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ny/kDrive/Common documents/03_CATALOGUE/FRANCAIS/Catalogue_S44/"/>
    </mc:Choice>
  </mc:AlternateContent>
  <xr:revisionPtr revIDLastSave="0" documentId="13_ncr:1_{2FD2C2CA-51F2-264C-81F2-821A0E27C263}" xr6:coauthVersionLast="45" xr6:coauthVersionMax="45" xr10:uidLastSave="{00000000-0000-0000-0000-000000000000}"/>
  <workbookProtection workbookAlgorithmName="SHA-512" workbookHashValue="jupcG4xk+1Qd+A2LxJaJYtA0IU4awpzxQfYLxY8PWOQg3Jyu1GAGMVgpseAP4yUHJ6xZ4/i17Iz156Hpa6/chQ==" workbookSaltValue="POGHiVpTl6tbe2P8GCF6IQ==" workbookSpinCount="100000" lockStructure="1"/>
  <bookViews>
    <workbookView xWindow="0" yWindow="0" windowWidth="38400" windowHeight="21600" tabRatio="933" activeTab="1" xr2:uid="{00000000-000D-0000-FFFF-FFFF00000000}"/>
  </bookViews>
  <sheets>
    <sheet name="AIDE" sheetId="1" r:id="rId1"/>
    <sheet name="COMMANDE" sheetId="13" r:id="rId2"/>
    <sheet name="ADMIN1" sheetId="2" state="hidden" r:id="rId3"/>
    <sheet name="ADMIN2" sheetId="6" state="hidden" r:id="rId4"/>
    <sheet name="BL" sheetId="14" state="hidden" r:id="rId5"/>
    <sheet name="FACTURE" sheetId="20" state="hidden" r:id="rId6"/>
    <sheet name="BDD" sheetId="15" state="hidden" r:id="rId7"/>
    <sheet name="CATALOGUE" sheetId="17" state="hidden" r:id="rId8"/>
    <sheet name="COMPTA" sheetId="5" state="hidden" r:id="rId9"/>
    <sheet name="POIDS" sheetId="7" state="hidden" r:id="rId10"/>
    <sheet name="PAL" sheetId="8" state="hidden" r:id="rId11"/>
    <sheet name="PEDIDO" sheetId="9" state="hidden" r:id="rId12"/>
    <sheet name="STG" sheetId="10" state="hidden" r:id="rId13"/>
  </sheets>
  <definedNames>
    <definedName name="_xlnm._FilterDatabase" localSheetId="2" hidden="1">ADMIN1!$U$11:$AK$11</definedName>
    <definedName name="_xlnm._FilterDatabase" localSheetId="4" hidden="1">BL!$A$5:$D$240</definedName>
    <definedName name="_xlnm._FilterDatabase" localSheetId="7" hidden="1">CATALOGUE!$B$4:$G$254</definedName>
    <definedName name="_xlnm._FilterDatabase" localSheetId="1" hidden="1">COMMANDE!$A$11:$M$261</definedName>
    <definedName name="_xlnm._FilterDatabase" localSheetId="5" hidden="1">FACTURE!$A$8:$F$257</definedName>
    <definedName name="_xlnm._FilterDatabase" localSheetId="11" hidden="1">PEDIDO!$A$3:$D$169</definedName>
    <definedName name="AVOIR">FACTURE!$E$5</definedName>
    <definedName name="base" localSheetId="10">#REF!</definedName>
    <definedName name="Bases" localSheetId="10">#REF!</definedName>
    <definedName name="BDD" localSheetId="10">#REF!</definedName>
    <definedName name="code" localSheetId="10">#REF!</definedName>
    <definedName name="DEPT">ADMIN1!$X$2</definedName>
    <definedName name="FDP_1">ADMIN2!$F$5</definedName>
    <definedName name="FDP_2">ADMIN2!$F$6</definedName>
    <definedName name="FDP_3">ADMIN2!$F$7</definedName>
    <definedName name="FDP_CMD">ADMIN2!$F$8</definedName>
    <definedName name="FDP_CMD_KG">ADMIN2!$F$9</definedName>
    <definedName name="FDP_FACT_AUT">ADMIN2!$F$11</definedName>
    <definedName name="FDP_FACT_KG">ADMIN2!$F$13</definedName>
    <definedName name="FDP_FACT_MAN">ADMIN2!$F$12</definedName>
    <definedName name="FRS_ADM">ADMIN2!$F$2</definedName>
    <definedName name="_xlnm.Print_Titles" localSheetId="7">CATALOGUE!$4:$4</definedName>
    <definedName name="_xlnm.Print_Titles" localSheetId="5">FACTURE!$8:$8</definedName>
    <definedName name="_xlnm.Print_Titles" localSheetId="10">PAL!$1:$2</definedName>
    <definedName name="_xlnm.Print_Titles" localSheetId="11">PEDIDO!$1:$3</definedName>
    <definedName name="_xlnm.Print_Titles" localSheetId="9">POIDS!$1:$2</definedName>
    <definedName name="IND_GAZ">ADMIN2!$F$1</definedName>
    <definedName name="LOT_DE_6_PAIRES_DE_MI_CHAUSSETTES_ENFANT_TENNIS" localSheetId="10">#NAME?</definedName>
    <definedName name="PDS_CMD_ARR">ADMIN2!$F$4</definedName>
    <definedName name="PDS_FACT_ARR">ADMIN2!$F$10</definedName>
    <definedName name="QTE_CMD">ADMIN1!$AI$9</definedName>
    <definedName name="QTE_FACT">ADMIN1!$AM$9</definedName>
    <definedName name="RDV_SAN">ADMIN2!$F$3</definedName>
    <definedName name="reduc1">ADMIN2!$B$2</definedName>
    <definedName name="reduc2">ADMIN2!$B$3</definedName>
    <definedName name="reduc3">ADMIN2!$B$4</definedName>
    <definedName name="rep" localSheetId="10">#REF!</definedName>
    <definedName name="SocieteVille" localSheetId="10">#NAME?</definedName>
    <definedName name="TOT_FACT">ADMIN1!$AO$9</definedName>
    <definedName name="TOT_FDP_1">ADMIN2!$G$5</definedName>
    <definedName name="TOT_FDP_2">ADMIN2!$G$6</definedName>
    <definedName name="TOT_FDP_3">ADMIN2!$G$7</definedName>
    <definedName name="TOT_FDP_4">ADMIN2!$H$5</definedName>
    <definedName name="TOT_FDP_5">ADMIN2!$H$6</definedName>
    <definedName name="TOT_FDP_6">ADMIN2!$H$7</definedName>
  </definedNames>
  <calcPr calcId="191029"/>
</workbook>
</file>

<file path=xl/calcChain.xml><?xml version="1.0" encoding="utf-8"?>
<calcChain xmlns="http://schemas.openxmlformats.org/spreadsheetml/2006/main">
  <c r="F13" i="13" l="1"/>
  <c r="J13" i="13"/>
  <c r="F14" i="13"/>
  <c r="J14" i="13"/>
  <c r="F15" i="13"/>
  <c r="J15" i="13"/>
  <c r="F16" i="13"/>
  <c r="J16" i="13"/>
  <c r="F17" i="13"/>
  <c r="J17" i="13"/>
  <c r="F18" i="13"/>
  <c r="J18" i="13"/>
  <c r="F19" i="13"/>
  <c r="J19" i="13"/>
  <c r="F20" i="13"/>
  <c r="J20" i="13"/>
  <c r="F21" i="13"/>
  <c r="J21" i="13"/>
  <c r="F22" i="13"/>
  <c r="J22" i="13"/>
  <c r="F23" i="13"/>
  <c r="J23" i="13"/>
  <c r="F24" i="13"/>
  <c r="J24" i="13"/>
  <c r="F25" i="13"/>
  <c r="J25" i="13"/>
  <c r="F26" i="13"/>
  <c r="J26" i="13"/>
  <c r="F27" i="13"/>
  <c r="J27" i="13"/>
  <c r="F28" i="13"/>
  <c r="J28" i="13"/>
  <c r="F29" i="13"/>
  <c r="J29" i="13"/>
  <c r="F30" i="13"/>
  <c r="J30" i="13"/>
  <c r="F31" i="13"/>
  <c r="J31" i="13"/>
  <c r="F32" i="13"/>
  <c r="J32" i="13"/>
  <c r="F33" i="13"/>
  <c r="J33" i="13"/>
  <c r="F34" i="13"/>
  <c r="J34" i="13"/>
  <c r="F35" i="13"/>
  <c r="J35" i="13"/>
  <c r="F36" i="13"/>
  <c r="J36" i="13"/>
  <c r="F37" i="13"/>
  <c r="J37" i="13"/>
  <c r="F38" i="13"/>
  <c r="J38" i="13"/>
  <c r="F39" i="13"/>
  <c r="J39" i="13"/>
  <c r="F40" i="13"/>
  <c r="J40" i="13"/>
  <c r="F41" i="13"/>
  <c r="J41" i="13"/>
  <c r="F42" i="13"/>
  <c r="J42" i="13"/>
  <c r="F43" i="13"/>
  <c r="J43" i="13"/>
  <c r="F44" i="13"/>
  <c r="J44" i="13"/>
  <c r="F45" i="13"/>
  <c r="J45" i="13"/>
  <c r="F46" i="13"/>
  <c r="J46" i="13"/>
  <c r="F47" i="13"/>
  <c r="J47" i="13"/>
  <c r="F48" i="13"/>
  <c r="J48" i="13"/>
  <c r="F49" i="13"/>
  <c r="J49" i="13"/>
  <c r="F50" i="13"/>
  <c r="J50" i="13"/>
  <c r="F51" i="13"/>
  <c r="J51" i="13"/>
  <c r="F52" i="13"/>
  <c r="J52" i="13"/>
  <c r="F53" i="13"/>
  <c r="J53" i="13"/>
  <c r="F54" i="13"/>
  <c r="J54" i="13"/>
  <c r="F55" i="13"/>
  <c r="J55" i="13"/>
  <c r="F56" i="13"/>
  <c r="J56" i="13"/>
  <c r="F57" i="13"/>
  <c r="J57" i="13"/>
  <c r="F58" i="13"/>
  <c r="J58" i="13"/>
  <c r="F59" i="13"/>
  <c r="J59" i="13"/>
  <c r="F60" i="13"/>
  <c r="J60" i="13"/>
  <c r="F61" i="13"/>
  <c r="J61" i="13"/>
  <c r="F62" i="13"/>
  <c r="J62" i="13"/>
  <c r="F63" i="13"/>
  <c r="J63" i="13"/>
  <c r="F64" i="13"/>
  <c r="J64" i="13"/>
  <c r="F65" i="13"/>
  <c r="J65" i="13"/>
  <c r="F66" i="13"/>
  <c r="J66" i="13"/>
  <c r="F67" i="13"/>
  <c r="J67" i="13"/>
  <c r="F68" i="13"/>
  <c r="J68" i="13"/>
  <c r="F69" i="13"/>
  <c r="J69" i="13"/>
  <c r="F70" i="13"/>
  <c r="J70" i="13"/>
  <c r="F71" i="13"/>
  <c r="J71" i="13"/>
  <c r="F72" i="13"/>
  <c r="J72" i="13"/>
  <c r="F73" i="13"/>
  <c r="J73" i="13"/>
  <c r="F74" i="13"/>
  <c r="J74" i="13"/>
  <c r="F75" i="13"/>
  <c r="J75" i="13"/>
  <c r="F76" i="13"/>
  <c r="J76" i="13"/>
  <c r="F77" i="13"/>
  <c r="J77" i="13"/>
  <c r="F78" i="13"/>
  <c r="J78" i="13"/>
  <c r="F79" i="13"/>
  <c r="J79" i="13"/>
  <c r="F80" i="13"/>
  <c r="J80" i="13"/>
  <c r="F81" i="13"/>
  <c r="J81" i="13"/>
  <c r="F82" i="13"/>
  <c r="J82" i="13"/>
  <c r="F83" i="13"/>
  <c r="J83" i="13"/>
  <c r="F84" i="13"/>
  <c r="J84" i="13"/>
  <c r="F85" i="13"/>
  <c r="J85" i="13"/>
  <c r="F86" i="13"/>
  <c r="J86" i="13"/>
  <c r="F87" i="13"/>
  <c r="J87" i="13"/>
  <c r="F88" i="13"/>
  <c r="J88" i="13"/>
  <c r="F89" i="13"/>
  <c r="J89" i="13"/>
  <c r="F90" i="13"/>
  <c r="J90" i="13"/>
  <c r="F91" i="13"/>
  <c r="J91" i="13"/>
  <c r="F92" i="13"/>
  <c r="J92" i="13"/>
  <c r="F93" i="13"/>
  <c r="J93" i="13"/>
  <c r="F94" i="13"/>
  <c r="J94" i="13"/>
  <c r="F95" i="13"/>
  <c r="J95" i="13"/>
  <c r="F96" i="13"/>
  <c r="J96" i="13"/>
  <c r="F97" i="13"/>
  <c r="J97" i="13"/>
  <c r="F98" i="13"/>
  <c r="J98" i="13"/>
  <c r="F99" i="13"/>
  <c r="J99" i="13"/>
  <c r="F100" i="13"/>
  <c r="J100" i="13"/>
  <c r="F101" i="13"/>
  <c r="J101" i="13"/>
  <c r="F102" i="13"/>
  <c r="J102" i="13"/>
  <c r="F103" i="13"/>
  <c r="J103" i="13"/>
  <c r="F104" i="13"/>
  <c r="J104" i="13"/>
  <c r="F105" i="13"/>
  <c r="J105" i="13"/>
  <c r="F106" i="13"/>
  <c r="J106" i="13"/>
  <c r="F107" i="13"/>
  <c r="J107" i="13"/>
  <c r="F108" i="13"/>
  <c r="J108" i="13"/>
  <c r="F109" i="13"/>
  <c r="J109" i="13"/>
  <c r="F110" i="13"/>
  <c r="J110" i="13"/>
  <c r="F111" i="13"/>
  <c r="J111" i="13"/>
  <c r="F112" i="13"/>
  <c r="J112" i="13"/>
  <c r="F113" i="13"/>
  <c r="J113" i="13"/>
  <c r="F114" i="13"/>
  <c r="J114" i="13"/>
  <c r="F115" i="13"/>
  <c r="J115" i="13"/>
  <c r="F116" i="13"/>
  <c r="J116" i="13"/>
  <c r="F117" i="13"/>
  <c r="J117" i="13"/>
  <c r="F118" i="13"/>
  <c r="J118" i="13"/>
  <c r="F119" i="13"/>
  <c r="J119" i="13"/>
  <c r="F120" i="13"/>
  <c r="J120" i="13"/>
  <c r="F121" i="13"/>
  <c r="J121" i="13"/>
  <c r="F122" i="13"/>
  <c r="J122" i="13"/>
  <c r="F123" i="13"/>
  <c r="J123" i="13"/>
  <c r="F124" i="13"/>
  <c r="J124" i="13"/>
  <c r="F125" i="13"/>
  <c r="J125" i="13"/>
  <c r="F126" i="13"/>
  <c r="J126" i="13"/>
  <c r="F127" i="13"/>
  <c r="J127" i="13"/>
  <c r="F128" i="13"/>
  <c r="J128" i="13"/>
  <c r="F129" i="13"/>
  <c r="J129" i="13"/>
  <c r="F130" i="13"/>
  <c r="J130" i="13"/>
  <c r="F131" i="13"/>
  <c r="J131" i="13"/>
  <c r="F132" i="13"/>
  <c r="J132" i="13"/>
  <c r="F133" i="13"/>
  <c r="J133" i="13"/>
  <c r="F134" i="13"/>
  <c r="J134" i="13"/>
  <c r="F135" i="13"/>
  <c r="J135" i="13"/>
  <c r="F136" i="13"/>
  <c r="J136" i="13"/>
  <c r="F137" i="13"/>
  <c r="J137" i="13"/>
  <c r="F138" i="13"/>
  <c r="J138" i="13"/>
  <c r="F139" i="13"/>
  <c r="J139" i="13"/>
  <c r="F140" i="13"/>
  <c r="J140" i="13"/>
  <c r="F141" i="13"/>
  <c r="J141" i="13"/>
  <c r="F142" i="13"/>
  <c r="J142" i="13"/>
  <c r="F143" i="13"/>
  <c r="J143" i="13"/>
  <c r="F144" i="13"/>
  <c r="J144" i="13"/>
  <c r="F145" i="13"/>
  <c r="J145" i="13"/>
  <c r="F146" i="13"/>
  <c r="J146" i="13"/>
  <c r="F147" i="13"/>
  <c r="J147" i="13"/>
  <c r="F148" i="13"/>
  <c r="J148" i="13"/>
  <c r="F149" i="13"/>
  <c r="J149" i="13"/>
  <c r="F150" i="13"/>
  <c r="J150" i="13"/>
  <c r="F151" i="13"/>
  <c r="J151" i="13"/>
  <c r="F152" i="13"/>
  <c r="J152" i="13"/>
  <c r="F153" i="13"/>
  <c r="J153" i="13"/>
  <c r="F154" i="13"/>
  <c r="J154" i="13"/>
  <c r="F155" i="13"/>
  <c r="J155" i="13"/>
  <c r="F156" i="13"/>
  <c r="J156" i="13"/>
  <c r="F157" i="13"/>
  <c r="J157" i="13"/>
  <c r="F158" i="13"/>
  <c r="J158" i="13"/>
  <c r="F159" i="13"/>
  <c r="J159" i="13"/>
  <c r="F160" i="13"/>
  <c r="J160" i="13"/>
  <c r="F161" i="13"/>
  <c r="J161" i="13"/>
  <c r="F162" i="13"/>
  <c r="J162" i="13"/>
  <c r="F163" i="13"/>
  <c r="J163" i="13"/>
  <c r="F164" i="13"/>
  <c r="J164" i="13"/>
  <c r="F165" i="13"/>
  <c r="J165" i="13"/>
  <c r="F166" i="13"/>
  <c r="J166" i="13"/>
  <c r="F167" i="13"/>
  <c r="J167" i="13"/>
  <c r="F168" i="13"/>
  <c r="J168" i="13"/>
  <c r="F169" i="13"/>
  <c r="J169" i="13"/>
  <c r="F170" i="13"/>
  <c r="J170" i="13"/>
  <c r="F171" i="13"/>
  <c r="J171" i="13"/>
  <c r="F172" i="13"/>
  <c r="J172" i="13"/>
  <c r="F173" i="13"/>
  <c r="J173" i="13"/>
  <c r="F174" i="13"/>
  <c r="J174" i="13"/>
  <c r="F175" i="13"/>
  <c r="J175" i="13"/>
  <c r="F176" i="13"/>
  <c r="J176" i="13"/>
  <c r="F177" i="13"/>
  <c r="J177" i="13"/>
  <c r="F178" i="13"/>
  <c r="J178" i="13"/>
  <c r="F179" i="13"/>
  <c r="J179" i="13"/>
  <c r="F180" i="13"/>
  <c r="J180" i="13"/>
  <c r="F181" i="13"/>
  <c r="J181" i="13"/>
  <c r="F182" i="13"/>
  <c r="J182" i="13"/>
  <c r="F183" i="13"/>
  <c r="J183" i="13"/>
  <c r="F184" i="13"/>
  <c r="J184" i="13"/>
  <c r="F185" i="13"/>
  <c r="J185" i="13"/>
  <c r="F186" i="13"/>
  <c r="J186" i="13"/>
  <c r="F187" i="13"/>
  <c r="J187" i="13"/>
  <c r="F188" i="13"/>
  <c r="J188" i="13"/>
  <c r="F189" i="13"/>
  <c r="J189" i="13"/>
  <c r="F190" i="13"/>
  <c r="J190" i="13"/>
  <c r="F191" i="13"/>
  <c r="J191" i="13"/>
  <c r="F192" i="13"/>
  <c r="J192" i="13"/>
  <c r="F193" i="13"/>
  <c r="J193" i="13"/>
  <c r="F194" i="13"/>
  <c r="J194" i="13"/>
  <c r="F195" i="13"/>
  <c r="J195" i="13"/>
  <c r="F196" i="13"/>
  <c r="J196" i="13"/>
  <c r="F197" i="13"/>
  <c r="J197" i="13"/>
  <c r="F198" i="13"/>
  <c r="J198" i="13"/>
  <c r="F199" i="13"/>
  <c r="J199" i="13"/>
  <c r="F200" i="13"/>
  <c r="J200" i="13"/>
  <c r="F201" i="13"/>
  <c r="J201" i="13"/>
  <c r="F202" i="13"/>
  <c r="J202" i="13"/>
  <c r="F203" i="13"/>
  <c r="J203" i="13"/>
  <c r="F204" i="13"/>
  <c r="J204" i="13"/>
  <c r="F205" i="13"/>
  <c r="J205" i="13"/>
  <c r="F206" i="13"/>
  <c r="J206" i="13"/>
  <c r="F207" i="13"/>
  <c r="J207" i="13"/>
  <c r="F208" i="13"/>
  <c r="J208" i="13"/>
  <c r="F209" i="13"/>
  <c r="J209" i="13"/>
  <c r="F210" i="13"/>
  <c r="J210" i="13"/>
  <c r="F211" i="13"/>
  <c r="J211" i="13"/>
  <c r="F212" i="13"/>
  <c r="J212" i="13"/>
  <c r="F213" i="13"/>
  <c r="J213" i="13"/>
  <c r="F214" i="13"/>
  <c r="J214" i="13"/>
  <c r="F215" i="13"/>
  <c r="J215" i="13"/>
  <c r="F216" i="13"/>
  <c r="J216" i="13"/>
  <c r="F217" i="13"/>
  <c r="J217" i="13"/>
  <c r="F218" i="13"/>
  <c r="J218" i="13"/>
  <c r="F219" i="13"/>
  <c r="J219" i="13"/>
  <c r="F220" i="13"/>
  <c r="J220" i="13"/>
  <c r="F221" i="13"/>
  <c r="J221" i="13"/>
  <c r="F222" i="13"/>
  <c r="J222" i="13"/>
  <c r="F223" i="13"/>
  <c r="J223" i="13"/>
  <c r="F224" i="13"/>
  <c r="J224" i="13"/>
  <c r="F225" i="13"/>
  <c r="J225" i="13"/>
  <c r="F226" i="13"/>
  <c r="J226" i="13"/>
  <c r="F227" i="13"/>
  <c r="J227" i="13"/>
  <c r="F228" i="13"/>
  <c r="J228" i="13"/>
  <c r="F229" i="13"/>
  <c r="J229" i="13"/>
  <c r="F230" i="13"/>
  <c r="J230" i="13"/>
  <c r="F231" i="13"/>
  <c r="J231" i="13"/>
  <c r="F232" i="13"/>
  <c r="J232" i="13"/>
  <c r="F233" i="13"/>
  <c r="J233" i="13"/>
  <c r="F234" i="13"/>
  <c r="J234" i="13"/>
  <c r="F235" i="13"/>
  <c r="J235" i="13"/>
  <c r="F236" i="13"/>
  <c r="J236" i="13"/>
  <c r="F237" i="13"/>
  <c r="J237" i="13"/>
  <c r="F238" i="13"/>
  <c r="J238" i="13"/>
  <c r="F239" i="13"/>
  <c r="J239" i="13"/>
  <c r="F240" i="13"/>
  <c r="J240" i="13"/>
  <c r="F241" i="13"/>
  <c r="J241" i="13"/>
  <c r="F242" i="13"/>
  <c r="J242" i="13"/>
  <c r="F243" i="13"/>
  <c r="J243" i="13"/>
  <c r="F244" i="13"/>
  <c r="J244" i="13"/>
  <c r="F245" i="13"/>
  <c r="J245" i="13"/>
  <c r="F246" i="13"/>
  <c r="J246" i="13"/>
  <c r="F247" i="13"/>
  <c r="J247" i="13"/>
  <c r="F248" i="13"/>
  <c r="J248" i="13"/>
  <c r="F249" i="13"/>
  <c r="J249" i="13"/>
  <c r="F250" i="13"/>
  <c r="J250" i="13"/>
  <c r="F251" i="13"/>
  <c r="J251" i="13"/>
  <c r="F252" i="13"/>
  <c r="J252" i="13"/>
  <c r="F253" i="13"/>
  <c r="J253" i="13"/>
  <c r="F254" i="13"/>
  <c r="J254" i="13"/>
  <c r="F255" i="13"/>
  <c r="J255" i="13"/>
  <c r="F256" i="13"/>
  <c r="J256" i="13"/>
  <c r="F257" i="13"/>
  <c r="J257" i="13"/>
  <c r="F258" i="13"/>
  <c r="J258" i="13"/>
  <c r="F259" i="13"/>
  <c r="J259" i="13"/>
  <c r="F260" i="13"/>
  <c r="J260" i="13"/>
  <c r="F261" i="13"/>
  <c r="J261" i="13"/>
  <c r="J12" i="13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DB262" i="2" l="1"/>
  <c r="CY262" i="2"/>
  <c r="CV262" i="2"/>
  <c r="CS262" i="2"/>
  <c r="CP262" i="2"/>
  <c r="G3" i="5" l="1"/>
  <c r="C6" i="20" l="1"/>
  <c r="G22" i="5"/>
  <c r="G21" i="5"/>
  <c r="G20" i="5"/>
  <c r="G19" i="5"/>
  <c r="G18" i="5"/>
  <c r="C22" i="5"/>
  <c r="C21" i="5"/>
  <c r="C20" i="5"/>
  <c r="C19" i="5"/>
  <c r="C18" i="5"/>
  <c r="C4" i="20"/>
  <c r="G4" i="5"/>
  <c r="O7" i="13"/>
  <c r="CO13" i="2" l="1"/>
  <c r="CO14" i="2"/>
  <c r="CO15" i="2"/>
  <c r="CO16" i="2"/>
  <c r="CO17" i="2"/>
  <c r="CO18" i="2"/>
  <c r="CO19" i="2"/>
  <c r="CO20" i="2"/>
  <c r="CO21" i="2"/>
  <c r="CO22" i="2"/>
  <c r="CO23" i="2"/>
  <c r="CO2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O70" i="2"/>
  <c r="CO71" i="2"/>
  <c r="CO72" i="2"/>
  <c r="CO73" i="2"/>
  <c r="CO74" i="2"/>
  <c r="CO75" i="2"/>
  <c r="CO76" i="2"/>
  <c r="CO77" i="2"/>
  <c r="CO78" i="2"/>
  <c r="CO79" i="2"/>
  <c r="CO80" i="2"/>
  <c r="CO81" i="2"/>
  <c r="CO82" i="2"/>
  <c r="CO83" i="2"/>
  <c r="CO84" i="2"/>
  <c r="CO85" i="2"/>
  <c r="CO86" i="2"/>
  <c r="CO87" i="2"/>
  <c r="CO88" i="2"/>
  <c r="CO89" i="2"/>
  <c r="CO90" i="2"/>
  <c r="CO91" i="2"/>
  <c r="CO92" i="2"/>
  <c r="CO93" i="2"/>
  <c r="CO94" i="2"/>
  <c r="CO95" i="2"/>
  <c r="CO96" i="2"/>
  <c r="CO97" i="2"/>
  <c r="CO98" i="2"/>
  <c r="CO99" i="2"/>
  <c r="CO100" i="2"/>
  <c r="CO101" i="2"/>
  <c r="CO102" i="2"/>
  <c r="CO103" i="2"/>
  <c r="CO104" i="2"/>
  <c r="CO105" i="2"/>
  <c r="CO106" i="2"/>
  <c r="CO107" i="2"/>
  <c r="CO108" i="2"/>
  <c r="CO109" i="2"/>
  <c r="CO110" i="2"/>
  <c r="CO111" i="2"/>
  <c r="CO112" i="2"/>
  <c r="CO113" i="2"/>
  <c r="CO114" i="2"/>
  <c r="CO115" i="2"/>
  <c r="CO116" i="2"/>
  <c r="CO117" i="2"/>
  <c r="CO118" i="2"/>
  <c r="CO119" i="2"/>
  <c r="CO120" i="2"/>
  <c r="CO121" i="2"/>
  <c r="CO122" i="2"/>
  <c r="CO123" i="2"/>
  <c r="CO124" i="2"/>
  <c r="CO125" i="2"/>
  <c r="CO126" i="2"/>
  <c r="CO127" i="2"/>
  <c r="CO128" i="2"/>
  <c r="CO129" i="2"/>
  <c r="CO130" i="2"/>
  <c r="CO131" i="2"/>
  <c r="CO132" i="2"/>
  <c r="CO133" i="2"/>
  <c r="CO134" i="2"/>
  <c r="CO135" i="2"/>
  <c r="CO136" i="2"/>
  <c r="CO137" i="2"/>
  <c r="CO138" i="2"/>
  <c r="CO139" i="2"/>
  <c r="CO140" i="2"/>
  <c r="CO141" i="2"/>
  <c r="CO142" i="2"/>
  <c r="CO143" i="2"/>
  <c r="CO144" i="2"/>
  <c r="CO145" i="2"/>
  <c r="CO146" i="2"/>
  <c r="CO147" i="2"/>
  <c r="CO148" i="2"/>
  <c r="CO149" i="2"/>
  <c r="CO150" i="2"/>
  <c r="CO151" i="2"/>
  <c r="CO152" i="2"/>
  <c r="CO153" i="2"/>
  <c r="CO154" i="2"/>
  <c r="CO155" i="2"/>
  <c r="CO156" i="2"/>
  <c r="CO157" i="2"/>
  <c r="CO158" i="2"/>
  <c r="CO159" i="2"/>
  <c r="CO160" i="2"/>
  <c r="CO161" i="2"/>
  <c r="CO162" i="2"/>
  <c r="CO163" i="2"/>
  <c r="CO164" i="2"/>
  <c r="CO165" i="2"/>
  <c r="CO166" i="2"/>
  <c r="CO167" i="2"/>
  <c r="CO168" i="2"/>
  <c r="CO169" i="2"/>
  <c r="CO170" i="2"/>
  <c r="CO171" i="2"/>
  <c r="CO172" i="2"/>
  <c r="CO173" i="2"/>
  <c r="CO174" i="2"/>
  <c r="CO175" i="2"/>
  <c r="CO176" i="2"/>
  <c r="CO177" i="2"/>
  <c r="CO178" i="2"/>
  <c r="CO179" i="2"/>
  <c r="CO180" i="2"/>
  <c r="CO181" i="2"/>
  <c r="CO182" i="2"/>
  <c r="CO183" i="2"/>
  <c r="CO184" i="2"/>
  <c r="CO185" i="2"/>
  <c r="CO186" i="2"/>
  <c r="CO187" i="2"/>
  <c r="CO188" i="2"/>
  <c r="CO189" i="2"/>
  <c r="CO190" i="2"/>
  <c r="CO191" i="2"/>
  <c r="CO192" i="2"/>
  <c r="CO193" i="2"/>
  <c r="CO194" i="2"/>
  <c r="CO195" i="2"/>
  <c r="CO196" i="2"/>
  <c r="CO197" i="2"/>
  <c r="CO198" i="2"/>
  <c r="CO199" i="2"/>
  <c r="CO200" i="2"/>
  <c r="CO201" i="2"/>
  <c r="CO202" i="2"/>
  <c r="CO203" i="2"/>
  <c r="CO204" i="2"/>
  <c r="CO205" i="2"/>
  <c r="CO206" i="2"/>
  <c r="CO207" i="2"/>
  <c r="CO208" i="2"/>
  <c r="CO209" i="2"/>
  <c r="CO210" i="2"/>
  <c r="CO211" i="2"/>
  <c r="CO212" i="2"/>
  <c r="CO213" i="2"/>
  <c r="CO214" i="2"/>
  <c r="CO215" i="2"/>
  <c r="CO216" i="2"/>
  <c r="CO217" i="2"/>
  <c r="CO218" i="2"/>
  <c r="CO219" i="2"/>
  <c r="CO220" i="2"/>
  <c r="CO221" i="2"/>
  <c r="CO222" i="2"/>
  <c r="CO223" i="2"/>
  <c r="CO224" i="2"/>
  <c r="CO225" i="2"/>
  <c r="CO226" i="2"/>
  <c r="CO227" i="2"/>
  <c r="CO228" i="2"/>
  <c r="CO229" i="2"/>
  <c r="CO230" i="2"/>
  <c r="CO231" i="2"/>
  <c r="CO232" i="2"/>
  <c r="CO233" i="2"/>
  <c r="CO234" i="2"/>
  <c r="CO235" i="2"/>
  <c r="CO236" i="2"/>
  <c r="CO237" i="2"/>
  <c r="CO238" i="2"/>
  <c r="CO239" i="2"/>
  <c r="CO240" i="2"/>
  <c r="CO241" i="2"/>
  <c r="CO242" i="2"/>
  <c r="CO243" i="2"/>
  <c r="CO244" i="2"/>
  <c r="CO245" i="2"/>
  <c r="CO246" i="2"/>
  <c r="CO247" i="2"/>
  <c r="CO248" i="2"/>
  <c r="CO249" i="2"/>
  <c r="CO250" i="2"/>
  <c r="CO251" i="2"/>
  <c r="CO252" i="2"/>
  <c r="CO253" i="2"/>
  <c r="CO254" i="2"/>
  <c r="CO255" i="2"/>
  <c r="CO256" i="2"/>
  <c r="CO257" i="2"/>
  <c r="CO258" i="2"/>
  <c r="CO259" i="2"/>
  <c r="CO260" i="2"/>
  <c r="CO261" i="2"/>
  <c r="CO262" i="2"/>
  <c r="CO12" i="2"/>
  <c r="DA13" i="2" l="1"/>
  <c r="DA14" i="2"/>
  <c r="DA15" i="2"/>
  <c r="DA16" i="2"/>
  <c r="DA17" i="2"/>
  <c r="DA18" i="2"/>
  <c r="DA19" i="2"/>
  <c r="DA20" i="2"/>
  <c r="DA21" i="2"/>
  <c r="DA22" i="2"/>
  <c r="DA23" i="2"/>
  <c r="DA24" i="2"/>
  <c r="DA25" i="2"/>
  <c r="DA26" i="2"/>
  <c r="DA27" i="2"/>
  <c r="DA28" i="2"/>
  <c r="DA29" i="2"/>
  <c r="DA30" i="2"/>
  <c r="DA31" i="2"/>
  <c r="DA32" i="2"/>
  <c r="DA33" i="2"/>
  <c r="DA34" i="2"/>
  <c r="DA35" i="2"/>
  <c r="DA36" i="2"/>
  <c r="DA37" i="2"/>
  <c r="DA38" i="2"/>
  <c r="DA39" i="2"/>
  <c r="DA40" i="2"/>
  <c r="DA41" i="2"/>
  <c r="DA42" i="2"/>
  <c r="DA43" i="2"/>
  <c r="DA44" i="2"/>
  <c r="DA45" i="2"/>
  <c r="DA46" i="2"/>
  <c r="DA47" i="2"/>
  <c r="DA48" i="2"/>
  <c r="DA49" i="2"/>
  <c r="DA50" i="2"/>
  <c r="DA51" i="2"/>
  <c r="DA52" i="2"/>
  <c r="DA53" i="2"/>
  <c r="DA54" i="2"/>
  <c r="DA55" i="2"/>
  <c r="DA56" i="2"/>
  <c r="DA57" i="2"/>
  <c r="DA58" i="2"/>
  <c r="DA59" i="2"/>
  <c r="DA60" i="2"/>
  <c r="DA61" i="2"/>
  <c r="DA62" i="2"/>
  <c r="DA63" i="2"/>
  <c r="DA64" i="2"/>
  <c r="DA65" i="2"/>
  <c r="DA66" i="2"/>
  <c r="DA67" i="2"/>
  <c r="DA68" i="2"/>
  <c r="DA69" i="2"/>
  <c r="DA70" i="2"/>
  <c r="DA71" i="2"/>
  <c r="DA72" i="2"/>
  <c r="DA73" i="2"/>
  <c r="DA74" i="2"/>
  <c r="DA75" i="2"/>
  <c r="DA76" i="2"/>
  <c r="DA77" i="2"/>
  <c r="DA78" i="2"/>
  <c r="DA79" i="2"/>
  <c r="DA80" i="2"/>
  <c r="DA81" i="2"/>
  <c r="DA82" i="2"/>
  <c r="DA83" i="2"/>
  <c r="DA84" i="2"/>
  <c r="DA85" i="2"/>
  <c r="DA86" i="2"/>
  <c r="DA87" i="2"/>
  <c r="DA88" i="2"/>
  <c r="DA89" i="2"/>
  <c r="DA90" i="2"/>
  <c r="DA91" i="2"/>
  <c r="DA92" i="2"/>
  <c r="DA93" i="2"/>
  <c r="DA94" i="2"/>
  <c r="DA95" i="2"/>
  <c r="DA96" i="2"/>
  <c r="DA97" i="2"/>
  <c r="DA98" i="2"/>
  <c r="DA99" i="2"/>
  <c r="DA100" i="2"/>
  <c r="DA101" i="2"/>
  <c r="DA102" i="2"/>
  <c r="DA103" i="2"/>
  <c r="DA104" i="2"/>
  <c r="DA105" i="2"/>
  <c r="DA106" i="2"/>
  <c r="DA107" i="2"/>
  <c r="DA108" i="2"/>
  <c r="DA109" i="2"/>
  <c r="DA110" i="2"/>
  <c r="DA111" i="2"/>
  <c r="DA112" i="2"/>
  <c r="DA113" i="2"/>
  <c r="DA114" i="2"/>
  <c r="DA115" i="2"/>
  <c r="DA116" i="2"/>
  <c r="DA117" i="2"/>
  <c r="DA118" i="2"/>
  <c r="DA119" i="2"/>
  <c r="DA120" i="2"/>
  <c r="DA121" i="2"/>
  <c r="DA122" i="2"/>
  <c r="DA123" i="2"/>
  <c r="DA124" i="2"/>
  <c r="DA125" i="2"/>
  <c r="DA126" i="2"/>
  <c r="DA127" i="2"/>
  <c r="DA128" i="2"/>
  <c r="DA129" i="2"/>
  <c r="DA130" i="2"/>
  <c r="DA131" i="2"/>
  <c r="DA132" i="2"/>
  <c r="DA133" i="2"/>
  <c r="DA134" i="2"/>
  <c r="DA135" i="2"/>
  <c r="DA136" i="2"/>
  <c r="DA137" i="2"/>
  <c r="DA138" i="2"/>
  <c r="DA139" i="2"/>
  <c r="DA140" i="2"/>
  <c r="DA141" i="2"/>
  <c r="DA142" i="2"/>
  <c r="DA143" i="2"/>
  <c r="DA144" i="2"/>
  <c r="DA145" i="2"/>
  <c r="DA146" i="2"/>
  <c r="DA147" i="2"/>
  <c r="DA148" i="2"/>
  <c r="DA149" i="2"/>
  <c r="DA150" i="2"/>
  <c r="DA151" i="2"/>
  <c r="DA152" i="2"/>
  <c r="DA153" i="2"/>
  <c r="DA154" i="2"/>
  <c r="DA155" i="2"/>
  <c r="DA156" i="2"/>
  <c r="DA157" i="2"/>
  <c r="DA158" i="2"/>
  <c r="DA159" i="2"/>
  <c r="DA160" i="2"/>
  <c r="DA161" i="2"/>
  <c r="DA162" i="2"/>
  <c r="DA163" i="2"/>
  <c r="DA164" i="2"/>
  <c r="DA165" i="2"/>
  <c r="DA166" i="2"/>
  <c r="DA167" i="2"/>
  <c r="DA168" i="2"/>
  <c r="DA169" i="2"/>
  <c r="DA170" i="2"/>
  <c r="DA171" i="2"/>
  <c r="DA172" i="2"/>
  <c r="DA173" i="2"/>
  <c r="DA174" i="2"/>
  <c r="DA175" i="2"/>
  <c r="DA176" i="2"/>
  <c r="DA177" i="2"/>
  <c r="DA178" i="2"/>
  <c r="DA179" i="2"/>
  <c r="DA180" i="2"/>
  <c r="DA181" i="2"/>
  <c r="DA182" i="2"/>
  <c r="DA183" i="2"/>
  <c r="DA184" i="2"/>
  <c r="DA185" i="2"/>
  <c r="DA186" i="2"/>
  <c r="DA187" i="2"/>
  <c r="DA188" i="2"/>
  <c r="DA189" i="2"/>
  <c r="DA190" i="2"/>
  <c r="DA191" i="2"/>
  <c r="DA192" i="2"/>
  <c r="DA193" i="2"/>
  <c r="DA194" i="2"/>
  <c r="DA195" i="2"/>
  <c r="DA196" i="2"/>
  <c r="DA197" i="2"/>
  <c r="DA198" i="2"/>
  <c r="DA199" i="2"/>
  <c r="DA200" i="2"/>
  <c r="DA201" i="2"/>
  <c r="DA202" i="2"/>
  <c r="DA203" i="2"/>
  <c r="DA204" i="2"/>
  <c r="DA205" i="2"/>
  <c r="DA206" i="2"/>
  <c r="DA207" i="2"/>
  <c r="DA208" i="2"/>
  <c r="DA209" i="2"/>
  <c r="DA210" i="2"/>
  <c r="DA211" i="2"/>
  <c r="DA212" i="2"/>
  <c r="DA213" i="2"/>
  <c r="DA214" i="2"/>
  <c r="DA215" i="2"/>
  <c r="DA216" i="2"/>
  <c r="DA217" i="2"/>
  <c r="DA218" i="2"/>
  <c r="DA219" i="2"/>
  <c r="DA220" i="2"/>
  <c r="DA221" i="2"/>
  <c r="DA222" i="2"/>
  <c r="DA223" i="2"/>
  <c r="DA224" i="2"/>
  <c r="DA225" i="2"/>
  <c r="DA226" i="2"/>
  <c r="DA227" i="2"/>
  <c r="DA228" i="2"/>
  <c r="DA229" i="2"/>
  <c r="DA230" i="2"/>
  <c r="DA231" i="2"/>
  <c r="DA232" i="2"/>
  <c r="DA233" i="2"/>
  <c r="DA234" i="2"/>
  <c r="DA235" i="2"/>
  <c r="DA236" i="2"/>
  <c r="DA237" i="2"/>
  <c r="DA238" i="2"/>
  <c r="DA239" i="2"/>
  <c r="DA240" i="2"/>
  <c r="DA241" i="2"/>
  <c r="DA242" i="2"/>
  <c r="DA243" i="2"/>
  <c r="DA244" i="2"/>
  <c r="DA245" i="2"/>
  <c r="DA246" i="2"/>
  <c r="DA247" i="2"/>
  <c r="DA248" i="2"/>
  <c r="DA249" i="2"/>
  <c r="DA250" i="2"/>
  <c r="DA251" i="2"/>
  <c r="DA252" i="2"/>
  <c r="DA253" i="2"/>
  <c r="DA254" i="2"/>
  <c r="DA255" i="2"/>
  <c r="DA256" i="2"/>
  <c r="DA257" i="2"/>
  <c r="DA258" i="2"/>
  <c r="DA259" i="2"/>
  <c r="DA260" i="2"/>
  <c r="DA261" i="2"/>
  <c r="DA262" i="2"/>
  <c r="DA12" i="2"/>
  <c r="CX13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7" i="2"/>
  <c r="CX38" i="2"/>
  <c r="CX39" i="2"/>
  <c r="CX40" i="2"/>
  <c r="CX41" i="2"/>
  <c r="CX42" i="2"/>
  <c r="CX43" i="2"/>
  <c r="CX44" i="2"/>
  <c r="CX45" i="2"/>
  <c r="CX46" i="2"/>
  <c r="CX47" i="2"/>
  <c r="CX48" i="2"/>
  <c r="CX49" i="2"/>
  <c r="CX50" i="2"/>
  <c r="CX51" i="2"/>
  <c r="CX52" i="2"/>
  <c r="CX53" i="2"/>
  <c r="CX54" i="2"/>
  <c r="CX55" i="2"/>
  <c r="CX56" i="2"/>
  <c r="CX57" i="2"/>
  <c r="CX58" i="2"/>
  <c r="CX59" i="2"/>
  <c r="CX60" i="2"/>
  <c r="CX61" i="2"/>
  <c r="CX62" i="2"/>
  <c r="CX63" i="2"/>
  <c r="CX64" i="2"/>
  <c r="CX65" i="2"/>
  <c r="CX66" i="2"/>
  <c r="CX67" i="2"/>
  <c r="CX68" i="2"/>
  <c r="CX69" i="2"/>
  <c r="CX70" i="2"/>
  <c r="CX71" i="2"/>
  <c r="CX72" i="2"/>
  <c r="CX73" i="2"/>
  <c r="CX74" i="2"/>
  <c r="CX75" i="2"/>
  <c r="CX76" i="2"/>
  <c r="CX77" i="2"/>
  <c r="CX78" i="2"/>
  <c r="CX79" i="2"/>
  <c r="CX80" i="2"/>
  <c r="CX81" i="2"/>
  <c r="CX82" i="2"/>
  <c r="CX83" i="2"/>
  <c r="CX84" i="2"/>
  <c r="CX85" i="2"/>
  <c r="CX86" i="2"/>
  <c r="CX87" i="2"/>
  <c r="CX88" i="2"/>
  <c r="CX89" i="2"/>
  <c r="CX90" i="2"/>
  <c r="CX91" i="2"/>
  <c r="CX92" i="2"/>
  <c r="CX93" i="2"/>
  <c r="CX94" i="2"/>
  <c r="CX95" i="2"/>
  <c r="CX96" i="2"/>
  <c r="CX97" i="2"/>
  <c r="CX98" i="2"/>
  <c r="CX99" i="2"/>
  <c r="CX100" i="2"/>
  <c r="CX101" i="2"/>
  <c r="CX102" i="2"/>
  <c r="CX103" i="2"/>
  <c r="CX104" i="2"/>
  <c r="CX105" i="2"/>
  <c r="CX106" i="2"/>
  <c r="CX107" i="2"/>
  <c r="CX108" i="2"/>
  <c r="CX109" i="2"/>
  <c r="CX110" i="2"/>
  <c r="CX111" i="2"/>
  <c r="CX112" i="2"/>
  <c r="CX113" i="2"/>
  <c r="CX114" i="2"/>
  <c r="CX115" i="2"/>
  <c r="CX116" i="2"/>
  <c r="CX117" i="2"/>
  <c r="CX118" i="2"/>
  <c r="CX119" i="2"/>
  <c r="CX120" i="2"/>
  <c r="CX121" i="2"/>
  <c r="CX122" i="2"/>
  <c r="CX123" i="2"/>
  <c r="CX124" i="2"/>
  <c r="CX125" i="2"/>
  <c r="CX126" i="2"/>
  <c r="CX127" i="2"/>
  <c r="CX128" i="2"/>
  <c r="CX129" i="2"/>
  <c r="CX130" i="2"/>
  <c r="CX131" i="2"/>
  <c r="CX132" i="2"/>
  <c r="CX133" i="2"/>
  <c r="CX134" i="2"/>
  <c r="CX135" i="2"/>
  <c r="CX136" i="2"/>
  <c r="CX137" i="2"/>
  <c r="CX138" i="2"/>
  <c r="CX139" i="2"/>
  <c r="CX140" i="2"/>
  <c r="CX141" i="2"/>
  <c r="CX142" i="2"/>
  <c r="CX143" i="2"/>
  <c r="CX144" i="2"/>
  <c r="CX145" i="2"/>
  <c r="CX146" i="2"/>
  <c r="CX147" i="2"/>
  <c r="CX148" i="2"/>
  <c r="CX149" i="2"/>
  <c r="CX150" i="2"/>
  <c r="CX151" i="2"/>
  <c r="CX152" i="2"/>
  <c r="CX153" i="2"/>
  <c r="CX154" i="2"/>
  <c r="CX155" i="2"/>
  <c r="CX156" i="2"/>
  <c r="CX157" i="2"/>
  <c r="CX158" i="2"/>
  <c r="CX159" i="2"/>
  <c r="CX160" i="2"/>
  <c r="CX161" i="2"/>
  <c r="CX162" i="2"/>
  <c r="CX163" i="2"/>
  <c r="CX164" i="2"/>
  <c r="CX165" i="2"/>
  <c r="CX166" i="2"/>
  <c r="CX167" i="2"/>
  <c r="CX168" i="2"/>
  <c r="CX169" i="2"/>
  <c r="CX170" i="2"/>
  <c r="CX171" i="2"/>
  <c r="CX172" i="2"/>
  <c r="CX173" i="2"/>
  <c r="CX174" i="2"/>
  <c r="CX175" i="2"/>
  <c r="CX176" i="2"/>
  <c r="CX177" i="2"/>
  <c r="CX178" i="2"/>
  <c r="CX179" i="2"/>
  <c r="CX180" i="2"/>
  <c r="CX181" i="2"/>
  <c r="CX182" i="2"/>
  <c r="CX183" i="2"/>
  <c r="CX184" i="2"/>
  <c r="CX185" i="2"/>
  <c r="CX186" i="2"/>
  <c r="CX187" i="2"/>
  <c r="CX188" i="2"/>
  <c r="CX189" i="2"/>
  <c r="CX190" i="2"/>
  <c r="CX191" i="2"/>
  <c r="CX192" i="2"/>
  <c r="CX193" i="2"/>
  <c r="CX194" i="2"/>
  <c r="CX195" i="2"/>
  <c r="CX196" i="2"/>
  <c r="CX197" i="2"/>
  <c r="CX198" i="2"/>
  <c r="CX199" i="2"/>
  <c r="CX200" i="2"/>
  <c r="CX201" i="2"/>
  <c r="CX202" i="2"/>
  <c r="CX203" i="2"/>
  <c r="CX204" i="2"/>
  <c r="CX205" i="2"/>
  <c r="CX206" i="2"/>
  <c r="CX207" i="2"/>
  <c r="CX208" i="2"/>
  <c r="CX209" i="2"/>
  <c r="CX210" i="2"/>
  <c r="CX211" i="2"/>
  <c r="CX212" i="2"/>
  <c r="CX213" i="2"/>
  <c r="CX214" i="2"/>
  <c r="CX215" i="2"/>
  <c r="CX216" i="2"/>
  <c r="CX217" i="2"/>
  <c r="CX218" i="2"/>
  <c r="CX219" i="2"/>
  <c r="CX220" i="2"/>
  <c r="CX221" i="2"/>
  <c r="CX222" i="2"/>
  <c r="CX223" i="2"/>
  <c r="CX224" i="2"/>
  <c r="CX225" i="2"/>
  <c r="CX226" i="2"/>
  <c r="CX227" i="2"/>
  <c r="CX228" i="2"/>
  <c r="CX229" i="2"/>
  <c r="CX230" i="2"/>
  <c r="CX231" i="2"/>
  <c r="CX232" i="2"/>
  <c r="CX233" i="2"/>
  <c r="CX234" i="2"/>
  <c r="CX235" i="2"/>
  <c r="CX236" i="2"/>
  <c r="CX237" i="2"/>
  <c r="CX238" i="2"/>
  <c r="CX239" i="2"/>
  <c r="CX240" i="2"/>
  <c r="CX241" i="2"/>
  <c r="CX242" i="2"/>
  <c r="CX243" i="2"/>
  <c r="CX244" i="2"/>
  <c r="CX245" i="2"/>
  <c r="CX246" i="2"/>
  <c r="CX247" i="2"/>
  <c r="CX248" i="2"/>
  <c r="CX249" i="2"/>
  <c r="CX250" i="2"/>
  <c r="CX251" i="2"/>
  <c r="CX252" i="2"/>
  <c r="CX253" i="2"/>
  <c r="CX254" i="2"/>
  <c r="CX255" i="2"/>
  <c r="CX256" i="2"/>
  <c r="CX257" i="2"/>
  <c r="CX258" i="2"/>
  <c r="CX259" i="2"/>
  <c r="CX260" i="2"/>
  <c r="CX261" i="2"/>
  <c r="CX262" i="2"/>
  <c r="CX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48" i="2"/>
  <c r="CU49" i="2"/>
  <c r="CU50" i="2"/>
  <c r="CU51" i="2"/>
  <c r="CU52" i="2"/>
  <c r="CU53" i="2"/>
  <c r="CU54" i="2"/>
  <c r="CU55" i="2"/>
  <c r="CU56" i="2"/>
  <c r="CU57" i="2"/>
  <c r="CU58" i="2"/>
  <c r="CU59" i="2"/>
  <c r="CU60" i="2"/>
  <c r="CU61" i="2"/>
  <c r="CU62" i="2"/>
  <c r="CU63" i="2"/>
  <c r="CU64" i="2"/>
  <c r="CU65" i="2"/>
  <c r="CU66" i="2"/>
  <c r="CU67" i="2"/>
  <c r="CU68" i="2"/>
  <c r="CU69" i="2"/>
  <c r="CU70" i="2"/>
  <c r="CU71" i="2"/>
  <c r="CU72" i="2"/>
  <c r="CU73" i="2"/>
  <c r="CU74" i="2"/>
  <c r="CU75" i="2"/>
  <c r="CU76" i="2"/>
  <c r="CU77" i="2"/>
  <c r="CU78" i="2"/>
  <c r="CU79" i="2"/>
  <c r="CU80" i="2"/>
  <c r="CU81" i="2"/>
  <c r="CU82" i="2"/>
  <c r="CU83" i="2"/>
  <c r="CU84" i="2"/>
  <c r="CU85" i="2"/>
  <c r="CU86" i="2"/>
  <c r="CU87" i="2"/>
  <c r="CU88" i="2"/>
  <c r="CU89" i="2"/>
  <c r="CU90" i="2"/>
  <c r="CU91" i="2"/>
  <c r="CU92" i="2"/>
  <c r="CU93" i="2"/>
  <c r="CU94" i="2"/>
  <c r="CU95" i="2"/>
  <c r="CU96" i="2"/>
  <c r="CU97" i="2"/>
  <c r="CU98" i="2"/>
  <c r="CU99" i="2"/>
  <c r="CU100" i="2"/>
  <c r="CU101" i="2"/>
  <c r="CU102" i="2"/>
  <c r="CU103" i="2"/>
  <c r="CU104" i="2"/>
  <c r="CU105" i="2"/>
  <c r="CU106" i="2"/>
  <c r="CU107" i="2"/>
  <c r="CU108" i="2"/>
  <c r="CU109" i="2"/>
  <c r="CU110" i="2"/>
  <c r="CU111" i="2"/>
  <c r="CU112" i="2"/>
  <c r="CU113" i="2"/>
  <c r="CU114" i="2"/>
  <c r="CU115" i="2"/>
  <c r="CU116" i="2"/>
  <c r="CU117" i="2"/>
  <c r="CU118" i="2"/>
  <c r="CU119" i="2"/>
  <c r="CU120" i="2"/>
  <c r="CU121" i="2"/>
  <c r="CU122" i="2"/>
  <c r="CU123" i="2"/>
  <c r="CU124" i="2"/>
  <c r="CU125" i="2"/>
  <c r="CU126" i="2"/>
  <c r="CU127" i="2"/>
  <c r="CU128" i="2"/>
  <c r="CU129" i="2"/>
  <c r="CU130" i="2"/>
  <c r="CU131" i="2"/>
  <c r="CU132" i="2"/>
  <c r="CU133" i="2"/>
  <c r="CU134" i="2"/>
  <c r="CU135" i="2"/>
  <c r="CU136" i="2"/>
  <c r="CU137" i="2"/>
  <c r="CU138" i="2"/>
  <c r="CU139" i="2"/>
  <c r="CU140" i="2"/>
  <c r="CU141" i="2"/>
  <c r="CU142" i="2"/>
  <c r="CU143" i="2"/>
  <c r="CU144" i="2"/>
  <c r="CU145" i="2"/>
  <c r="CU146" i="2"/>
  <c r="CU147" i="2"/>
  <c r="CU148" i="2"/>
  <c r="CU149" i="2"/>
  <c r="CU150" i="2"/>
  <c r="CU151" i="2"/>
  <c r="CU152" i="2"/>
  <c r="CU153" i="2"/>
  <c r="CU154" i="2"/>
  <c r="CU155" i="2"/>
  <c r="CU156" i="2"/>
  <c r="CU157" i="2"/>
  <c r="CU158" i="2"/>
  <c r="CU159" i="2"/>
  <c r="CU160" i="2"/>
  <c r="CU161" i="2"/>
  <c r="CU162" i="2"/>
  <c r="CU163" i="2"/>
  <c r="CU164" i="2"/>
  <c r="CU165" i="2"/>
  <c r="CU166" i="2"/>
  <c r="CU167" i="2"/>
  <c r="CU168" i="2"/>
  <c r="CU169" i="2"/>
  <c r="CU170" i="2"/>
  <c r="CU171" i="2"/>
  <c r="CU172" i="2"/>
  <c r="CU173" i="2"/>
  <c r="CU174" i="2"/>
  <c r="CU175" i="2"/>
  <c r="CU176" i="2"/>
  <c r="CU177" i="2"/>
  <c r="CU178" i="2"/>
  <c r="CU179" i="2"/>
  <c r="CU180" i="2"/>
  <c r="CU181" i="2"/>
  <c r="CU182" i="2"/>
  <c r="CU183" i="2"/>
  <c r="CU184" i="2"/>
  <c r="CU185" i="2"/>
  <c r="CU186" i="2"/>
  <c r="CU187" i="2"/>
  <c r="CU188" i="2"/>
  <c r="CU189" i="2"/>
  <c r="CU190" i="2"/>
  <c r="CU191" i="2"/>
  <c r="CU192" i="2"/>
  <c r="CU193" i="2"/>
  <c r="CU194" i="2"/>
  <c r="CU195" i="2"/>
  <c r="CU196" i="2"/>
  <c r="CU197" i="2"/>
  <c r="CU198" i="2"/>
  <c r="CU199" i="2"/>
  <c r="CU200" i="2"/>
  <c r="CU201" i="2"/>
  <c r="CU202" i="2"/>
  <c r="CU203" i="2"/>
  <c r="CU204" i="2"/>
  <c r="CU205" i="2"/>
  <c r="CU206" i="2"/>
  <c r="CU207" i="2"/>
  <c r="CU208" i="2"/>
  <c r="CU209" i="2"/>
  <c r="CU210" i="2"/>
  <c r="CU211" i="2"/>
  <c r="CU212" i="2"/>
  <c r="CU213" i="2"/>
  <c r="CU214" i="2"/>
  <c r="CU215" i="2"/>
  <c r="CU216" i="2"/>
  <c r="CU217" i="2"/>
  <c r="CU218" i="2"/>
  <c r="CU219" i="2"/>
  <c r="CU220" i="2"/>
  <c r="CU221" i="2"/>
  <c r="CU222" i="2"/>
  <c r="CU223" i="2"/>
  <c r="CU224" i="2"/>
  <c r="CU225" i="2"/>
  <c r="CU226" i="2"/>
  <c r="CU227" i="2"/>
  <c r="CU228" i="2"/>
  <c r="CU229" i="2"/>
  <c r="CU230" i="2"/>
  <c r="CU231" i="2"/>
  <c r="CU232" i="2"/>
  <c r="CU233" i="2"/>
  <c r="CU234" i="2"/>
  <c r="CU235" i="2"/>
  <c r="CU236" i="2"/>
  <c r="CU237" i="2"/>
  <c r="CU238" i="2"/>
  <c r="CU239" i="2"/>
  <c r="CU240" i="2"/>
  <c r="CU241" i="2"/>
  <c r="CU242" i="2"/>
  <c r="CU243" i="2"/>
  <c r="CU244" i="2"/>
  <c r="CU245" i="2"/>
  <c r="CU246" i="2"/>
  <c r="CU247" i="2"/>
  <c r="CU248" i="2"/>
  <c r="CU249" i="2"/>
  <c r="CU250" i="2"/>
  <c r="CU251" i="2"/>
  <c r="CU252" i="2"/>
  <c r="CU253" i="2"/>
  <c r="CU254" i="2"/>
  <c r="CU255" i="2"/>
  <c r="CU256" i="2"/>
  <c r="CU257" i="2"/>
  <c r="CU258" i="2"/>
  <c r="CU259" i="2"/>
  <c r="CU260" i="2"/>
  <c r="CU261" i="2"/>
  <c r="CU262" i="2"/>
  <c r="CU12" i="2"/>
  <c r="CR13" i="2"/>
  <c r="CR14" i="2"/>
  <c r="CR15" i="2"/>
  <c r="CR16" i="2"/>
  <c r="CR17" i="2"/>
  <c r="CR18" i="2"/>
  <c r="CR19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2" i="2"/>
  <c r="CR33" i="2"/>
  <c r="CR34" i="2"/>
  <c r="CR35" i="2"/>
  <c r="CR36" i="2"/>
  <c r="CR37" i="2"/>
  <c r="CR38" i="2"/>
  <c r="CR39" i="2"/>
  <c r="CR40" i="2"/>
  <c r="CR41" i="2"/>
  <c r="CR42" i="2"/>
  <c r="CR43" i="2"/>
  <c r="CR44" i="2"/>
  <c r="CR45" i="2"/>
  <c r="CR46" i="2"/>
  <c r="CR47" i="2"/>
  <c r="CR48" i="2"/>
  <c r="CR49" i="2"/>
  <c r="CR50" i="2"/>
  <c r="CR51" i="2"/>
  <c r="CR52" i="2"/>
  <c r="CR53" i="2"/>
  <c r="CR54" i="2"/>
  <c r="CR55" i="2"/>
  <c r="CR56" i="2"/>
  <c r="CR57" i="2"/>
  <c r="CR58" i="2"/>
  <c r="CR59" i="2"/>
  <c r="CR60" i="2"/>
  <c r="CR61" i="2"/>
  <c r="CR62" i="2"/>
  <c r="CR63" i="2"/>
  <c r="CR64" i="2"/>
  <c r="CR65" i="2"/>
  <c r="CR66" i="2"/>
  <c r="CR67" i="2"/>
  <c r="CR68" i="2"/>
  <c r="CR69" i="2"/>
  <c r="CR70" i="2"/>
  <c r="CR71" i="2"/>
  <c r="CR72" i="2"/>
  <c r="CR73" i="2"/>
  <c r="CR74" i="2"/>
  <c r="CR75" i="2"/>
  <c r="CR76" i="2"/>
  <c r="CR77" i="2"/>
  <c r="CR78" i="2"/>
  <c r="CR79" i="2"/>
  <c r="CR80" i="2"/>
  <c r="CR81" i="2"/>
  <c r="CR82" i="2"/>
  <c r="CR83" i="2"/>
  <c r="CR84" i="2"/>
  <c r="CR85" i="2"/>
  <c r="CR86" i="2"/>
  <c r="CR87" i="2"/>
  <c r="CR88" i="2"/>
  <c r="CR89" i="2"/>
  <c r="CR90" i="2"/>
  <c r="CR91" i="2"/>
  <c r="CR92" i="2"/>
  <c r="CR93" i="2"/>
  <c r="CR94" i="2"/>
  <c r="CR95" i="2"/>
  <c r="CR96" i="2"/>
  <c r="CR97" i="2"/>
  <c r="CR98" i="2"/>
  <c r="CR99" i="2"/>
  <c r="CR100" i="2"/>
  <c r="CR101" i="2"/>
  <c r="CR102" i="2"/>
  <c r="CR103" i="2"/>
  <c r="CR104" i="2"/>
  <c r="CR105" i="2"/>
  <c r="CR106" i="2"/>
  <c r="CR107" i="2"/>
  <c r="CR108" i="2"/>
  <c r="CR109" i="2"/>
  <c r="CR110" i="2"/>
  <c r="CR111" i="2"/>
  <c r="CR112" i="2"/>
  <c r="CR113" i="2"/>
  <c r="CR114" i="2"/>
  <c r="CR115" i="2"/>
  <c r="CR116" i="2"/>
  <c r="CR117" i="2"/>
  <c r="CR118" i="2"/>
  <c r="CR119" i="2"/>
  <c r="CR120" i="2"/>
  <c r="CR121" i="2"/>
  <c r="CR122" i="2"/>
  <c r="CR123" i="2"/>
  <c r="CR124" i="2"/>
  <c r="CR125" i="2"/>
  <c r="CR126" i="2"/>
  <c r="CR127" i="2"/>
  <c r="CR128" i="2"/>
  <c r="CR129" i="2"/>
  <c r="CR130" i="2"/>
  <c r="CR131" i="2"/>
  <c r="CR132" i="2"/>
  <c r="CR133" i="2"/>
  <c r="CR134" i="2"/>
  <c r="CR135" i="2"/>
  <c r="CR136" i="2"/>
  <c r="CR137" i="2"/>
  <c r="CR138" i="2"/>
  <c r="CR139" i="2"/>
  <c r="CR140" i="2"/>
  <c r="CR141" i="2"/>
  <c r="CR142" i="2"/>
  <c r="CR143" i="2"/>
  <c r="CR144" i="2"/>
  <c r="CR145" i="2"/>
  <c r="CR146" i="2"/>
  <c r="CR147" i="2"/>
  <c r="CR148" i="2"/>
  <c r="CR149" i="2"/>
  <c r="CR150" i="2"/>
  <c r="CR151" i="2"/>
  <c r="CR152" i="2"/>
  <c r="CR153" i="2"/>
  <c r="CR154" i="2"/>
  <c r="CR155" i="2"/>
  <c r="CR156" i="2"/>
  <c r="CR157" i="2"/>
  <c r="CR158" i="2"/>
  <c r="CR159" i="2"/>
  <c r="CR160" i="2"/>
  <c r="CR161" i="2"/>
  <c r="CR162" i="2"/>
  <c r="CR163" i="2"/>
  <c r="CR164" i="2"/>
  <c r="CR165" i="2"/>
  <c r="CR166" i="2"/>
  <c r="CR167" i="2"/>
  <c r="CR168" i="2"/>
  <c r="CR169" i="2"/>
  <c r="CR170" i="2"/>
  <c r="CR171" i="2"/>
  <c r="CR172" i="2"/>
  <c r="CR173" i="2"/>
  <c r="CR174" i="2"/>
  <c r="CR175" i="2"/>
  <c r="CR176" i="2"/>
  <c r="CR177" i="2"/>
  <c r="CR178" i="2"/>
  <c r="CR179" i="2"/>
  <c r="CR180" i="2"/>
  <c r="CR181" i="2"/>
  <c r="CR182" i="2"/>
  <c r="CR183" i="2"/>
  <c r="CR184" i="2"/>
  <c r="CR185" i="2"/>
  <c r="CR186" i="2"/>
  <c r="CR187" i="2"/>
  <c r="CR188" i="2"/>
  <c r="CR189" i="2"/>
  <c r="CR190" i="2"/>
  <c r="CR191" i="2"/>
  <c r="CR192" i="2"/>
  <c r="CR193" i="2"/>
  <c r="CR194" i="2"/>
  <c r="CR195" i="2"/>
  <c r="CR196" i="2"/>
  <c r="CR197" i="2"/>
  <c r="CR198" i="2"/>
  <c r="CR199" i="2"/>
  <c r="CR200" i="2"/>
  <c r="CR201" i="2"/>
  <c r="CR202" i="2"/>
  <c r="CR203" i="2"/>
  <c r="CR204" i="2"/>
  <c r="CR205" i="2"/>
  <c r="CR206" i="2"/>
  <c r="CR207" i="2"/>
  <c r="CR208" i="2"/>
  <c r="CR209" i="2"/>
  <c r="CR210" i="2"/>
  <c r="CR211" i="2"/>
  <c r="CR212" i="2"/>
  <c r="CR213" i="2"/>
  <c r="CR214" i="2"/>
  <c r="CR215" i="2"/>
  <c r="CR216" i="2"/>
  <c r="CR217" i="2"/>
  <c r="CR218" i="2"/>
  <c r="CR219" i="2"/>
  <c r="CR220" i="2"/>
  <c r="CR221" i="2"/>
  <c r="CR222" i="2"/>
  <c r="CR223" i="2"/>
  <c r="CR224" i="2"/>
  <c r="CR225" i="2"/>
  <c r="CR226" i="2"/>
  <c r="CR227" i="2"/>
  <c r="CR228" i="2"/>
  <c r="CR229" i="2"/>
  <c r="CR230" i="2"/>
  <c r="CR231" i="2"/>
  <c r="CR232" i="2"/>
  <c r="CR233" i="2"/>
  <c r="CR234" i="2"/>
  <c r="CR235" i="2"/>
  <c r="CR236" i="2"/>
  <c r="CR237" i="2"/>
  <c r="CR238" i="2"/>
  <c r="CR239" i="2"/>
  <c r="CR240" i="2"/>
  <c r="CR241" i="2"/>
  <c r="CR242" i="2"/>
  <c r="CR243" i="2"/>
  <c r="CR244" i="2"/>
  <c r="CR245" i="2"/>
  <c r="CR246" i="2"/>
  <c r="CR247" i="2"/>
  <c r="CR248" i="2"/>
  <c r="CR249" i="2"/>
  <c r="CR250" i="2"/>
  <c r="CR251" i="2"/>
  <c r="CR252" i="2"/>
  <c r="CR253" i="2"/>
  <c r="CR254" i="2"/>
  <c r="CR255" i="2"/>
  <c r="CR256" i="2"/>
  <c r="CR257" i="2"/>
  <c r="CR258" i="2"/>
  <c r="CR259" i="2"/>
  <c r="CR260" i="2"/>
  <c r="CR261" i="2"/>
  <c r="CR262" i="2"/>
  <c r="CR12" i="2"/>
  <c r="DA10" i="2"/>
  <c r="X4" i="14" s="1"/>
  <c r="CX10" i="2"/>
  <c r="W4" i="14" s="1"/>
  <c r="CU10" i="2"/>
  <c r="V4" i="14" s="1"/>
  <c r="CR10" i="2"/>
  <c r="U4" i="14" s="1"/>
  <c r="CO10" i="2"/>
  <c r="T4" i="14" s="1"/>
  <c r="CX9" i="2"/>
  <c r="BA10" i="13"/>
  <c r="AY10" i="13"/>
  <c r="AW10" i="13"/>
  <c r="CU9" i="2" l="1"/>
  <c r="CR9" i="2"/>
  <c r="DA9" i="2"/>
  <c r="B253" i="20"/>
  <c r="B200" i="17" l="1"/>
  <c r="C200" i="17"/>
  <c r="D200" i="17"/>
  <c r="E200" i="17"/>
  <c r="F200" i="17"/>
  <c r="G200" i="17"/>
  <c r="H200" i="17"/>
  <c r="B201" i="17"/>
  <c r="C201" i="17"/>
  <c r="D201" i="17"/>
  <c r="E201" i="17"/>
  <c r="F201" i="17"/>
  <c r="G201" i="17"/>
  <c r="H201" i="17"/>
  <c r="B202" i="17"/>
  <c r="C202" i="17"/>
  <c r="D202" i="17"/>
  <c r="E202" i="17"/>
  <c r="F202" i="17"/>
  <c r="G202" i="17"/>
  <c r="H202" i="17"/>
  <c r="B203" i="17"/>
  <c r="C203" i="17"/>
  <c r="D203" i="17"/>
  <c r="E203" i="17"/>
  <c r="F203" i="17"/>
  <c r="G203" i="17"/>
  <c r="H203" i="17"/>
  <c r="B204" i="17"/>
  <c r="C204" i="17"/>
  <c r="D204" i="17"/>
  <c r="E204" i="17"/>
  <c r="F204" i="17"/>
  <c r="G204" i="17"/>
  <c r="H204" i="17"/>
  <c r="B205" i="17"/>
  <c r="C205" i="17"/>
  <c r="D205" i="17"/>
  <c r="E205" i="17"/>
  <c r="F205" i="17"/>
  <c r="G205" i="17"/>
  <c r="H205" i="17"/>
  <c r="B206" i="17"/>
  <c r="C206" i="17"/>
  <c r="D206" i="17"/>
  <c r="E206" i="17"/>
  <c r="F206" i="17"/>
  <c r="G206" i="17"/>
  <c r="H206" i="17"/>
  <c r="B207" i="17"/>
  <c r="C207" i="17"/>
  <c r="D207" i="17"/>
  <c r="E207" i="17"/>
  <c r="F207" i="17"/>
  <c r="G207" i="17"/>
  <c r="H207" i="17"/>
  <c r="B208" i="17"/>
  <c r="C208" i="17"/>
  <c r="D208" i="17"/>
  <c r="E208" i="17"/>
  <c r="F208" i="17"/>
  <c r="G208" i="17"/>
  <c r="H208" i="17"/>
  <c r="B209" i="17"/>
  <c r="C209" i="17"/>
  <c r="D209" i="17"/>
  <c r="E209" i="17"/>
  <c r="F209" i="17"/>
  <c r="G209" i="17"/>
  <c r="H209" i="17"/>
  <c r="B210" i="17"/>
  <c r="C210" i="17"/>
  <c r="D210" i="17"/>
  <c r="E210" i="17"/>
  <c r="F210" i="17"/>
  <c r="G210" i="17"/>
  <c r="H210" i="17"/>
  <c r="B211" i="17"/>
  <c r="C211" i="17"/>
  <c r="D211" i="17"/>
  <c r="E211" i="17"/>
  <c r="F211" i="17"/>
  <c r="G211" i="17"/>
  <c r="H211" i="17"/>
  <c r="B212" i="17"/>
  <c r="C212" i="17"/>
  <c r="D212" i="17"/>
  <c r="E212" i="17"/>
  <c r="F212" i="17"/>
  <c r="G212" i="17"/>
  <c r="H212" i="17"/>
  <c r="B213" i="17"/>
  <c r="C213" i="17"/>
  <c r="D213" i="17"/>
  <c r="E213" i="17"/>
  <c r="F213" i="17"/>
  <c r="G213" i="17"/>
  <c r="H213" i="17"/>
  <c r="B214" i="17"/>
  <c r="C214" i="17"/>
  <c r="D214" i="17"/>
  <c r="E214" i="17"/>
  <c r="F214" i="17"/>
  <c r="G214" i="17"/>
  <c r="H214" i="17"/>
  <c r="B215" i="17"/>
  <c r="C215" i="17"/>
  <c r="D215" i="17"/>
  <c r="E215" i="17"/>
  <c r="F215" i="17"/>
  <c r="G215" i="17"/>
  <c r="H215" i="17"/>
  <c r="B216" i="17"/>
  <c r="C216" i="17"/>
  <c r="D216" i="17"/>
  <c r="E216" i="17"/>
  <c r="F216" i="17"/>
  <c r="G216" i="17"/>
  <c r="H216" i="17"/>
  <c r="B217" i="17"/>
  <c r="C217" i="17"/>
  <c r="D217" i="17"/>
  <c r="E217" i="17"/>
  <c r="F217" i="17"/>
  <c r="G217" i="17"/>
  <c r="H217" i="17"/>
  <c r="B218" i="17"/>
  <c r="C218" i="17"/>
  <c r="D218" i="17"/>
  <c r="E218" i="17"/>
  <c r="F218" i="17"/>
  <c r="G218" i="17"/>
  <c r="H218" i="17"/>
  <c r="B219" i="17"/>
  <c r="C219" i="17"/>
  <c r="D219" i="17"/>
  <c r="E219" i="17"/>
  <c r="F219" i="17"/>
  <c r="G219" i="17"/>
  <c r="H219" i="17"/>
  <c r="B220" i="17"/>
  <c r="C220" i="17"/>
  <c r="D220" i="17"/>
  <c r="E220" i="17"/>
  <c r="F220" i="17"/>
  <c r="G220" i="17"/>
  <c r="H220" i="17"/>
  <c r="B221" i="17"/>
  <c r="C221" i="17"/>
  <c r="D221" i="17"/>
  <c r="E221" i="17"/>
  <c r="F221" i="17"/>
  <c r="G221" i="17"/>
  <c r="H221" i="17"/>
  <c r="B222" i="17"/>
  <c r="C222" i="17"/>
  <c r="D222" i="17"/>
  <c r="E222" i="17"/>
  <c r="F222" i="17"/>
  <c r="G222" i="17"/>
  <c r="H222" i="17"/>
  <c r="B223" i="17"/>
  <c r="C223" i="17"/>
  <c r="D223" i="17"/>
  <c r="E223" i="17"/>
  <c r="F223" i="17"/>
  <c r="G223" i="17"/>
  <c r="H223" i="17"/>
  <c r="B224" i="17"/>
  <c r="C224" i="17"/>
  <c r="D224" i="17"/>
  <c r="E224" i="17"/>
  <c r="F224" i="17"/>
  <c r="G224" i="17"/>
  <c r="H224" i="17"/>
  <c r="B225" i="17"/>
  <c r="C225" i="17"/>
  <c r="D225" i="17"/>
  <c r="E225" i="17"/>
  <c r="F225" i="17"/>
  <c r="G225" i="17"/>
  <c r="H225" i="17"/>
  <c r="B226" i="17"/>
  <c r="C226" i="17"/>
  <c r="D226" i="17"/>
  <c r="E226" i="17"/>
  <c r="F226" i="17"/>
  <c r="G226" i="17"/>
  <c r="H226" i="17"/>
  <c r="B227" i="17"/>
  <c r="C227" i="17"/>
  <c r="D227" i="17"/>
  <c r="E227" i="17"/>
  <c r="F227" i="17"/>
  <c r="G227" i="17"/>
  <c r="H227" i="17"/>
  <c r="B228" i="17"/>
  <c r="C228" i="17"/>
  <c r="D228" i="17"/>
  <c r="E228" i="17"/>
  <c r="F228" i="17"/>
  <c r="G228" i="17"/>
  <c r="H228" i="17"/>
  <c r="B229" i="17"/>
  <c r="C229" i="17"/>
  <c r="D229" i="17"/>
  <c r="E229" i="17"/>
  <c r="F229" i="17"/>
  <c r="G229" i="17"/>
  <c r="H229" i="17"/>
  <c r="B230" i="17"/>
  <c r="C230" i="17"/>
  <c r="D230" i="17"/>
  <c r="E230" i="17"/>
  <c r="F230" i="17"/>
  <c r="G230" i="17"/>
  <c r="H230" i="17"/>
  <c r="B231" i="17"/>
  <c r="C231" i="17"/>
  <c r="D231" i="17"/>
  <c r="E231" i="17"/>
  <c r="F231" i="17"/>
  <c r="G231" i="17"/>
  <c r="H231" i="17"/>
  <c r="B232" i="17"/>
  <c r="C232" i="17"/>
  <c r="D232" i="17"/>
  <c r="E232" i="17"/>
  <c r="F232" i="17"/>
  <c r="G232" i="17"/>
  <c r="H232" i="17"/>
  <c r="B233" i="17"/>
  <c r="C233" i="17"/>
  <c r="D233" i="17"/>
  <c r="E233" i="17"/>
  <c r="F233" i="17"/>
  <c r="G233" i="17"/>
  <c r="H233" i="17"/>
  <c r="B234" i="17"/>
  <c r="C234" i="17"/>
  <c r="D234" i="17"/>
  <c r="E234" i="17"/>
  <c r="F234" i="17"/>
  <c r="G234" i="17"/>
  <c r="H234" i="17"/>
  <c r="B235" i="17"/>
  <c r="C235" i="17"/>
  <c r="D235" i="17"/>
  <c r="E235" i="17"/>
  <c r="F235" i="17"/>
  <c r="G235" i="17"/>
  <c r="H235" i="17"/>
  <c r="B236" i="17"/>
  <c r="C236" i="17"/>
  <c r="D236" i="17"/>
  <c r="E236" i="17"/>
  <c r="F236" i="17"/>
  <c r="G236" i="17"/>
  <c r="H236" i="17"/>
  <c r="B237" i="17"/>
  <c r="C237" i="17"/>
  <c r="D237" i="17"/>
  <c r="E237" i="17"/>
  <c r="F237" i="17"/>
  <c r="G237" i="17"/>
  <c r="H237" i="17"/>
  <c r="B238" i="17"/>
  <c r="C238" i="17"/>
  <c r="D238" i="17"/>
  <c r="E238" i="17"/>
  <c r="F238" i="17"/>
  <c r="G238" i="17"/>
  <c r="H238" i="17"/>
  <c r="B239" i="17"/>
  <c r="C239" i="17"/>
  <c r="D239" i="17"/>
  <c r="E239" i="17"/>
  <c r="F239" i="17"/>
  <c r="G239" i="17"/>
  <c r="H239" i="17"/>
  <c r="B240" i="17"/>
  <c r="C240" i="17"/>
  <c r="D240" i="17"/>
  <c r="E240" i="17"/>
  <c r="F240" i="17"/>
  <c r="G240" i="17"/>
  <c r="H240" i="17"/>
  <c r="B241" i="17"/>
  <c r="C241" i="17"/>
  <c r="D241" i="17"/>
  <c r="E241" i="17"/>
  <c r="F241" i="17"/>
  <c r="G241" i="17"/>
  <c r="H241" i="17"/>
  <c r="B242" i="17"/>
  <c r="C242" i="17"/>
  <c r="D242" i="17"/>
  <c r="E242" i="17"/>
  <c r="F242" i="17"/>
  <c r="G242" i="17"/>
  <c r="H242" i="17"/>
  <c r="B243" i="17"/>
  <c r="C243" i="17"/>
  <c r="D243" i="17"/>
  <c r="E243" i="17"/>
  <c r="F243" i="17"/>
  <c r="G243" i="17"/>
  <c r="H243" i="17"/>
  <c r="B244" i="17"/>
  <c r="C244" i="17"/>
  <c r="D244" i="17"/>
  <c r="E244" i="17"/>
  <c r="F244" i="17"/>
  <c r="G244" i="17"/>
  <c r="H244" i="17"/>
  <c r="B245" i="17"/>
  <c r="C245" i="17"/>
  <c r="D245" i="17"/>
  <c r="E245" i="17"/>
  <c r="F245" i="17"/>
  <c r="G245" i="17"/>
  <c r="H245" i="17"/>
  <c r="B246" i="17"/>
  <c r="C246" i="17"/>
  <c r="D246" i="17"/>
  <c r="E246" i="17"/>
  <c r="F246" i="17"/>
  <c r="G246" i="17"/>
  <c r="H246" i="17"/>
  <c r="B247" i="17"/>
  <c r="C247" i="17"/>
  <c r="D247" i="17"/>
  <c r="E247" i="17"/>
  <c r="F247" i="17"/>
  <c r="G247" i="17"/>
  <c r="H247" i="17"/>
  <c r="B248" i="17"/>
  <c r="C248" i="17"/>
  <c r="D248" i="17"/>
  <c r="E248" i="17"/>
  <c r="F248" i="17"/>
  <c r="G248" i="17"/>
  <c r="H248" i="17"/>
  <c r="B249" i="17"/>
  <c r="C249" i="17"/>
  <c r="D249" i="17"/>
  <c r="E249" i="17"/>
  <c r="F249" i="17"/>
  <c r="G249" i="17"/>
  <c r="H249" i="17"/>
  <c r="B250" i="17"/>
  <c r="C250" i="17"/>
  <c r="D250" i="17"/>
  <c r="E250" i="17"/>
  <c r="F250" i="17"/>
  <c r="G250" i="17"/>
  <c r="H250" i="17"/>
  <c r="B251" i="17"/>
  <c r="C251" i="17"/>
  <c r="D251" i="17"/>
  <c r="E251" i="17"/>
  <c r="F251" i="17"/>
  <c r="G251" i="17"/>
  <c r="H251" i="17"/>
  <c r="B252" i="17"/>
  <c r="C252" i="17"/>
  <c r="D252" i="17"/>
  <c r="E252" i="17"/>
  <c r="F252" i="17"/>
  <c r="G252" i="17"/>
  <c r="H252" i="17"/>
  <c r="B253" i="17"/>
  <c r="C253" i="17"/>
  <c r="D253" i="17"/>
  <c r="E253" i="17"/>
  <c r="F253" i="17"/>
  <c r="G253" i="17"/>
  <c r="H253" i="17"/>
  <c r="B6" i="17"/>
  <c r="C6" i="17"/>
  <c r="D6" i="17"/>
  <c r="E6" i="17"/>
  <c r="F6" i="17"/>
  <c r="G6" i="17"/>
  <c r="H6" i="17"/>
  <c r="B7" i="17"/>
  <c r="C7" i="17"/>
  <c r="D7" i="17"/>
  <c r="E7" i="17"/>
  <c r="F7" i="17"/>
  <c r="G7" i="17"/>
  <c r="H7" i="17"/>
  <c r="B8" i="17"/>
  <c r="C8" i="17"/>
  <c r="D8" i="17"/>
  <c r="E8" i="17"/>
  <c r="F8" i="17"/>
  <c r="G8" i="17"/>
  <c r="H8" i="17"/>
  <c r="B9" i="17"/>
  <c r="C9" i="17"/>
  <c r="D9" i="17"/>
  <c r="E9" i="17"/>
  <c r="F9" i="17"/>
  <c r="G9" i="17"/>
  <c r="H9" i="17"/>
  <c r="B10" i="17"/>
  <c r="C10" i="17"/>
  <c r="D10" i="17"/>
  <c r="E10" i="17"/>
  <c r="F10" i="17"/>
  <c r="G10" i="17"/>
  <c r="H10" i="17"/>
  <c r="B11" i="17"/>
  <c r="C11" i="17"/>
  <c r="D11" i="17"/>
  <c r="E11" i="17"/>
  <c r="F11" i="17"/>
  <c r="G11" i="17"/>
  <c r="H11" i="17"/>
  <c r="B12" i="17"/>
  <c r="C12" i="17"/>
  <c r="D12" i="17"/>
  <c r="E12" i="17"/>
  <c r="F12" i="17"/>
  <c r="G12" i="17"/>
  <c r="H12" i="17"/>
  <c r="B13" i="17"/>
  <c r="C13" i="17"/>
  <c r="D13" i="17"/>
  <c r="E13" i="17"/>
  <c r="F13" i="17"/>
  <c r="G13" i="17"/>
  <c r="H13" i="17"/>
  <c r="B14" i="17"/>
  <c r="C14" i="17"/>
  <c r="D14" i="17"/>
  <c r="E14" i="17"/>
  <c r="F14" i="17"/>
  <c r="G14" i="17"/>
  <c r="H14" i="17"/>
  <c r="B15" i="17"/>
  <c r="C15" i="17"/>
  <c r="D15" i="17"/>
  <c r="E15" i="17"/>
  <c r="F15" i="17"/>
  <c r="G15" i="17"/>
  <c r="H15" i="17"/>
  <c r="B16" i="17"/>
  <c r="C16" i="17"/>
  <c r="D16" i="17"/>
  <c r="E16" i="17"/>
  <c r="F16" i="17"/>
  <c r="G16" i="17"/>
  <c r="H16" i="17"/>
  <c r="B17" i="17"/>
  <c r="C17" i="17"/>
  <c r="D17" i="17"/>
  <c r="E17" i="17"/>
  <c r="F17" i="17"/>
  <c r="G17" i="17"/>
  <c r="H17" i="17"/>
  <c r="B18" i="17"/>
  <c r="C18" i="17"/>
  <c r="D18" i="17"/>
  <c r="E18" i="17"/>
  <c r="F18" i="17"/>
  <c r="G18" i="17"/>
  <c r="H18" i="17"/>
  <c r="B19" i="17"/>
  <c r="C19" i="17"/>
  <c r="D19" i="17"/>
  <c r="E19" i="17"/>
  <c r="F19" i="17"/>
  <c r="G19" i="17"/>
  <c r="H19" i="17"/>
  <c r="B20" i="17"/>
  <c r="C20" i="17"/>
  <c r="D20" i="17"/>
  <c r="E20" i="17"/>
  <c r="F20" i="17"/>
  <c r="G20" i="17"/>
  <c r="H20" i="17"/>
  <c r="B21" i="17"/>
  <c r="C21" i="17"/>
  <c r="D21" i="17"/>
  <c r="E21" i="17"/>
  <c r="F21" i="17"/>
  <c r="G21" i="17"/>
  <c r="H21" i="17"/>
  <c r="B22" i="17"/>
  <c r="C22" i="17"/>
  <c r="D22" i="17"/>
  <c r="E22" i="17"/>
  <c r="F22" i="17"/>
  <c r="G22" i="17"/>
  <c r="H22" i="17"/>
  <c r="B23" i="17"/>
  <c r="C23" i="17"/>
  <c r="D23" i="17"/>
  <c r="E23" i="17"/>
  <c r="F23" i="17"/>
  <c r="G23" i="17"/>
  <c r="H23" i="17"/>
  <c r="B24" i="17"/>
  <c r="C24" i="17"/>
  <c r="D24" i="17"/>
  <c r="E24" i="17"/>
  <c r="F24" i="17"/>
  <c r="G24" i="17"/>
  <c r="H24" i="17"/>
  <c r="B25" i="17"/>
  <c r="C25" i="17"/>
  <c r="D25" i="17"/>
  <c r="E25" i="17"/>
  <c r="F25" i="17"/>
  <c r="G25" i="17"/>
  <c r="H25" i="17"/>
  <c r="B26" i="17"/>
  <c r="C26" i="17"/>
  <c r="D26" i="17"/>
  <c r="E26" i="17"/>
  <c r="F26" i="17"/>
  <c r="G26" i="17"/>
  <c r="H26" i="17"/>
  <c r="B27" i="17"/>
  <c r="C27" i="17"/>
  <c r="D27" i="17"/>
  <c r="E27" i="17"/>
  <c r="F27" i="17"/>
  <c r="G27" i="17"/>
  <c r="H27" i="17"/>
  <c r="B28" i="17"/>
  <c r="C28" i="17"/>
  <c r="D28" i="17"/>
  <c r="E28" i="17"/>
  <c r="F28" i="17"/>
  <c r="G28" i="17"/>
  <c r="H28" i="17"/>
  <c r="B29" i="17"/>
  <c r="C29" i="17"/>
  <c r="D29" i="17"/>
  <c r="E29" i="17"/>
  <c r="F29" i="17"/>
  <c r="G29" i="17"/>
  <c r="H29" i="17"/>
  <c r="B30" i="17"/>
  <c r="C30" i="17"/>
  <c r="D30" i="17"/>
  <c r="E30" i="17"/>
  <c r="F30" i="17"/>
  <c r="G30" i="17"/>
  <c r="H30" i="17"/>
  <c r="B31" i="17"/>
  <c r="C31" i="17"/>
  <c r="D31" i="17"/>
  <c r="E31" i="17"/>
  <c r="F31" i="17"/>
  <c r="G31" i="17"/>
  <c r="H31" i="17"/>
  <c r="B32" i="17"/>
  <c r="C32" i="17"/>
  <c r="D32" i="17"/>
  <c r="E32" i="17"/>
  <c r="F32" i="17"/>
  <c r="G32" i="17"/>
  <c r="H32" i="17"/>
  <c r="B33" i="17"/>
  <c r="C33" i="17"/>
  <c r="D33" i="17"/>
  <c r="E33" i="17"/>
  <c r="F33" i="17"/>
  <c r="G33" i="17"/>
  <c r="H33" i="17"/>
  <c r="B34" i="17"/>
  <c r="C34" i="17"/>
  <c r="D34" i="17"/>
  <c r="E34" i="17"/>
  <c r="F34" i="17"/>
  <c r="G34" i="17"/>
  <c r="H34" i="17"/>
  <c r="B35" i="17"/>
  <c r="C35" i="17"/>
  <c r="D35" i="17"/>
  <c r="E35" i="17"/>
  <c r="F35" i="17"/>
  <c r="G35" i="17"/>
  <c r="H35" i="17"/>
  <c r="B36" i="17"/>
  <c r="C36" i="17"/>
  <c r="D36" i="17"/>
  <c r="E36" i="17"/>
  <c r="F36" i="17"/>
  <c r="G36" i="17"/>
  <c r="H36" i="17"/>
  <c r="B37" i="17"/>
  <c r="C37" i="17"/>
  <c r="D37" i="17"/>
  <c r="E37" i="17"/>
  <c r="F37" i="17"/>
  <c r="G37" i="17"/>
  <c r="H37" i="17"/>
  <c r="B38" i="17"/>
  <c r="C38" i="17"/>
  <c r="D38" i="17"/>
  <c r="E38" i="17"/>
  <c r="F38" i="17"/>
  <c r="G38" i="17"/>
  <c r="H38" i="17"/>
  <c r="B39" i="17"/>
  <c r="C39" i="17"/>
  <c r="D39" i="17"/>
  <c r="E39" i="17"/>
  <c r="F39" i="17"/>
  <c r="G39" i="17"/>
  <c r="H39" i="17"/>
  <c r="B40" i="17"/>
  <c r="C40" i="17"/>
  <c r="D40" i="17"/>
  <c r="E40" i="17"/>
  <c r="F40" i="17"/>
  <c r="G40" i="17"/>
  <c r="H40" i="17"/>
  <c r="B41" i="17"/>
  <c r="C41" i="17"/>
  <c r="D41" i="17"/>
  <c r="E41" i="17"/>
  <c r="F41" i="17"/>
  <c r="G41" i="17"/>
  <c r="H41" i="17"/>
  <c r="B42" i="17"/>
  <c r="C42" i="17"/>
  <c r="D42" i="17"/>
  <c r="E42" i="17"/>
  <c r="F42" i="17"/>
  <c r="G42" i="17"/>
  <c r="H42" i="17"/>
  <c r="B43" i="17"/>
  <c r="C43" i="17"/>
  <c r="D43" i="17"/>
  <c r="E43" i="17"/>
  <c r="F43" i="17"/>
  <c r="G43" i="17"/>
  <c r="H43" i="17"/>
  <c r="B44" i="17"/>
  <c r="C44" i="17"/>
  <c r="D44" i="17"/>
  <c r="E44" i="17"/>
  <c r="F44" i="17"/>
  <c r="G44" i="17"/>
  <c r="H44" i="17"/>
  <c r="B45" i="17"/>
  <c r="C45" i="17"/>
  <c r="D45" i="17"/>
  <c r="E45" i="17"/>
  <c r="F45" i="17"/>
  <c r="G45" i="17"/>
  <c r="H45" i="17"/>
  <c r="B46" i="17"/>
  <c r="C46" i="17"/>
  <c r="D46" i="17"/>
  <c r="E46" i="17"/>
  <c r="F46" i="17"/>
  <c r="G46" i="17"/>
  <c r="H46" i="17"/>
  <c r="B47" i="17"/>
  <c r="C47" i="17"/>
  <c r="D47" i="17"/>
  <c r="E47" i="17"/>
  <c r="F47" i="17"/>
  <c r="G47" i="17"/>
  <c r="H47" i="17"/>
  <c r="B48" i="17"/>
  <c r="C48" i="17"/>
  <c r="D48" i="17"/>
  <c r="E48" i="17"/>
  <c r="F48" i="17"/>
  <c r="G48" i="17"/>
  <c r="H48" i="17"/>
  <c r="B49" i="17"/>
  <c r="C49" i="17"/>
  <c r="D49" i="17"/>
  <c r="E49" i="17"/>
  <c r="F49" i="17"/>
  <c r="G49" i="17"/>
  <c r="H49" i="17"/>
  <c r="B50" i="17"/>
  <c r="C50" i="17"/>
  <c r="D50" i="17"/>
  <c r="E50" i="17"/>
  <c r="F50" i="17"/>
  <c r="G50" i="17"/>
  <c r="H50" i="17"/>
  <c r="B51" i="17"/>
  <c r="C51" i="17"/>
  <c r="D51" i="17"/>
  <c r="E51" i="17"/>
  <c r="F51" i="17"/>
  <c r="G51" i="17"/>
  <c r="H51" i="17"/>
  <c r="B52" i="17"/>
  <c r="C52" i="17"/>
  <c r="D52" i="17"/>
  <c r="E52" i="17"/>
  <c r="F52" i="17"/>
  <c r="G52" i="17"/>
  <c r="H52" i="17"/>
  <c r="B53" i="17"/>
  <c r="C53" i="17"/>
  <c r="D53" i="17"/>
  <c r="E53" i="17"/>
  <c r="F53" i="17"/>
  <c r="G53" i="17"/>
  <c r="H53" i="17"/>
  <c r="B54" i="17"/>
  <c r="C54" i="17"/>
  <c r="D54" i="17"/>
  <c r="E54" i="17"/>
  <c r="F54" i="17"/>
  <c r="G54" i="17"/>
  <c r="H54" i="17"/>
  <c r="B55" i="17"/>
  <c r="C55" i="17"/>
  <c r="D55" i="17"/>
  <c r="E55" i="17"/>
  <c r="F55" i="17"/>
  <c r="G55" i="17"/>
  <c r="H55" i="17"/>
  <c r="B56" i="17"/>
  <c r="C56" i="17"/>
  <c r="D56" i="17"/>
  <c r="E56" i="17"/>
  <c r="F56" i="17"/>
  <c r="G56" i="17"/>
  <c r="H56" i="17"/>
  <c r="B57" i="17"/>
  <c r="C57" i="17"/>
  <c r="D57" i="17"/>
  <c r="E57" i="17"/>
  <c r="F57" i="17"/>
  <c r="G57" i="17"/>
  <c r="H57" i="17"/>
  <c r="B58" i="17"/>
  <c r="C58" i="17"/>
  <c r="D58" i="17"/>
  <c r="E58" i="17"/>
  <c r="F58" i="17"/>
  <c r="G58" i="17"/>
  <c r="H58" i="17"/>
  <c r="B59" i="17"/>
  <c r="C59" i="17"/>
  <c r="D59" i="17"/>
  <c r="E59" i="17"/>
  <c r="F59" i="17"/>
  <c r="G59" i="17"/>
  <c r="H59" i="17"/>
  <c r="B60" i="17"/>
  <c r="C60" i="17"/>
  <c r="D60" i="17"/>
  <c r="E60" i="17"/>
  <c r="F60" i="17"/>
  <c r="G60" i="17"/>
  <c r="H60" i="17"/>
  <c r="B61" i="17"/>
  <c r="C61" i="17"/>
  <c r="D61" i="17"/>
  <c r="E61" i="17"/>
  <c r="F61" i="17"/>
  <c r="G61" i="17"/>
  <c r="H61" i="17"/>
  <c r="B62" i="17"/>
  <c r="C62" i="17"/>
  <c r="D62" i="17"/>
  <c r="E62" i="17"/>
  <c r="F62" i="17"/>
  <c r="G62" i="17"/>
  <c r="H62" i="17"/>
  <c r="B63" i="17"/>
  <c r="C63" i="17"/>
  <c r="D63" i="17"/>
  <c r="E63" i="17"/>
  <c r="F63" i="17"/>
  <c r="G63" i="17"/>
  <c r="H63" i="17"/>
  <c r="B64" i="17"/>
  <c r="C64" i="17"/>
  <c r="D64" i="17"/>
  <c r="E64" i="17"/>
  <c r="F64" i="17"/>
  <c r="G64" i="17"/>
  <c r="H64" i="17"/>
  <c r="B65" i="17"/>
  <c r="C65" i="17"/>
  <c r="D65" i="17"/>
  <c r="E65" i="17"/>
  <c r="F65" i="17"/>
  <c r="G65" i="17"/>
  <c r="H65" i="17"/>
  <c r="B66" i="17"/>
  <c r="C66" i="17"/>
  <c r="D66" i="17"/>
  <c r="E66" i="17"/>
  <c r="F66" i="17"/>
  <c r="G66" i="17"/>
  <c r="H66" i="17"/>
  <c r="B67" i="17"/>
  <c r="C67" i="17"/>
  <c r="D67" i="17"/>
  <c r="E67" i="17"/>
  <c r="F67" i="17"/>
  <c r="G67" i="17"/>
  <c r="H67" i="17"/>
  <c r="B68" i="17"/>
  <c r="C68" i="17"/>
  <c r="D68" i="17"/>
  <c r="E68" i="17"/>
  <c r="F68" i="17"/>
  <c r="G68" i="17"/>
  <c r="H68" i="17"/>
  <c r="B69" i="17"/>
  <c r="C69" i="17"/>
  <c r="D69" i="17"/>
  <c r="E69" i="17"/>
  <c r="F69" i="17"/>
  <c r="G69" i="17"/>
  <c r="H69" i="17"/>
  <c r="B70" i="17"/>
  <c r="C70" i="17"/>
  <c r="D70" i="17"/>
  <c r="E70" i="17"/>
  <c r="F70" i="17"/>
  <c r="G70" i="17"/>
  <c r="H70" i="17"/>
  <c r="B71" i="17"/>
  <c r="C71" i="17"/>
  <c r="D71" i="17"/>
  <c r="E71" i="17"/>
  <c r="F71" i="17"/>
  <c r="G71" i="17"/>
  <c r="H71" i="17"/>
  <c r="B72" i="17"/>
  <c r="C72" i="17"/>
  <c r="D72" i="17"/>
  <c r="E72" i="17"/>
  <c r="F72" i="17"/>
  <c r="G72" i="17"/>
  <c r="H72" i="17"/>
  <c r="B73" i="17"/>
  <c r="C73" i="17"/>
  <c r="D73" i="17"/>
  <c r="E73" i="17"/>
  <c r="F73" i="17"/>
  <c r="G73" i="17"/>
  <c r="H73" i="17"/>
  <c r="B74" i="17"/>
  <c r="C74" i="17"/>
  <c r="D74" i="17"/>
  <c r="E74" i="17"/>
  <c r="F74" i="17"/>
  <c r="G74" i="17"/>
  <c r="H74" i="17"/>
  <c r="B75" i="17"/>
  <c r="C75" i="17"/>
  <c r="D75" i="17"/>
  <c r="E75" i="17"/>
  <c r="F75" i="17"/>
  <c r="G75" i="17"/>
  <c r="H75" i="17"/>
  <c r="B76" i="17"/>
  <c r="C76" i="17"/>
  <c r="D76" i="17"/>
  <c r="E76" i="17"/>
  <c r="F76" i="17"/>
  <c r="G76" i="17"/>
  <c r="H76" i="17"/>
  <c r="B77" i="17"/>
  <c r="C77" i="17"/>
  <c r="D77" i="17"/>
  <c r="E77" i="17"/>
  <c r="F77" i="17"/>
  <c r="G77" i="17"/>
  <c r="H77" i="17"/>
  <c r="B78" i="17"/>
  <c r="C78" i="17"/>
  <c r="D78" i="17"/>
  <c r="E78" i="17"/>
  <c r="F78" i="17"/>
  <c r="G78" i="17"/>
  <c r="H78" i="17"/>
  <c r="B79" i="17"/>
  <c r="C79" i="17"/>
  <c r="D79" i="17"/>
  <c r="E79" i="17"/>
  <c r="F79" i="17"/>
  <c r="G79" i="17"/>
  <c r="H79" i="17"/>
  <c r="B80" i="17"/>
  <c r="C80" i="17"/>
  <c r="D80" i="17"/>
  <c r="E80" i="17"/>
  <c r="F80" i="17"/>
  <c r="G80" i="17"/>
  <c r="H80" i="17"/>
  <c r="B81" i="17"/>
  <c r="C81" i="17"/>
  <c r="D81" i="17"/>
  <c r="E81" i="17"/>
  <c r="F81" i="17"/>
  <c r="G81" i="17"/>
  <c r="H81" i="17"/>
  <c r="B82" i="17"/>
  <c r="C82" i="17"/>
  <c r="D82" i="17"/>
  <c r="E82" i="17"/>
  <c r="F82" i="17"/>
  <c r="G82" i="17"/>
  <c r="H82" i="17"/>
  <c r="B83" i="17"/>
  <c r="C83" i="17"/>
  <c r="D83" i="17"/>
  <c r="E83" i="17"/>
  <c r="F83" i="17"/>
  <c r="G83" i="17"/>
  <c r="H83" i="17"/>
  <c r="B84" i="17"/>
  <c r="C84" i="17"/>
  <c r="D84" i="17"/>
  <c r="E84" i="17"/>
  <c r="F84" i="17"/>
  <c r="G84" i="17"/>
  <c r="H84" i="17"/>
  <c r="B85" i="17"/>
  <c r="C85" i="17"/>
  <c r="D85" i="17"/>
  <c r="E85" i="17"/>
  <c r="F85" i="17"/>
  <c r="G85" i="17"/>
  <c r="H85" i="17"/>
  <c r="B86" i="17"/>
  <c r="C86" i="17"/>
  <c r="D86" i="17"/>
  <c r="E86" i="17"/>
  <c r="F86" i="17"/>
  <c r="G86" i="17"/>
  <c r="H86" i="17"/>
  <c r="B87" i="17"/>
  <c r="C87" i="17"/>
  <c r="D87" i="17"/>
  <c r="E87" i="17"/>
  <c r="F87" i="17"/>
  <c r="G87" i="17"/>
  <c r="H87" i="17"/>
  <c r="B88" i="17"/>
  <c r="C88" i="17"/>
  <c r="D88" i="17"/>
  <c r="E88" i="17"/>
  <c r="F88" i="17"/>
  <c r="G88" i="17"/>
  <c r="H88" i="17"/>
  <c r="B89" i="17"/>
  <c r="C89" i="17"/>
  <c r="D89" i="17"/>
  <c r="E89" i="17"/>
  <c r="F89" i="17"/>
  <c r="G89" i="17"/>
  <c r="H89" i="17"/>
  <c r="B90" i="17"/>
  <c r="C90" i="17"/>
  <c r="D90" i="17"/>
  <c r="E90" i="17"/>
  <c r="F90" i="17"/>
  <c r="G90" i="17"/>
  <c r="H90" i="17"/>
  <c r="B91" i="17"/>
  <c r="C91" i="17"/>
  <c r="D91" i="17"/>
  <c r="E91" i="17"/>
  <c r="F91" i="17"/>
  <c r="G91" i="17"/>
  <c r="H91" i="17"/>
  <c r="B92" i="17"/>
  <c r="C92" i="17"/>
  <c r="D92" i="17"/>
  <c r="E92" i="17"/>
  <c r="F92" i="17"/>
  <c r="G92" i="17"/>
  <c r="H92" i="17"/>
  <c r="B93" i="17"/>
  <c r="C93" i="17"/>
  <c r="D93" i="17"/>
  <c r="E93" i="17"/>
  <c r="F93" i="17"/>
  <c r="G93" i="17"/>
  <c r="H93" i="17"/>
  <c r="B94" i="17"/>
  <c r="C94" i="17"/>
  <c r="D94" i="17"/>
  <c r="E94" i="17"/>
  <c r="F94" i="17"/>
  <c r="G94" i="17"/>
  <c r="H94" i="17"/>
  <c r="B95" i="17"/>
  <c r="C95" i="17"/>
  <c r="D95" i="17"/>
  <c r="E95" i="17"/>
  <c r="F95" i="17"/>
  <c r="G95" i="17"/>
  <c r="H95" i="17"/>
  <c r="B96" i="17"/>
  <c r="C96" i="17"/>
  <c r="D96" i="17"/>
  <c r="E96" i="17"/>
  <c r="F96" i="17"/>
  <c r="G96" i="17"/>
  <c r="H96" i="17"/>
  <c r="B97" i="17"/>
  <c r="C97" i="17"/>
  <c r="D97" i="17"/>
  <c r="E97" i="17"/>
  <c r="F97" i="17"/>
  <c r="G97" i="17"/>
  <c r="H97" i="17"/>
  <c r="B98" i="17"/>
  <c r="C98" i="17"/>
  <c r="D98" i="17"/>
  <c r="E98" i="17"/>
  <c r="F98" i="17"/>
  <c r="G98" i="17"/>
  <c r="H98" i="17"/>
  <c r="B99" i="17"/>
  <c r="C99" i="17"/>
  <c r="D99" i="17"/>
  <c r="E99" i="17"/>
  <c r="F99" i="17"/>
  <c r="G99" i="17"/>
  <c r="H99" i="17"/>
  <c r="B100" i="17"/>
  <c r="C100" i="17"/>
  <c r="D100" i="17"/>
  <c r="E100" i="17"/>
  <c r="F100" i="17"/>
  <c r="G100" i="17"/>
  <c r="H100" i="17"/>
  <c r="B101" i="17"/>
  <c r="C101" i="17"/>
  <c r="D101" i="17"/>
  <c r="E101" i="17"/>
  <c r="F101" i="17"/>
  <c r="G101" i="17"/>
  <c r="H101" i="17"/>
  <c r="B102" i="17"/>
  <c r="C102" i="17"/>
  <c r="D102" i="17"/>
  <c r="E102" i="17"/>
  <c r="F102" i="17"/>
  <c r="G102" i="17"/>
  <c r="H102" i="17"/>
  <c r="B103" i="17"/>
  <c r="C103" i="17"/>
  <c r="D103" i="17"/>
  <c r="E103" i="17"/>
  <c r="F103" i="17"/>
  <c r="G103" i="17"/>
  <c r="H103" i="17"/>
  <c r="B104" i="17"/>
  <c r="C104" i="17"/>
  <c r="D104" i="17"/>
  <c r="E104" i="17"/>
  <c r="F104" i="17"/>
  <c r="G104" i="17"/>
  <c r="H104" i="17"/>
  <c r="B105" i="17"/>
  <c r="C105" i="17"/>
  <c r="D105" i="17"/>
  <c r="E105" i="17"/>
  <c r="F105" i="17"/>
  <c r="G105" i="17"/>
  <c r="H105" i="17"/>
  <c r="B106" i="17"/>
  <c r="C106" i="17"/>
  <c r="D106" i="17"/>
  <c r="E106" i="17"/>
  <c r="F106" i="17"/>
  <c r="G106" i="17"/>
  <c r="H106" i="17"/>
  <c r="B107" i="17"/>
  <c r="C107" i="17"/>
  <c r="D107" i="17"/>
  <c r="E107" i="17"/>
  <c r="F107" i="17"/>
  <c r="G107" i="17"/>
  <c r="H107" i="17"/>
  <c r="B108" i="17"/>
  <c r="C108" i="17"/>
  <c r="D108" i="17"/>
  <c r="E108" i="17"/>
  <c r="F108" i="17"/>
  <c r="G108" i="17"/>
  <c r="H108" i="17"/>
  <c r="B109" i="17"/>
  <c r="C109" i="17"/>
  <c r="D109" i="17"/>
  <c r="E109" i="17"/>
  <c r="F109" i="17"/>
  <c r="G109" i="17"/>
  <c r="H109" i="17"/>
  <c r="B110" i="17"/>
  <c r="C110" i="17"/>
  <c r="D110" i="17"/>
  <c r="E110" i="17"/>
  <c r="F110" i="17"/>
  <c r="G110" i="17"/>
  <c r="H110" i="17"/>
  <c r="B111" i="17"/>
  <c r="C111" i="17"/>
  <c r="D111" i="17"/>
  <c r="E111" i="17"/>
  <c r="F111" i="17"/>
  <c r="G111" i="17"/>
  <c r="H111" i="17"/>
  <c r="B112" i="17"/>
  <c r="C112" i="17"/>
  <c r="D112" i="17"/>
  <c r="E112" i="17"/>
  <c r="F112" i="17"/>
  <c r="G112" i="17"/>
  <c r="H112" i="17"/>
  <c r="B113" i="17"/>
  <c r="C113" i="17"/>
  <c r="D113" i="17"/>
  <c r="E113" i="17"/>
  <c r="F113" i="17"/>
  <c r="G113" i="17"/>
  <c r="H113" i="17"/>
  <c r="B114" i="17"/>
  <c r="C114" i="17"/>
  <c r="D114" i="17"/>
  <c r="E114" i="17"/>
  <c r="F114" i="17"/>
  <c r="G114" i="17"/>
  <c r="H114" i="17"/>
  <c r="B115" i="17"/>
  <c r="C115" i="17"/>
  <c r="D115" i="17"/>
  <c r="E115" i="17"/>
  <c r="F115" i="17"/>
  <c r="G115" i="17"/>
  <c r="H115" i="17"/>
  <c r="B116" i="17"/>
  <c r="C116" i="17"/>
  <c r="D116" i="17"/>
  <c r="E116" i="17"/>
  <c r="F116" i="17"/>
  <c r="G116" i="17"/>
  <c r="H116" i="17"/>
  <c r="B117" i="17"/>
  <c r="C117" i="17"/>
  <c r="D117" i="17"/>
  <c r="E117" i="17"/>
  <c r="F117" i="17"/>
  <c r="G117" i="17"/>
  <c r="H117" i="17"/>
  <c r="B118" i="17"/>
  <c r="C118" i="17"/>
  <c r="D118" i="17"/>
  <c r="E118" i="17"/>
  <c r="F118" i="17"/>
  <c r="G118" i="17"/>
  <c r="H118" i="17"/>
  <c r="B119" i="17"/>
  <c r="C119" i="17"/>
  <c r="D119" i="17"/>
  <c r="E119" i="17"/>
  <c r="F119" i="17"/>
  <c r="G119" i="17"/>
  <c r="H119" i="17"/>
  <c r="B120" i="17"/>
  <c r="C120" i="17"/>
  <c r="D120" i="17"/>
  <c r="E120" i="17"/>
  <c r="F120" i="17"/>
  <c r="G120" i="17"/>
  <c r="H120" i="17"/>
  <c r="B121" i="17"/>
  <c r="C121" i="17"/>
  <c r="D121" i="17"/>
  <c r="E121" i="17"/>
  <c r="F121" i="17"/>
  <c r="G121" i="17"/>
  <c r="H121" i="17"/>
  <c r="B122" i="17"/>
  <c r="C122" i="17"/>
  <c r="D122" i="17"/>
  <c r="E122" i="17"/>
  <c r="F122" i="17"/>
  <c r="G122" i="17"/>
  <c r="H122" i="17"/>
  <c r="B123" i="17"/>
  <c r="C123" i="17"/>
  <c r="D123" i="17"/>
  <c r="E123" i="17"/>
  <c r="F123" i="17"/>
  <c r="G123" i="17"/>
  <c r="H123" i="17"/>
  <c r="B124" i="17"/>
  <c r="C124" i="17"/>
  <c r="D124" i="17"/>
  <c r="E124" i="17"/>
  <c r="F124" i="17"/>
  <c r="G124" i="17"/>
  <c r="H124" i="17"/>
  <c r="B125" i="17"/>
  <c r="C125" i="17"/>
  <c r="D125" i="17"/>
  <c r="E125" i="17"/>
  <c r="F125" i="17"/>
  <c r="G125" i="17"/>
  <c r="H125" i="17"/>
  <c r="B126" i="17"/>
  <c r="C126" i="17"/>
  <c r="D126" i="17"/>
  <c r="E126" i="17"/>
  <c r="F126" i="17"/>
  <c r="G126" i="17"/>
  <c r="H126" i="17"/>
  <c r="B127" i="17"/>
  <c r="C127" i="17"/>
  <c r="D127" i="17"/>
  <c r="E127" i="17"/>
  <c r="F127" i="17"/>
  <c r="G127" i="17"/>
  <c r="H127" i="17"/>
  <c r="B128" i="17"/>
  <c r="C128" i="17"/>
  <c r="D128" i="17"/>
  <c r="E128" i="17"/>
  <c r="F128" i="17"/>
  <c r="G128" i="17"/>
  <c r="H128" i="17"/>
  <c r="B129" i="17"/>
  <c r="C129" i="17"/>
  <c r="D129" i="17"/>
  <c r="E129" i="17"/>
  <c r="F129" i="17"/>
  <c r="G129" i="17"/>
  <c r="H129" i="17"/>
  <c r="B130" i="17"/>
  <c r="C130" i="17"/>
  <c r="D130" i="17"/>
  <c r="E130" i="17"/>
  <c r="F130" i="17"/>
  <c r="G130" i="17"/>
  <c r="H130" i="17"/>
  <c r="B131" i="17"/>
  <c r="C131" i="17"/>
  <c r="D131" i="17"/>
  <c r="E131" i="17"/>
  <c r="F131" i="17"/>
  <c r="G131" i="17"/>
  <c r="H131" i="17"/>
  <c r="B132" i="17"/>
  <c r="C132" i="17"/>
  <c r="D132" i="17"/>
  <c r="E132" i="17"/>
  <c r="F132" i="17"/>
  <c r="G132" i="17"/>
  <c r="H132" i="17"/>
  <c r="B133" i="17"/>
  <c r="C133" i="17"/>
  <c r="D133" i="17"/>
  <c r="E133" i="17"/>
  <c r="F133" i="17"/>
  <c r="G133" i="17"/>
  <c r="H133" i="17"/>
  <c r="B134" i="17"/>
  <c r="C134" i="17"/>
  <c r="D134" i="17"/>
  <c r="E134" i="17"/>
  <c r="F134" i="17"/>
  <c r="G134" i="17"/>
  <c r="H134" i="17"/>
  <c r="B135" i="17"/>
  <c r="C135" i="17"/>
  <c r="D135" i="17"/>
  <c r="E135" i="17"/>
  <c r="F135" i="17"/>
  <c r="G135" i="17"/>
  <c r="H135" i="17"/>
  <c r="B136" i="17"/>
  <c r="C136" i="17"/>
  <c r="D136" i="17"/>
  <c r="E136" i="17"/>
  <c r="F136" i="17"/>
  <c r="G136" i="17"/>
  <c r="H136" i="17"/>
  <c r="B137" i="17"/>
  <c r="C137" i="17"/>
  <c r="D137" i="17"/>
  <c r="E137" i="17"/>
  <c r="F137" i="17"/>
  <c r="G137" i="17"/>
  <c r="H137" i="17"/>
  <c r="B138" i="17"/>
  <c r="C138" i="17"/>
  <c r="D138" i="17"/>
  <c r="E138" i="17"/>
  <c r="F138" i="17"/>
  <c r="G138" i="17"/>
  <c r="H138" i="17"/>
  <c r="B139" i="17"/>
  <c r="C139" i="17"/>
  <c r="D139" i="17"/>
  <c r="E139" i="17"/>
  <c r="F139" i="17"/>
  <c r="G139" i="17"/>
  <c r="H139" i="17"/>
  <c r="B140" i="17"/>
  <c r="C140" i="17"/>
  <c r="D140" i="17"/>
  <c r="E140" i="17"/>
  <c r="F140" i="17"/>
  <c r="G140" i="17"/>
  <c r="H140" i="17"/>
  <c r="B141" i="17"/>
  <c r="C141" i="17"/>
  <c r="D141" i="17"/>
  <c r="E141" i="17"/>
  <c r="F141" i="17"/>
  <c r="G141" i="17"/>
  <c r="H141" i="17"/>
  <c r="B142" i="17"/>
  <c r="C142" i="17"/>
  <c r="D142" i="17"/>
  <c r="E142" i="17"/>
  <c r="F142" i="17"/>
  <c r="G142" i="17"/>
  <c r="H142" i="17"/>
  <c r="B143" i="17"/>
  <c r="C143" i="17"/>
  <c r="D143" i="17"/>
  <c r="E143" i="17"/>
  <c r="F143" i="17"/>
  <c r="G143" i="17"/>
  <c r="H143" i="17"/>
  <c r="B144" i="17"/>
  <c r="C144" i="17"/>
  <c r="D144" i="17"/>
  <c r="E144" i="17"/>
  <c r="F144" i="17"/>
  <c r="G144" i="17"/>
  <c r="H144" i="17"/>
  <c r="B145" i="17"/>
  <c r="C145" i="17"/>
  <c r="D145" i="17"/>
  <c r="E145" i="17"/>
  <c r="F145" i="17"/>
  <c r="G145" i="17"/>
  <c r="H145" i="17"/>
  <c r="B146" i="17"/>
  <c r="C146" i="17"/>
  <c r="D146" i="17"/>
  <c r="E146" i="17"/>
  <c r="F146" i="17"/>
  <c r="G146" i="17"/>
  <c r="H146" i="17"/>
  <c r="B147" i="17"/>
  <c r="C147" i="17"/>
  <c r="D147" i="17"/>
  <c r="E147" i="17"/>
  <c r="F147" i="17"/>
  <c r="G147" i="17"/>
  <c r="H147" i="17"/>
  <c r="B148" i="17"/>
  <c r="C148" i="17"/>
  <c r="D148" i="17"/>
  <c r="E148" i="17"/>
  <c r="F148" i="17"/>
  <c r="G148" i="17"/>
  <c r="H148" i="17"/>
  <c r="B149" i="17"/>
  <c r="C149" i="17"/>
  <c r="D149" i="17"/>
  <c r="E149" i="17"/>
  <c r="F149" i="17"/>
  <c r="G149" i="17"/>
  <c r="H149" i="17"/>
  <c r="B150" i="17"/>
  <c r="C150" i="17"/>
  <c r="D150" i="17"/>
  <c r="E150" i="17"/>
  <c r="F150" i="17"/>
  <c r="G150" i="17"/>
  <c r="H150" i="17"/>
  <c r="B151" i="17"/>
  <c r="C151" i="17"/>
  <c r="D151" i="17"/>
  <c r="E151" i="17"/>
  <c r="F151" i="17"/>
  <c r="G151" i="17"/>
  <c r="H151" i="17"/>
  <c r="B152" i="17"/>
  <c r="C152" i="17"/>
  <c r="D152" i="17"/>
  <c r="E152" i="17"/>
  <c r="F152" i="17"/>
  <c r="G152" i="17"/>
  <c r="H152" i="17"/>
  <c r="B153" i="17"/>
  <c r="C153" i="17"/>
  <c r="D153" i="17"/>
  <c r="E153" i="17"/>
  <c r="F153" i="17"/>
  <c r="G153" i="17"/>
  <c r="H153" i="17"/>
  <c r="B154" i="17"/>
  <c r="C154" i="17"/>
  <c r="D154" i="17"/>
  <c r="E154" i="17"/>
  <c r="F154" i="17"/>
  <c r="G154" i="17"/>
  <c r="H154" i="17"/>
  <c r="B155" i="17"/>
  <c r="C155" i="17"/>
  <c r="D155" i="17"/>
  <c r="E155" i="17"/>
  <c r="F155" i="17"/>
  <c r="G155" i="17"/>
  <c r="H155" i="17"/>
  <c r="B156" i="17"/>
  <c r="C156" i="17"/>
  <c r="D156" i="17"/>
  <c r="E156" i="17"/>
  <c r="F156" i="17"/>
  <c r="G156" i="17"/>
  <c r="H156" i="17"/>
  <c r="B157" i="17"/>
  <c r="C157" i="17"/>
  <c r="D157" i="17"/>
  <c r="E157" i="17"/>
  <c r="F157" i="17"/>
  <c r="G157" i="17"/>
  <c r="H157" i="17"/>
  <c r="B158" i="17"/>
  <c r="C158" i="17"/>
  <c r="D158" i="17"/>
  <c r="E158" i="17"/>
  <c r="F158" i="17"/>
  <c r="G158" i="17"/>
  <c r="H158" i="17"/>
  <c r="B159" i="17"/>
  <c r="C159" i="17"/>
  <c r="D159" i="17"/>
  <c r="E159" i="17"/>
  <c r="F159" i="17"/>
  <c r="G159" i="17"/>
  <c r="H159" i="17"/>
  <c r="B160" i="17"/>
  <c r="C160" i="17"/>
  <c r="D160" i="17"/>
  <c r="E160" i="17"/>
  <c r="F160" i="17"/>
  <c r="G160" i="17"/>
  <c r="H160" i="17"/>
  <c r="B161" i="17"/>
  <c r="C161" i="17"/>
  <c r="D161" i="17"/>
  <c r="E161" i="17"/>
  <c r="F161" i="17"/>
  <c r="G161" i="17"/>
  <c r="H161" i="17"/>
  <c r="B162" i="17"/>
  <c r="C162" i="17"/>
  <c r="D162" i="17"/>
  <c r="E162" i="17"/>
  <c r="F162" i="17"/>
  <c r="G162" i="17"/>
  <c r="H162" i="17"/>
  <c r="B163" i="17"/>
  <c r="C163" i="17"/>
  <c r="D163" i="17"/>
  <c r="E163" i="17"/>
  <c r="F163" i="17"/>
  <c r="G163" i="17"/>
  <c r="H163" i="17"/>
  <c r="B164" i="17"/>
  <c r="C164" i="17"/>
  <c r="D164" i="17"/>
  <c r="E164" i="17"/>
  <c r="F164" i="17"/>
  <c r="G164" i="17"/>
  <c r="H164" i="17"/>
  <c r="B165" i="17"/>
  <c r="C165" i="17"/>
  <c r="D165" i="17"/>
  <c r="E165" i="17"/>
  <c r="F165" i="17"/>
  <c r="G165" i="17"/>
  <c r="H165" i="17"/>
  <c r="B166" i="17"/>
  <c r="C166" i="17"/>
  <c r="D166" i="17"/>
  <c r="E166" i="17"/>
  <c r="F166" i="17"/>
  <c r="G166" i="17"/>
  <c r="H166" i="17"/>
  <c r="B167" i="17"/>
  <c r="C167" i="17"/>
  <c r="D167" i="17"/>
  <c r="E167" i="17"/>
  <c r="F167" i="17"/>
  <c r="G167" i="17"/>
  <c r="H167" i="17"/>
  <c r="B168" i="17"/>
  <c r="C168" i="17"/>
  <c r="D168" i="17"/>
  <c r="E168" i="17"/>
  <c r="F168" i="17"/>
  <c r="G168" i="17"/>
  <c r="H168" i="17"/>
  <c r="B169" i="17"/>
  <c r="C169" i="17"/>
  <c r="D169" i="17"/>
  <c r="E169" i="17"/>
  <c r="F169" i="17"/>
  <c r="G169" i="17"/>
  <c r="H169" i="17"/>
  <c r="B170" i="17"/>
  <c r="C170" i="17"/>
  <c r="D170" i="17"/>
  <c r="E170" i="17"/>
  <c r="F170" i="17"/>
  <c r="G170" i="17"/>
  <c r="H170" i="17"/>
  <c r="B171" i="17"/>
  <c r="C171" i="17"/>
  <c r="D171" i="17"/>
  <c r="E171" i="17"/>
  <c r="F171" i="17"/>
  <c r="G171" i="17"/>
  <c r="H171" i="17"/>
  <c r="B172" i="17"/>
  <c r="C172" i="17"/>
  <c r="D172" i="17"/>
  <c r="E172" i="17"/>
  <c r="F172" i="17"/>
  <c r="G172" i="17"/>
  <c r="H172" i="17"/>
  <c r="B173" i="17"/>
  <c r="C173" i="17"/>
  <c r="D173" i="17"/>
  <c r="E173" i="17"/>
  <c r="F173" i="17"/>
  <c r="G173" i="17"/>
  <c r="H173" i="17"/>
  <c r="B174" i="17"/>
  <c r="C174" i="17"/>
  <c r="D174" i="17"/>
  <c r="E174" i="17"/>
  <c r="F174" i="17"/>
  <c r="G174" i="17"/>
  <c r="H174" i="17"/>
  <c r="B175" i="17"/>
  <c r="C175" i="17"/>
  <c r="D175" i="17"/>
  <c r="E175" i="17"/>
  <c r="F175" i="17"/>
  <c r="G175" i="17"/>
  <c r="H175" i="17"/>
  <c r="B176" i="17"/>
  <c r="C176" i="17"/>
  <c r="D176" i="17"/>
  <c r="E176" i="17"/>
  <c r="F176" i="17"/>
  <c r="G176" i="17"/>
  <c r="H176" i="17"/>
  <c r="B177" i="17"/>
  <c r="C177" i="17"/>
  <c r="D177" i="17"/>
  <c r="E177" i="17"/>
  <c r="F177" i="17"/>
  <c r="G177" i="17"/>
  <c r="H177" i="17"/>
  <c r="B178" i="17"/>
  <c r="C178" i="17"/>
  <c r="D178" i="17"/>
  <c r="E178" i="17"/>
  <c r="F178" i="17"/>
  <c r="G178" i="17"/>
  <c r="H178" i="17"/>
  <c r="B179" i="17"/>
  <c r="C179" i="17"/>
  <c r="D179" i="17"/>
  <c r="E179" i="17"/>
  <c r="F179" i="17"/>
  <c r="G179" i="17"/>
  <c r="H179" i="17"/>
  <c r="B180" i="17"/>
  <c r="C180" i="17"/>
  <c r="D180" i="17"/>
  <c r="E180" i="17"/>
  <c r="F180" i="17"/>
  <c r="G180" i="17"/>
  <c r="H180" i="17"/>
  <c r="B181" i="17"/>
  <c r="C181" i="17"/>
  <c r="D181" i="17"/>
  <c r="E181" i="17"/>
  <c r="F181" i="17"/>
  <c r="G181" i="17"/>
  <c r="H181" i="17"/>
  <c r="B182" i="17"/>
  <c r="C182" i="17"/>
  <c r="D182" i="17"/>
  <c r="E182" i="17"/>
  <c r="F182" i="17"/>
  <c r="G182" i="17"/>
  <c r="H182" i="17"/>
  <c r="B183" i="17"/>
  <c r="C183" i="17"/>
  <c r="D183" i="17"/>
  <c r="E183" i="17"/>
  <c r="F183" i="17"/>
  <c r="G183" i="17"/>
  <c r="H183" i="17"/>
  <c r="B184" i="17"/>
  <c r="C184" i="17"/>
  <c r="D184" i="17"/>
  <c r="E184" i="17"/>
  <c r="F184" i="17"/>
  <c r="G184" i="17"/>
  <c r="H184" i="17"/>
  <c r="B185" i="17"/>
  <c r="C185" i="17"/>
  <c r="D185" i="17"/>
  <c r="E185" i="17"/>
  <c r="F185" i="17"/>
  <c r="G185" i="17"/>
  <c r="H185" i="17"/>
  <c r="B186" i="17"/>
  <c r="C186" i="17"/>
  <c r="D186" i="17"/>
  <c r="E186" i="17"/>
  <c r="F186" i="17"/>
  <c r="G186" i="17"/>
  <c r="H186" i="17"/>
  <c r="B187" i="17"/>
  <c r="C187" i="17"/>
  <c r="D187" i="17"/>
  <c r="E187" i="17"/>
  <c r="F187" i="17"/>
  <c r="G187" i="17"/>
  <c r="H187" i="17"/>
  <c r="B188" i="17"/>
  <c r="C188" i="17"/>
  <c r="D188" i="17"/>
  <c r="E188" i="17"/>
  <c r="F188" i="17"/>
  <c r="G188" i="17"/>
  <c r="H188" i="17"/>
  <c r="B189" i="17"/>
  <c r="C189" i="17"/>
  <c r="D189" i="17"/>
  <c r="E189" i="17"/>
  <c r="F189" i="17"/>
  <c r="G189" i="17"/>
  <c r="H189" i="17"/>
  <c r="B190" i="17"/>
  <c r="C190" i="17"/>
  <c r="D190" i="17"/>
  <c r="E190" i="17"/>
  <c r="F190" i="17"/>
  <c r="G190" i="17"/>
  <c r="H190" i="17"/>
  <c r="B191" i="17"/>
  <c r="C191" i="17"/>
  <c r="D191" i="17"/>
  <c r="E191" i="17"/>
  <c r="F191" i="17"/>
  <c r="G191" i="17"/>
  <c r="H191" i="17"/>
  <c r="B192" i="17"/>
  <c r="C192" i="17"/>
  <c r="D192" i="17"/>
  <c r="E192" i="17"/>
  <c r="F192" i="17"/>
  <c r="G192" i="17"/>
  <c r="H192" i="17"/>
  <c r="B193" i="17"/>
  <c r="C193" i="17"/>
  <c r="D193" i="17"/>
  <c r="E193" i="17"/>
  <c r="F193" i="17"/>
  <c r="G193" i="17"/>
  <c r="H193" i="17"/>
  <c r="B194" i="17"/>
  <c r="C194" i="17"/>
  <c r="D194" i="17"/>
  <c r="E194" i="17"/>
  <c r="F194" i="17"/>
  <c r="G194" i="17"/>
  <c r="H194" i="17"/>
  <c r="B195" i="17"/>
  <c r="C195" i="17"/>
  <c r="D195" i="17"/>
  <c r="E195" i="17"/>
  <c r="F195" i="17"/>
  <c r="G195" i="17"/>
  <c r="H195" i="17"/>
  <c r="B196" i="17"/>
  <c r="C196" i="17"/>
  <c r="D196" i="17"/>
  <c r="E196" i="17"/>
  <c r="F196" i="17"/>
  <c r="G196" i="17"/>
  <c r="H196" i="17"/>
  <c r="B197" i="17"/>
  <c r="C197" i="17"/>
  <c r="D197" i="17"/>
  <c r="E197" i="17"/>
  <c r="F197" i="17"/>
  <c r="G197" i="17"/>
  <c r="H197" i="17"/>
  <c r="B198" i="17"/>
  <c r="C198" i="17"/>
  <c r="D198" i="17"/>
  <c r="E198" i="17"/>
  <c r="F198" i="17"/>
  <c r="G198" i="17"/>
  <c r="H198" i="17"/>
  <c r="B199" i="17"/>
  <c r="C199" i="17"/>
  <c r="D199" i="17"/>
  <c r="E199" i="17"/>
  <c r="F199" i="17"/>
  <c r="G199" i="17"/>
  <c r="H199" i="17"/>
  <c r="V13" i="2" l="1"/>
  <c r="A13" i="13" s="1"/>
  <c r="W13" i="2"/>
  <c r="C13" i="13" s="1"/>
  <c r="X13" i="2"/>
  <c r="AA13" i="2"/>
  <c r="AC13" i="2"/>
  <c r="H13" i="13" s="1"/>
  <c r="AD13" i="2"/>
  <c r="I13" i="13" s="1"/>
  <c r="AF13" i="2"/>
  <c r="AG13" i="2"/>
  <c r="V14" i="2"/>
  <c r="A14" i="13" s="1"/>
  <c r="W14" i="2"/>
  <c r="C14" i="13" s="1"/>
  <c r="X14" i="2"/>
  <c r="AA14" i="2"/>
  <c r="AB14" i="2"/>
  <c r="G14" i="13" s="1"/>
  <c r="AC14" i="2"/>
  <c r="H14" i="13" s="1"/>
  <c r="AD14" i="2"/>
  <c r="I14" i="13" s="1"/>
  <c r="AE14" i="2"/>
  <c r="AF14" i="2"/>
  <c r="AG14" i="2"/>
  <c r="V15" i="2"/>
  <c r="A15" i="13" s="1"/>
  <c r="W15" i="2"/>
  <c r="C15" i="13" s="1"/>
  <c r="X15" i="2"/>
  <c r="AA15" i="2"/>
  <c r="AB15" i="2"/>
  <c r="G15" i="13" s="1"/>
  <c r="AC15" i="2"/>
  <c r="H15" i="13" s="1"/>
  <c r="AD15" i="2"/>
  <c r="I15" i="13" s="1"/>
  <c r="AE15" i="2"/>
  <c r="AF15" i="2"/>
  <c r="AG15" i="2"/>
  <c r="V16" i="2"/>
  <c r="A16" i="13" s="1"/>
  <c r="W16" i="2"/>
  <c r="C16" i="13" s="1"/>
  <c r="X16" i="2"/>
  <c r="AA16" i="2"/>
  <c r="AB16" i="2"/>
  <c r="G16" i="13" s="1"/>
  <c r="AC16" i="2"/>
  <c r="H16" i="13" s="1"/>
  <c r="AD16" i="2"/>
  <c r="I16" i="13" s="1"/>
  <c r="AE16" i="2"/>
  <c r="AF16" i="2"/>
  <c r="AG16" i="2"/>
  <c r="V17" i="2"/>
  <c r="A17" i="13" s="1"/>
  <c r="W17" i="2"/>
  <c r="C17" i="13" s="1"/>
  <c r="X17" i="2"/>
  <c r="AA17" i="2"/>
  <c r="AB17" i="2"/>
  <c r="G17" i="13" s="1"/>
  <c r="AC17" i="2"/>
  <c r="H17" i="13" s="1"/>
  <c r="AD17" i="2"/>
  <c r="I17" i="13" s="1"/>
  <c r="AE17" i="2"/>
  <c r="AF17" i="2"/>
  <c r="AG17" i="2"/>
  <c r="V18" i="2"/>
  <c r="A18" i="13" s="1"/>
  <c r="W18" i="2"/>
  <c r="C18" i="13" s="1"/>
  <c r="X18" i="2"/>
  <c r="AA18" i="2"/>
  <c r="AB18" i="2"/>
  <c r="G18" i="13" s="1"/>
  <c r="AC18" i="2"/>
  <c r="H18" i="13" s="1"/>
  <c r="AD18" i="2"/>
  <c r="I18" i="13" s="1"/>
  <c r="AE18" i="2"/>
  <c r="AF18" i="2"/>
  <c r="AG18" i="2"/>
  <c r="V19" i="2"/>
  <c r="A19" i="13" s="1"/>
  <c r="W19" i="2"/>
  <c r="C19" i="13" s="1"/>
  <c r="X19" i="2"/>
  <c r="AA19" i="2"/>
  <c r="AB19" i="2"/>
  <c r="G19" i="13" s="1"/>
  <c r="AC19" i="2"/>
  <c r="H19" i="13" s="1"/>
  <c r="AD19" i="2"/>
  <c r="I19" i="13" s="1"/>
  <c r="AE19" i="2"/>
  <c r="AF19" i="2"/>
  <c r="AG19" i="2"/>
  <c r="V20" i="2"/>
  <c r="A20" i="13" s="1"/>
  <c r="W20" i="2"/>
  <c r="C20" i="13" s="1"/>
  <c r="X20" i="2"/>
  <c r="AA20" i="2"/>
  <c r="AB20" i="2"/>
  <c r="G20" i="13" s="1"/>
  <c r="AC20" i="2"/>
  <c r="H20" i="13" s="1"/>
  <c r="AD20" i="2"/>
  <c r="I20" i="13" s="1"/>
  <c r="AE20" i="2"/>
  <c r="AF20" i="2"/>
  <c r="AG20" i="2"/>
  <c r="V21" i="2"/>
  <c r="A21" i="13" s="1"/>
  <c r="W21" i="2"/>
  <c r="C21" i="13" s="1"/>
  <c r="X21" i="2"/>
  <c r="AA21" i="2"/>
  <c r="AB21" i="2"/>
  <c r="G21" i="13" s="1"/>
  <c r="AC21" i="2"/>
  <c r="H21" i="13" s="1"/>
  <c r="AD21" i="2"/>
  <c r="I21" i="13" s="1"/>
  <c r="AE21" i="2"/>
  <c r="AF21" i="2"/>
  <c r="AG21" i="2"/>
  <c r="V22" i="2"/>
  <c r="A22" i="13" s="1"/>
  <c r="W22" i="2"/>
  <c r="C22" i="13" s="1"/>
  <c r="X22" i="2"/>
  <c r="AA22" i="2"/>
  <c r="V23" i="2"/>
  <c r="A23" i="13" s="1"/>
  <c r="W23" i="2"/>
  <c r="C23" i="13" s="1"/>
  <c r="X23" i="2"/>
  <c r="AA23" i="2"/>
  <c r="AB23" i="2"/>
  <c r="G23" i="13" s="1"/>
  <c r="AC23" i="2"/>
  <c r="H23" i="13" s="1"/>
  <c r="AD23" i="2"/>
  <c r="I23" i="13" s="1"/>
  <c r="AE23" i="2"/>
  <c r="AF23" i="2"/>
  <c r="AG23" i="2"/>
  <c r="V24" i="2"/>
  <c r="A24" i="13" s="1"/>
  <c r="W24" i="2"/>
  <c r="C24" i="13" s="1"/>
  <c r="X24" i="2"/>
  <c r="AA24" i="2"/>
  <c r="V25" i="2"/>
  <c r="A25" i="13" s="1"/>
  <c r="W25" i="2"/>
  <c r="C25" i="13" s="1"/>
  <c r="X25" i="2"/>
  <c r="AA25" i="2"/>
  <c r="AC25" i="2"/>
  <c r="H25" i="13" s="1"/>
  <c r="AD25" i="2"/>
  <c r="I25" i="13" s="1"/>
  <c r="AF25" i="2"/>
  <c r="AG25" i="2"/>
  <c r="V26" i="2"/>
  <c r="A26" i="13" s="1"/>
  <c r="W26" i="2"/>
  <c r="C26" i="13" s="1"/>
  <c r="X26" i="2"/>
  <c r="AA26" i="2"/>
  <c r="AC26" i="2"/>
  <c r="H26" i="13" s="1"/>
  <c r="AD26" i="2"/>
  <c r="I26" i="13" s="1"/>
  <c r="AF26" i="2"/>
  <c r="AG26" i="2"/>
  <c r="V27" i="2"/>
  <c r="A27" i="13" s="1"/>
  <c r="W27" i="2"/>
  <c r="C27" i="13" s="1"/>
  <c r="X27" i="2"/>
  <c r="AA27" i="2"/>
  <c r="AD27" i="2"/>
  <c r="I27" i="13" s="1"/>
  <c r="AG27" i="2"/>
  <c r="V28" i="2"/>
  <c r="A28" i="13" s="1"/>
  <c r="W28" i="2"/>
  <c r="C28" i="13" s="1"/>
  <c r="X28" i="2"/>
  <c r="AA28" i="2"/>
  <c r="AB28" i="2"/>
  <c r="G28" i="13" s="1"/>
  <c r="AC28" i="2"/>
  <c r="H28" i="13" s="1"/>
  <c r="AD28" i="2"/>
  <c r="I28" i="13" s="1"/>
  <c r="AE28" i="2"/>
  <c r="AF28" i="2"/>
  <c r="AG28" i="2"/>
  <c r="V29" i="2"/>
  <c r="A29" i="13" s="1"/>
  <c r="W29" i="2"/>
  <c r="C29" i="13" s="1"/>
  <c r="X29" i="2"/>
  <c r="AA29" i="2"/>
  <c r="AD29" i="2"/>
  <c r="I29" i="13" s="1"/>
  <c r="AG29" i="2"/>
  <c r="V30" i="2"/>
  <c r="A30" i="13" s="1"/>
  <c r="W30" i="2"/>
  <c r="C30" i="13" s="1"/>
  <c r="X30" i="2"/>
  <c r="AA30" i="2"/>
  <c r="AD30" i="2"/>
  <c r="I30" i="13" s="1"/>
  <c r="AG30" i="2"/>
  <c r="V31" i="2"/>
  <c r="A31" i="13" s="1"/>
  <c r="W31" i="2"/>
  <c r="C31" i="13" s="1"/>
  <c r="X31" i="2"/>
  <c r="AA31" i="2"/>
  <c r="AD31" i="2"/>
  <c r="I31" i="13" s="1"/>
  <c r="AG31" i="2"/>
  <c r="V32" i="2"/>
  <c r="A32" i="13" s="1"/>
  <c r="W32" i="2"/>
  <c r="C32" i="13" s="1"/>
  <c r="X32" i="2"/>
  <c r="AA32" i="2"/>
  <c r="AD32" i="2"/>
  <c r="I32" i="13" s="1"/>
  <c r="AG32" i="2"/>
  <c r="V33" i="2"/>
  <c r="A33" i="13" s="1"/>
  <c r="W33" i="2"/>
  <c r="C33" i="13" s="1"/>
  <c r="X33" i="2"/>
  <c r="AA33" i="2"/>
  <c r="AD33" i="2"/>
  <c r="I33" i="13" s="1"/>
  <c r="AG33" i="2"/>
  <c r="V34" i="2"/>
  <c r="A34" i="13" s="1"/>
  <c r="W34" i="2"/>
  <c r="C34" i="13" s="1"/>
  <c r="X34" i="2"/>
  <c r="AA34" i="2"/>
  <c r="AD34" i="2"/>
  <c r="I34" i="13" s="1"/>
  <c r="AG34" i="2"/>
  <c r="V35" i="2"/>
  <c r="A35" i="13" s="1"/>
  <c r="W35" i="2"/>
  <c r="C35" i="13" s="1"/>
  <c r="X35" i="2"/>
  <c r="AA35" i="2"/>
  <c r="V36" i="2"/>
  <c r="A36" i="13" s="1"/>
  <c r="W36" i="2"/>
  <c r="C36" i="13" s="1"/>
  <c r="X36" i="2"/>
  <c r="AA36" i="2"/>
  <c r="AD36" i="2"/>
  <c r="I36" i="13" s="1"/>
  <c r="AG36" i="2"/>
  <c r="V37" i="2"/>
  <c r="A37" i="13" s="1"/>
  <c r="W37" i="2"/>
  <c r="C37" i="13" s="1"/>
  <c r="X37" i="2"/>
  <c r="AA37" i="2"/>
  <c r="AD37" i="2"/>
  <c r="I37" i="13" s="1"/>
  <c r="AG37" i="2"/>
  <c r="V38" i="2"/>
  <c r="A38" i="13" s="1"/>
  <c r="W38" i="2"/>
  <c r="C38" i="13" s="1"/>
  <c r="X38" i="2"/>
  <c r="AA38" i="2"/>
  <c r="V39" i="2"/>
  <c r="A39" i="13" s="1"/>
  <c r="W39" i="2"/>
  <c r="C39" i="13" s="1"/>
  <c r="X39" i="2"/>
  <c r="AA39" i="2"/>
  <c r="AD39" i="2"/>
  <c r="I39" i="13" s="1"/>
  <c r="AG39" i="2"/>
  <c r="V40" i="2"/>
  <c r="A40" i="13" s="1"/>
  <c r="W40" i="2"/>
  <c r="C40" i="13" s="1"/>
  <c r="X40" i="2"/>
  <c r="AA40" i="2"/>
  <c r="V41" i="2"/>
  <c r="A41" i="13" s="1"/>
  <c r="W41" i="2"/>
  <c r="C41" i="13" s="1"/>
  <c r="X41" i="2"/>
  <c r="AA41" i="2"/>
  <c r="AC41" i="2"/>
  <c r="H41" i="13" s="1"/>
  <c r="AD41" i="2"/>
  <c r="I41" i="13" s="1"/>
  <c r="AF41" i="2"/>
  <c r="AG41" i="2"/>
  <c r="V42" i="2"/>
  <c r="A42" i="13" s="1"/>
  <c r="W42" i="2"/>
  <c r="C42" i="13" s="1"/>
  <c r="X42" i="2"/>
  <c r="AA42" i="2"/>
  <c r="AC42" i="2"/>
  <c r="H42" i="13" s="1"/>
  <c r="AD42" i="2"/>
  <c r="I42" i="13" s="1"/>
  <c r="AF42" i="2"/>
  <c r="AG42" i="2"/>
  <c r="V43" i="2"/>
  <c r="A43" i="13" s="1"/>
  <c r="W43" i="2"/>
  <c r="C43" i="13" s="1"/>
  <c r="X43" i="2"/>
  <c r="AA43" i="2"/>
  <c r="AB43" i="2"/>
  <c r="G43" i="13" s="1"/>
  <c r="AC43" i="2"/>
  <c r="H43" i="13" s="1"/>
  <c r="AD43" i="2"/>
  <c r="I43" i="13" s="1"/>
  <c r="AE43" i="2"/>
  <c r="AF43" i="2"/>
  <c r="AG43" i="2"/>
  <c r="V44" i="2"/>
  <c r="A44" i="13" s="1"/>
  <c r="W44" i="2"/>
  <c r="C44" i="13" s="1"/>
  <c r="X44" i="2"/>
  <c r="AA44" i="2"/>
  <c r="AC44" i="2"/>
  <c r="H44" i="13" s="1"/>
  <c r="AD44" i="2"/>
  <c r="I44" i="13" s="1"/>
  <c r="AF44" i="2"/>
  <c r="AG44" i="2"/>
  <c r="V45" i="2"/>
  <c r="A45" i="13" s="1"/>
  <c r="W45" i="2"/>
  <c r="C45" i="13" s="1"/>
  <c r="X45" i="2"/>
  <c r="AA45" i="2"/>
  <c r="AB45" i="2"/>
  <c r="G45" i="13" s="1"/>
  <c r="AC45" i="2"/>
  <c r="H45" i="13" s="1"/>
  <c r="AD45" i="2"/>
  <c r="I45" i="13" s="1"/>
  <c r="AE45" i="2"/>
  <c r="AF45" i="2"/>
  <c r="AG45" i="2"/>
  <c r="V46" i="2"/>
  <c r="A46" i="13" s="1"/>
  <c r="W46" i="2"/>
  <c r="C46" i="13" s="1"/>
  <c r="X46" i="2"/>
  <c r="AA46" i="2"/>
  <c r="AC46" i="2"/>
  <c r="H46" i="13" s="1"/>
  <c r="AD46" i="2"/>
  <c r="I46" i="13" s="1"/>
  <c r="AF46" i="2"/>
  <c r="AG46" i="2"/>
  <c r="V47" i="2"/>
  <c r="A47" i="13" s="1"/>
  <c r="W47" i="2"/>
  <c r="C47" i="13" s="1"/>
  <c r="X47" i="2"/>
  <c r="AA47" i="2"/>
  <c r="AC47" i="2"/>
  <c r="H47" i="13" s="1"/>
  <c r="AD47" i="2"/>
  <c r="I47" i="13" s="1"/>
  <c r="AF47" i="2"/>
  <c r="AG47" i="2"/>
  <c r="V48" i="2"/>
  <c r="A48" i="13" s="1"/>
  <c r="W48" i="2"/>
  <c r="C48" i="13" s="1"/>
  <c r="X48" i="2"/>
  <c r="AA48" i="2"/>
  <c r="AD48" i="2"/>
  <c r="I48" i="13" s="1"/>
  <c r="AG48" i="2"/>
  <c r="V49" i="2"/>
  <c r="A49" i="13" s="1"/>
  <c r="W49" i="2"/>
  <c r="C49" i="13" s="1"/>
  <c r="X49" i="2"/>
  <c r="AA49" i="2"/>
  <c r="AC49" i="2"/>
  <c r="H49" i="13" s="1"/>
  <c r="AD49" i="2"/>
  <c r="I49" i="13" s="1"/>
  <c r="AF49" i="2"/>
  <c r="AG49" i="2"/>
  <c r="V50" i="2"/>
  <c r="A50" i="13" s="1"/>
  <c r="W50" i="2"/>
  <c r="C50" i="13" s="1"/>
  <c r="X50" i="2"/>
  <c r="AA50" i="2"/>
  <c r="AC50" i="2"/>
  <c r="H50" i="13" s="1"/>
  <c r="AD50" i="2"/>
  <c r="I50" i="13" s="1"/>
  <c r="AF50" i="2"/>
  <c r="AG50" i="2"/>
  <c r="V51" i="2"/>
  <c r="A51" i="13" s="1"/>
  <c r="W51" i="2"/>
  <c r="C51" i="13" s="1"/>
  <c r="X51" i="2"/>
  <c r="AA51" i="2"/>
  <c r="V52" i="2"/>
  <c r="A52" i="13" s="1"/>
  <c r="W52" i="2"/>
  <c r="C52" i="13" s="1"/>
  <c r="X52" i="2"/>
  <c r="AA52" i="2"/>
  <c r="V53" i="2"/>
  <c r="A53" i="13" s="1"/>
  <c r="W53" i="2"/>
  <c r="C53" i="13" s="1"/>
  <c r="X53" i="2"/>
  <c r="AA53" i="2"/>
  <c r="V54" i="2"/>
  <c r="A54" i="13" s="1"/>
  <c r="W54" i="2"/>
  <c r="C54" i="13" s="1"/>
  <c r="X54" i="2"/>
  <c r="AA54" i="2"/>
  <c r="AD54" i="2"/>
  <c r="I54" i="13" s="1"/>
  <c r="AG54" i="2"/>
  <c r="V55" i="2"/>
  <c r="A55" i="13" s="1"/>
  <c r="W55" i="2"/>
  <c r="C55" i="13" s="1"/>
  <c r="X55" i="2"/>
  <c r="AA55" i="2"/>
  <c r="AC55" i="2"/>
  <c r="H55" i="13" s="1"/>
  <c r="AD55" i="2"/>
  <c r="I55" i="13" s="1"/>
  <c r="AF55" i="2"/>
  <c r="AG55" i="2"/>
  <c r="V56" i="2"/>
  <c r="A56" i="13" s="1"/>
  <c r="W56" i="2"/>
  <c r="C56" i="13" s="1"/>
  <c r="X56" i="2"/>
  <c r="AA56" i="2"/>
  <c r="AC56" i="2"/>
  <c r="H56" i="13" s="1"/>
  <c r="AD56" i="2"/>
  <c r="I56" i="13" s="1"/>
  <c r="AF56" i="2"/>
  <c r="AG56" i="2"/>
  <c r="V57" i="2"/>
  <c r="A57" i="13" s="1"/>
  <c r="W57" i="2"/>
  <c r="C57" i="13" s="1"/>
  <c r="X57" i="2"/>
  <c r="AA57" i="2"/>
  <c r="AD57" i="2"/>
  <c r="I57" i="13" s="1"/>
  <c r="AG57" i="2"/>
  <c r="V58" i="2"/>
  <c r="A58" i="13" s="1"/>
  <c r="W58" i="2"/>
  <c r="C58" i="13" s="1"/>
  <c r="X58" i="2"/>
  <c r="AA58" i="2"/>
  <c r="V59" i="2"/>
  <c r="A59" i="13" s="1"/>
  <c r="W59" i="2"/>
  <c r="C59" i="13" s="1"/>
  <c r="X59" i="2"/>
  <c r="AA59" i="2"/>
  <c r="V60" i="2"/>
  <c r="A60" i="13" s="1"/>
  <c r="W60" i="2"/>
  <c r="C60" i="13" s="1"/>
  <c r="X60" i="2"/>
  <c r="AA60" i="2"/>
  <c r="V61" i="2"/>
  <c r="A61" i="13" s="1"/>
  <c r="W61" i="2"/>
  <c r="C61" i="13" s="1"/>
  <c r="X61" i="2"/>
  <c r="AA61" i="2"/>
  <c r="V62" i="2"/>
  <c r="A62" i="13" s="1"/>
  <c r="W62" i="2"/>
  <c r="C62" i="13" s="1"/>
  <c r="X62" i="2"/>
  <c r="AA62" i="2"/>
  <c r="AC62" i="2"/>
  <c r="H62" i="13" s="1"/>
  <c r="AD62" i="2"/>
  <c r="I62" i="13" s="1"/>
  <c r="AF62" i="2"/>
  <c r="AG62" i="2"/>
  <c r="V63" i="2"/>
  <c r="A63" i="13" s="1"/>
  <c r="W63" i="2"/>
  <c r="C63" i="13" s="1"/>
  <c r="X63" i="2"/>
  <c r="AA63" i="2"/>
  <c r="AC63" i="2"/>
  <c r="H63" i="13" s="1"/>
  <c r="AD63" i="2"/>
  <c r="I63" i="13" s="1"/>
  <c r="AF63" i="2"/>
  <c r="AG63" i="2"/>
  <c r="V64" i="2"/>
  <c r="A64" i="13" s="1"/>
  <c r="W64" i="2"/>
  <c r="C64" i="13" s="1"/>
  <c r="X64" i="2"/>
  <c r="AA64" i="2"/>
  <c r="AC64" i="2"/>
  <c r="H64" i="13" s="1"/>
  <c r="AD64" i="2"/>
  <c r="I64" i="13" s="1"/>
  <c r="AF64" i="2"/>
  <c r="AG64" i="2"/>
  <c r="V65" i="2"/>
  <c r="A65" i="13" s="1"/>
  <c r="W65" i="2"/>
  <c r="C65" i="13" s="1"/>
  <c r="X65" i="2"/>
  <c r="AA65" i="2"/>
  <c r="AB65" i="2"/>
  <c r="G65" i="13" s="1"/>
  <c r="AC65" i="2"/>
  <c r="H65" i="13" s="1"/>
  <c r="AD65" i="2"/>
  <c r="I65" i="13" s="1"/>
  <c r="AE65" i="2"/>
  <c r="AF65" i="2"/>
  <c r="AG65" i="2"/>
  <c r="V66" i="2"/>
  <c r="A66" i="13" s="1"/>
  <c r="W66" i="2"/>
  <c r="C66" i="13" s="1"/>
  <c r="X66" i="2"/>
  <c r="AA66" i="2"/>
  <c r="V67" i="2"/>
  <c r="A67" i="13" s="1"/>
  <c r="W67" i="2"/>
  <c r="C67" i="13" s="1"/>
  <c r="X67" i="2"/>
  <c r="AA67" i="2"/>
  <c r="V68" i="2"/>
  <c r="A68" i="13" s="1"/>
  <c r="W68" i="2"/>
  <c r="C68" i="13" s="1"/>
  <c r="X68" i="2"/>
  <c r="AA68" i="2"/>
  <c r="V69" i="2"/>
  <c r="A69" i="13" s="1"/>
  <c r="W69" i="2"/>
  <c r="C69" i="13" s="1"/>
  <c r="X69" i="2"/>
  <c r="AA69" i="2"/>
  <c r="V70" i="2"/>
  <c r="A70" i="13" s="1"/>
  <c r="W70" i="2"/>
  <c r="C70" i="13" s="1"/>
  <c r="X70" i="2"/>
  <c r="AA70" i="2"/>
  <c r="V71" i="2"/>
  <c r="A71" i="13" s="1"/>
  <c r="W71" i="2"/>
  <c r="C71" i="13" s="1"/>
  <c r="X71" i="2"/>
  <c r="AA71" i="2"/>
  <c r="V72" i="2"/>
  <c r="A72" i="13" s="1"/>
  <c r="W72" i="2"/>
  <c r="C72" i="13" s="1"/>
  <c r="X72" i="2"/>
  <c r="AA72" i="2"/>
  <c r="AD72" i="2"/>
  <c r="I72" i="13" s="1"/>
  <c r="AG72" i="2"/>
  <c r="V73" i="2"/>
  <c r="A73" i="13" s="1"/>
  <c r="W73" i="2"/>
  <c r="C73" i="13" s="1"/>
  <c r="X73" i="2"/>
  <c r="AA73" i="2"/>
  <c r="AD73" i="2"/>
  <c r="I73" i="13" s="1"/>
  <c r="AG73" i="2"/>
  <c r="V74" i="2"/>
  <c r="A74" i="13" s="1"/>
  <c r="W74" i="2"/>
  <c r="C74" i="13" s="1"/>
  <c r="X74" i="2"/>
  <c r="AA74" i="2"/>
  <c r="AD74" i="2"/>
  <c r="I74" i="13" s="1"/>
  <c r="AG74" i="2"/>
  <c r="V75" i="2"/>
  <c r="A75" i="13" s="1"/>
  <c r="W75" i="2"/>
  <c r="C75" i="13" s="1"/>
  <c r="X75" i="2"/>
  <c r="AA75" i="2"/>
  <c r="AD75" i="2"/>
  <c r="I75" i="13" s="1"/>
  <c r="AG75" i="2"/>
  <c r="V76" i="2"/>
  <c r="A76" i="13" s="1"/>
  <c r="W76" i="2"/>
  <c r="C76" i="13" s="1"/>
  <c r="X76" i="2"/>
  <c r="AA76" i="2"/>
  <c r="AD76" i="2"/>
  <c r="I76" i="13" s="1"/>
  <c r="AG76" i="2"/>
  <c r="V77" i="2"/>
  <c r="A77" i="13" s="1"/>
  <c r="W77" i="2"/>
  <c r="C77" i="13" s="1"/>
  <c r="X77" i="2"/>
  <c r="AA77" i="2"/>
  <c r="AD77" i="2"/>
  <c r="I77" i="13" s="1"/>
  <c r="AG77" i="2"/>
  <c r="V78" i="2"/>
  <c r="A78" i="13" s="1"/>
  <c r="W78" i="2"/>
  <c r="C78" i="13" s="1"/>
  <c r="X78" i="2"/>
  <c r="AA78" i="2"/>
  <c r="V79" i="2"/>
  <c r="A79" i="13" s="1"/>
  <c r="W79" i="2"/>
  <c r="C79" i="13" s="1"/>
  <c r="X79" i="2"/>
  <c r="AA79" i="2"/>
  <c r="V80" i="2"/>
  <c r="A80" i="13" s="1"/>
  <c r="W80" i="2"/>
  <c r="C80" i="13" s="1"/>
  <c r="X80" i="2"/>
  <c r="AA80" i="2"/>
  <c r="AD80" i="2"/>
  <c r="I80" i="13" s="1"/>
  <c r="AG80" i="2"/>
  <c r="V81" i="2"/>
  <c r="A81" i="13" s="1"/>
  <c r="W81" i="2"/>
  <c r="C81" i="13" s="1"/>
  <c r="X81" i="2"/>
  <c r="AA81" i="2"/>
  <c r="AD81" i="2"/>
  <c r="I81" i="13" s="1"/>
  <c r="AG81" i="2"/>
  <c r="V82" i="2"/>
  <c r="A82" i="13" s="1"/>
  <c r="W82" i="2"/>
  <c r="C82" i="13" s="1"/>
  <c r="X82" i="2"/>
  <c r="AA82" i="2"/>
  <c r="V83" i="2"/>
  <c r="A83" i="13" s="1"/>
  <c r="W83" i="2"/>
  <c r="C83" i="13" s="1"/>
  <c r="X83" i="2"/>
  <c r="AA83" i="2"/>
  <c r="AC83" i="2"/>
  <c r="H83" i="13" s="1"/>
  <c r="AD83" i="2"/>
  <c r="I83" i="13" s="1"/>
  <c r="AF83" i="2"/>
  <c r="AG83" i="2"/>
  <c r="V84" i="2"/>
  <c r="A84" i="13" s="1"/>
  <c r="W84" i="2"/>
  <c r="C84" i="13" s="1"/>
  <c r="X84" i="2"/>
  <c r="AA84" i="2"/>
  <c r="V85" i="2"/>
  <c r="A85" i="13" s="1"/>
  <c r="W85" i="2"/>
  <c r="C85" i="13" s="1"/>
  <c r="X85" i="2"/>
  <c r="AA85" i="2"/>
  <c r="AC85" i="2"/>
  <c r="H85" i="13" s="1"/>
  <c r="AD85" i="2"/>
  <c r="I85" i="13" s="1"/>
  <c r="AF85" i="2"/>
  <c r="AG85" i="2"/>
  <c r="V86" i="2"/>
  <c r="A86" i="13" s="1"/>
  <c r="W86" i="2"/>
  <c r="C86" i="13" s="1"/>
  <c r="X86" i="2"/>
  <c r="AA86" i="2"/>
  <c r="AB86" i="2"/>
  <c r="G86" i="13" s="1"/>
  <c r="AC86" i="2"/>
  <c r="H86" i="13" s="1"/>
  <c r="AD86" i="2"/>
  <c r="I86" i="13" s="1"/>
  <c r="AE86" i="2"/>
  <c r="AF86" i="2"/>
  <c r="AG86" i="2"/>
  <c r="V87" i="2"/>
  <c r="A87" i="13" s="1"/>
  <c r="W87" i="2"/>
  <c r="C87" i="13" s="1"/>
  <c r="X87" i="2"/>
  <c r="AA87" i="2"/>
  <c r="AB87" i="2"/>
  <c r="G87" i="13" s="1"/>
  <c r="AC87" i="2"/>
  <c r="H87" i="13" s="1"/>
  <c r="AD87" i="2"/>
  <c r="I87" i="13" s="1"/>
  <c r="AE87" i="2"/>
  <c r="AF87" i="2"/>
  <c r="AG87" i="2"/>
  <c r="V88" i="2"/>
  <c r="A88" i="13" s="1"/>
  <c r="W88" i="2"/>
  <c r="C88" i="13" s="1"/>
  <c r="X88" i="2"/>
  <c r="AA88" i="2"/>
  <c r="AB88" i="2"/>
  <c r="G88" i="13" s="1"/>
  <c r="AC88" i="2"/>
  <c r="H88" i="13" s="1"/>
  <c r="AD88" i="2"/>
  <c r="I88" i="13" s="1"/>
  <c r="AE88" i="2"/>
  <c r="AF88" i="2"/>
  <c r="AG88" i="2"/>
  <c r="V89" i="2"/>
  <c r="A89" i="13" s="1"/>
  <c r="W89" i="2"/>
  <c r="C89" i="13" s="1"/>
  <c r="X89" i="2"/>
  <c r="AA89" i="2"/>
  <c r="AB89" i="2"/>
  <c r="G89" i="13" s="1"/>
  <c r="AC89" i="2"/>
  <c r="H89" i="13" s="1"/>
  <c r="AD89" i="2"/>
  <c r="I89" i="13" s="1"/>
  <c r="AE89" i="2"/>
  <c r="AF89" i="2"/>
  <c r="AG89" i="2"/>
  <c r="V90" i="2"/>
  <c r="A90" i="13" s="1"/>
  <c r="W90" i="2"/>
  <c r="C90" i="13" s="1"/>
  <c r="X90" i="2"/>
  <c r="AA90" i="2"/>
  <c r="AC90" i="2"/>
  <c r="H90" i="13" s="1"/>
  <c r="AD90" i="2"/>
  <c r="I90" i="13" s="1"/>
  <c r="AF90" i="2"/>
  <c r="AG90" i="2"/>
  <c r="V91" i="2"/>
  <c r="A91" i="13" s="1"/>
  <c r="W91" i="2"/>
  <c r="C91" i="13" s="1"/>
  <c r="X91" i="2"/>
  <c r="AA91" i="2"/>
  <c r="AD91" i="2"/>
  <c r="I91" i="13" s="1"/>
  <c r="AG91" i="2"/>
  <c r="V92" i="2"/>
  <c r="A92" i="13" s="1"/>
  <c r="W92" i="2"/>
  <c r="C92" i="13" s="1"/>
  <c r="X92" i="2"/>
  <c r="AA92" i="2"/>
  <c r="AC92" i="2"/>
  <c r="H92" i="13" s="1"/>
  <c r="AD92" i="2"/>
  <c r="I92" i="13" s="1"/>
  <c r="AF92" i="2"/>
  <c r="AG92" i="2"/>
  <c r="V93" i="2"/>
  <c r="A93" i="13" s="1"/>
  <c r="W93" i="2"/>
  <c r="C93" i="13" s="1"/>
  <c r="X93" i="2"/>
  <c r="AA93" i="2"/>
  <c r="AC93" i="2"/>
  <c r="H93" i="13" s="1"/>
  <c r="AD93" i="2"/>
  <c r="I93" i="13" s="1"/>
  <c r="AF93" i="2"/>
  <c r="AG93" i="2"/>
  <c r="V94" i="2"/>
  <c r="A94" i="13" s="1"/>
  <c r="W94" i="2"/>
  <c r="C94" i="13" s="1"/>
  <c r="X94" i="2"/>
  <c r="AA94" i="2"/>
  <c r="AD94" i="2"/>
  <c r="I94" i="13" s="1"/>
  <c r="AG94" i="2"/>
  <c r="V95" i="2"/>
  <c r="A95" i="13" s="1"/>
  <c r="W95" i="2"/>
  <c r="C95" i="13" s="1"/>
  <c r="X95" i="2"/>
  <c r="AA95" i="2"/>
  <c r="V96" i="2"/>
  <c r="A96" i="13" s="1"/>
  <c r="W96" i="2"/>
  <c r="C96" i="13" s="1"/>
  <c r="X96" i="2"/>
  <c r="AA96" i="2"/>
  <c r="AD96" i="2"/>
  <c r="I96" i="13" s="1"/>
  <c r="AG96" i="2"/>
  <c r="V97" i="2"/>
  <c r="A97" i="13" s="1"/>
  <c r="W97" i="2"/>
  <c r="C97" i="13" s="1"/>
  <c r="X97" i="2"/>
  <c r="AA97" i="2"/>
  <c r="AD97" i="2"/>
  <c r="I97" i="13" s="1"/>
  <c r="AG97" i="2"/>
  <c r="V98" i="2"/>
  <c r="A98" i="13" s="1"/>
  <c r="W98" i="2"/>
  <c r="C98" i="13" s="1"/>
  <c r="X98" i="2"/>
  <c r="AA98" i="2"/>
  <c r="AD98" i="2"/>
  <c r="I98" i="13" s="1"/>
  <c r="AG98" i="2"/>
  <c r="V99" i="2"/>
  <c r="A99" i="13" s="1"/>
  <c r="W99" i="2"/>
  <c r="C99" i="13" s="1"/>
  <c r="X99" i="2"/>
  <c r="AA99" i="2"/>
  <c r="V100" i="2"/>
  <c r="A100" i="13" s="1"/>
  <c r="W100" i="2"/>
  <c r="C100" i="13" s="1"/>
  <c r="X100" i="2"/>
  <c r="AA100" i="2"/>
  <c r="V101" i="2"/>
  <c r="A101" i="13" s="1"/>
  <c r="W101" i="2"/>
  <c r="C101" i="13" s="1"/>
  <c r="X101" i="2"/>
  <c r="AA101" i="2"/>
  <c r="V102" i="2"/>
  <c r="A102" i="13" s="1"/>
  <c r="W102" i="2"/>
  <c r="C102" i="13" s="1"/>
  <c r="X102" i="2"/>
  <c r="AA102" i="2"/>
  <c r="AD102" i="2"/>
  <c r="I102" i="13" s="1"/>
  <c r="AG102" i="2"/>
  <c r="V103" i="2"/>
  <c r="A103" i="13" s="1"/>
  <c r="W103" i="2"/>
  <c r="C103" i="13" s="1"/>
  <c r="X103" i="2"/>
  <c r="AA103" i="2"/>
  <c r="V104" i="2"/>
  <c r="A104" i="13" s="1"/>
  <c r="W104" i="2"/>
  <c r="C104" i="13" s="1"/>
  <c r="X104" i="2"/>
  <c r="AA104" i="2"/>
  <c r="V105" i="2"/>
  <c r="A105" i="13" s="1"/>
  <c r="W105" i="2"/>
  <c r="C105" i="13" s="1"/>
  <c r="X105" i="2"/>
  <c r="AA105" i="2"/>
  <c r="V106" i="2"/>
  <c r="A106" i="13" s="1"/>
  <c r="W106" i="2"/>
  <c r="C106" i="13" s="1"/>
  <c r="X106" i="2"/>
  <c r="AA106" i="2"/>
  <c r="V107" i="2"/>
  <c r="A107" i="13" s="1"/>
  <c r="W107" i="2"/>
  <c r="C107" i="13" s="1"/>
  <c r="X107" i="2"/>
  <c r="AA107" i="2"/>
  <c r="AC107" i="2"/>
  <c r="H107" i="13" s="1"/>
  <c r="AD107" i="2"/>
  <c r="I107" i="13" s="1"/>
  <c r="AF107" i="2"/>
  <c r="AG107" i="2"/>
  <c r="V108" i="2"/>
  <c r="A108" i="13" s="1"/>
  <c r="W108" i="2"/>
  <c r="C108" i="13" s="1"/>
  <c r="X108" i="2"/>
  <c r="AA108" i="2"/>
  <c r="AD108" i="2"/>
  <c r="I108" i="13" s="1"/>
  <c r="AG108" i="2"/>
  <c r="V109" i="2"/>
  <c r="A109" i="13" s="1"/>
  <c r="W109" i="2"/>
  <c r="C109" i="13" s="1"/>
  <c r="X109" i="2"/>
  <c r="AA109" i="2"/>
  <c r="AD109" i="2"/>
  <c r="I109" i="13" s="1"/>
  <c r="AG109" i="2"/>
  <c r="V110" i="2"/>
  <c r="A110" i="13" s="1"/>
  <c r="W110" i="2"/>
  <c r="C110" i="13" s="1"/>
  <c r="X110" i="2"/>
  <c r="AA110" i="2"/>
  <c r="V111" i="2"/>
  <c r="A111" i="13" s="1"/>
  <c r="W111" i="2"/>
  <c r="C111" i="13" s="1"/>
  <c r="X111" i="2"/>
  <c r="AA111" i="2"/>
  <c r="AD111" i="2"/>
  <c r="I111" i="13" s="1"/>
  <c r="AG111" i="2"/>
  <c r="V112" i="2"/>
  <c r="A112" i="13" s="1"/>
  <c r="W112" i="2"/>
  <c r="C112" i="13" s="1"/>
  <c r="X112" i="2"/>
  <c r="AA112" i="2"/>
  <c r="AD112" i="2"/>
  <c r="I112" i="13" s="1"/>
  <c r="AG112" i="2"/>
  <c r="V113" i="2"/>
  <c r="A113" i="13" s="1"/>
  <c r="W113" i="2"/>
  <c r="C113" i="13" s="1"/>
  <c r="X113" i="2"/>
  <c r="AA113" i="2"/>
  <c r="AD113" i="2"/>
  <c r="I113" i="13" s="1"/>
  <c r="AG113" i="2"/>
  <c r="V114" i="2"/>
  <c r="A114" i="13" s="1"/>
  <c r="W114" i="2"/>
  <c r="C114" i="13" s="1"/>
  <c r="X114" i="2"/>
  <c r="AA114" i="2"/>
  <c r="AC114" i="2"/>
  <c r="H114" i="13" s="1"/>
  <c r="AD114" i="2"/>
  <c r="I114" i="13" s="1"/>
  <c r="AF114" i="2"/>
  <c r="AG114" i="2"/>
  <c r="V115" i="2"/>
  <c r="A115" i="13" s="1"/>
  <c r="W115" i="2"/>
  <c r="C115" i="13" s="1"/>
  <c r="X115" i="2"/>
  <c r="AA115" i="2"/>
  <c r="AC115" i="2"/>
  <c r="H115" i="13" s="1"/>
  <c r="AD115" i="2"/>
  <c r="I115" i="13" s="1"/>
  <c r="AF115" i="2"/>
  <c r="AG115" i="2"/>
  <c r="V116" i="2"/>
  <c r="A116" i="13" s="1"/>
  <c r="W116" i="2"/>
  <c r="C116" i="13" s="1"/>
  <c r="X116" i="2"/>
  <c r="AA116" i="2"/>
  <c r="V117" i="2"/>
  <c r="A117" i="13" s="1"/>
  <c r="W117" i="2"/>
  <c r="C117" i="13" s="1"/>
  <c r="X117" i="2"/>
  <c r="AA117" i="2"/>
  <c r="AB117" i="2"/>
  <c r="G117" i="13" s="1"/>
  <c r="AC117" i="2"/>
  <c r="H117" i="13" s="1"/>
  <c r="AD117" i="2"/>
  <c r="I117" i="13" s="1"/>
  <c r="AE117" i="2"/>
  <c r="AF117" i="2"/>
  <c r="AG117" i="2"/>
  <c r="V118" i="2"/>
  <c r="A118" i="13" s="1"/>
  <c r="W118" i="2"/>
  <c r="C118" i="13" s="1"/>
  <c r="X118" i="2"/>
  <c r="AA118" i="2"/>
  <c r="AC118" i="2"/>
  <c r="H118" i="13" s="1"/>
  <c r="AD118" i="2"/>
  <c r="I118" i="13" s="1"/>
  <c r="AF118" i="2"/>
  <c r="AG118" i="2"/>
  <c r="V119" i="2"/>
  <c r="A119" i="13" s="1"/>
  <c r="W119" i="2"/>
  <c r="C119" i="13" s="1"/>
  <c r="X119" i="2"/>
  <c r="AA119" i="2"/>
  <c r="AB119" i="2"/>
  <c r="G119" i="13" s="1"/>
  <c r="AC119" i="2"/>
  <c r="H119" i="13" s="1"/>
  <c r="AD119" i="2"/>
  <c r="I119" i="13" s="1"/>
  <c r="AE119" i="2"/>
  <c r="AF119" i="2"/>
  <c r="AG119" i="2"/>
  <c r="V120" i="2"/>
  <c r="A120" i="13" s="1"/>
  <c r="W120" i="2"/>
  <c r="C120" i="13" s="1"/>
  <c r="X120" i="2"/>
  <c r="AA120" i="2"/>
  <c r="AC120" i="2"/>
  <c r="H120" i="13" s="1"/>
  <c r="AD120" i="2"/>
  <c r="I120" i="13" s="1"/>
  <c r="AF120" i="2"/>
  <c r="AG120" i="2"/>
  <c r="V121" i="2"/>
  <c r="A121" i="13" s="1"/>
  <c r="W121" i="2"/>
  <c r="C121" i="13" s="1"/>
  <c r="X121" i="2"/>
  <c r="AA121" i="2"/>
  <c r="AD121" i="2"/>
  <c r="I121" i="13" s="1"/>
  <c r="AG121" i="2"/>
  <c r="V122" i="2"/>
  <c r="A122" i="13" s="1"/>
  <c r="W122" i="2"/>
  <c r="C122" i="13" s="1"/>
  <c r="X122" i="2"/>
  <c r="AA122" i="2"/>
  <c r="V123" i="2"/>
  <c r="A123" i="13" s="1"/>
  <c r="W123" i="2"/>
  <c r="C123" i="13" s="1"/>
  <c r="X123" i="2"/>
  <c r="AA123" i="2"/>
  <c r="V124" i="2"/>
  <c r="A124" i="13" s="1"/>
  <c r="W124" i="2"/>
  <c r="C124" i="13" s="1"/>
  <c r="X124" i="2"/>
  <c r="AA124" i="2"/>
  <c r="V125" i="2"/>
  <c r="A125" i="13" s="1"/>
  <c r="W125" i="2"/>
  <c r="C125" i="13" s="1"/>
  <c r="X125" i="2"/>
  <c r="AA125" i="2"/>
  <c r="V126" i="2"/>
  <c r="A126" i="13" s="1"/>
  <c r="W126" i="2"/>
  <c r="C126" i="13" s="1"/>
  <c r="X126" i="2"/>
  <c r="AA126" i="2"/>
  <c r="V127" i="2"/>
  <c r="A127" i="13" s="1"/>
  <c r="W127" i="2"/>
  <c r="C127" i="13" s="1"/>
  <c r="X127" i="2"/>
  <c r="AA127" i="2"/>
  <c r="V128" i="2"/>
  <c r="A128" i="13" s="1"/>
  <c r="W128" i="2"/>
  <c r="C128" i="13" s="1"/>
  <c r="X128" i="2"/>
  <c r="AA128" i="2"/>
  <c r="V129" i="2"/>
  <c r="A129" i="13" s="1"/>
  <c r="W129" i="2"/>
  <c r="C129" i="13" s="1"/>
  <c r="X129" i="2"/>
  <c r="AA129" i="2"/>
  <c r="V130" i="2"/>
  <c r="A130" i="13" s="1"/>
  <c r="W130" i="2"/>
  <c r="C130" i="13" s="1"/>
  <c r="X130" i="2"/>
  <c r="AA130" i="2"/>
  <c r="V131" i="2"/>
  <c r="A131" i="13" s="1"/>
  <c r="W131" i="2"/>
  <c r="C131" i="13" s="1"/>
  <c r="X131" i="2"/>
  <c r="AA131" i="2"/>
  <c r="V132" i="2"/>
  <c r="A132" i="13" s="1"/>
  <c r="W132" i="2"/>
  <c r="C132" i="13" s="1"/>
  <c r="X132" i="2"/>
  <c r="AA132" i="2"/>
  <c r="V133" i="2"/>
  <c r="A133" i="13" s="1"/>
  <c r="W133" i="2"/>
  <c r="C133" i="13" s="1"/>
  <c r="X133" i="2"/>
  <c r="AA133" i="2"/>
  <c r="V134" i="2"/>
  <c r="A134" i="13" s="1"/>
  <c r="W134" i="2"/>
  <c r="C134" i="13" s="1"/>
  <c r="X134" i="2"/>
  <c r="AA134" i="2"/>
  <c r="V135" i="2"/>
  <c r="A135" i="13" s="1"/>
  <c r="W135" i="2"/>
  <c r="C135" i="13" s="1"/>
  <c r="X135" i="2"/>
  <c r="AA135" i="2"/>
  <c r="V136" i="2"/>
  <c r="A136" i="13" s="1"/>
  <c r="W136" i="2"/>
  <c r="C136" i="13" s="1"/>
  <c r="X136" i="2"/>
  <c r="AA136" i="2"/>
  <c r="V137" i="2"/>
  <c r="A137" i="13" s="1"/>
  <c r="W137" i="2"/>
  <c r="C137" i="13" s="1"/>
  <c r="X137" i="2"/>
  <c r="AA137" i="2"/>
  <c r="V138" i="2"/>
  <c r="A138" i="13" s="1"/>
  <c r="W138" i="2"/>
  <c r="C138" i="13" s="1"/>
  <c r="X138" i="2"/>
  <c r="AA138" i="2"/>
  <c r="V139" i="2"/>
  <c r="A139" i="13" s="1"/>
  <c r="W139" i="2"/>
  <c r="C139" i="13" s="1"/>
  <c r="X139" i="2"/>
  <c r="AA139" i="2"/>
  <c r="V140" i="2"/>
  <c r="A140" i="13" s="1"/>
  <c r="W140" i="2"/>
  <c r="C140" i="13" s="1"/>
  <c r="X140" i="2"/>
  <c r="AA140" i="2"/>
  <c r="V141" i="2"/>
  <c r="A141" i="13" s="1"/>
  <c r="W141" i="2"/>
  <c r="C141" i="13" s="1"/>
  <c r="X141" i="2"/>
  <c r="AA141" i="2"/>
  <c r="V142" i="2"/>
  <c r="A142" i="13" s="1"/>
  <c r="W142" i="2"/>
  <c r="C142" i="13" s="1"/>
  <c r="X142" i="2"/>
  <c r="AA142" i="2"/>
  <c r="V143" i="2"/>
  <c r="A143" i="13" s="1"/>
  <c r="W143" i="2"/>
  <c r="C143" i="13" s="1"/>
  <c r="X143" i="2"/>
  <c r="AA143" i="2"/>
  <c r="V144" i="2"/>
  <c r="A144" i="13" s="1"/>
  <c r="W144" i="2"/>
  <c r="C144" i="13" s="1"/>
  <c r="X144" i="2"/>
  <c r="AA144" i="2"/>
  <c r="V145" i="2"/>
  <c r="A145" i="13" s="1"/>
  <c r="W145" i="2"/>
  <c r="C145" i="13" s="1"/>
  <c r="X145" i="2"/>
  <c r="AA145" i="2"/>
  <c r="AD145" i="2"/>
  <c r="I145" i="13" s="1"/>
  <c r="AG145" i="2"/>
  <c r="V146" i="2"/>
  <c r="A146" i="13" s="1"/>
  <c r="W146" i="2"/>
  <c r="C146" i="13" s="1"/>
  <c r="X146" i="2"/>
  <c r="AA146" i="2"/>
  <c r="AC146" i="2"/>
  <c r="H146" i="13" s="1"/>
  <c r="AD146" i="2"/>
  <c r="I146" i="13" s="1"/>
  <c r="AF146" i="2"/>
  <c r="AG146" i="2"/>
  <c r="V147" i="2"/>
  <c r="A147" i="13" s="1"/>
  <c r="W147" i="2"/>
  <c r="C147" i="13" s="1"/>
  <c r="X147" i="2"/>
  <c r="AA147" i="2"/>
  <c r="AD147" i="2"/>
  <c r="I147" i="13" s="1"/>
  <c r="AG147" i="2"/>
  <c r="V148" i="2"/>
  <c r="A148" i="13" s="1"/>
  <c r="W148" i="2"/>
  <c r="C148" i="13" s="1"/>
  <c r="X148" i="2"/>
  <c r="AA148" i="2"/>
  <c r="V149" i="2"/>
  <c r="A149" i="13" s="1"/>
  <c r="W149" i="2"/>
  <c r="C149" i="13" s="1"/>
  <c r="X149" i="2"/>
  <c r="AA149" i="2"/>
  <c r="V150" i="2"/>
  <c r="A150" i="13" s="1"/>
  <c r="W150" i="2"/>
  <c r="C150" i="13" s="1"/>
  <c r="X150" i="2"/>
  <c r="AA150" i="2"/>
  <c r="V151" i="2"/>
  <c r="A151" i="13" s="1"/>
  <c r="W151" i="2"/>
  <c r="C151" i="13" s="1"/>
  <c r="X151" i="2"/>
  <c r="AA151" i="2"/>
  <c r="AD151" i="2"/>
  <c r="I151" i="13" s="1"/>
  <c r="AG151" i="2"/>
  <c r="V152" i="2"/>
  <c r="A152" i="13" s="1"/>
  <c r="W152" i="2"/>
  <c r="C152" i="13" s="1"/>
  <c r="X152" i="2"/>
  <c r="AA152" i="2"/>
  <c r="AC152" i="2"/>
  <c r="H152" i="13" s="1"/>
  <c r="AD152" i="2"/>
  <c r="I152" i="13" s="1"/>
  <c r="AF152" i="2"/>
  <c r="AG152" i="2"/>
  <c r="V153" i="2"/>
  <c r="A153" i="13" s="1"/>
  <c r="W153" i="2"/>
  <c r="C153" i="13" s="1"/>
  <c r="X153" i="2"/>
  <c r="AA153" i="2"/>
  <c r="AD153" i="2"/>
  <c r="I153" i="13" s="1"/>
  <c r="AG153" i="2"/>
  <c r="V154" i="2"/>
  <c r="A154" i="13" s="1"/>
  <c r="W154" i="2"/>
  <c r="C154" i="13" s="1"/>
  <c r="X154" i="2"/>
  <c r="AA154" i="2"/>
  <c r="AD154" i="2"/>
  <c r="I154" i="13" s="1"/>
  <c r="AG154" i="2"/>
  <c r="V155" i="2"/>
  <c r="A155" i="13" s="1"/>
  <c r="W155" i="2"/>
  <c r="C155" i="13" s="1"/>
  <c r="X155" i="2"/>
  <c r="AA155" i="2"/>
  <c r="AC155" i="2"/>
  <c r="H155" i="13" s="1"/>
  <c r="AD155" i="2"/>
  <c r="I155" i="13" s="1"/>
  <c r="AF155" i="2"/>
  <c r="AG155" i="2"/>
  <c r="V156" i="2"/>
  <c r="A156" i="13" s="1"/>
  <c r="W156" i="2"/>
  <c r="C156" i="13" s="1"/>
  <c r="X156" i="2"/>
  <c r="AA156" i="2"/>
  <c r="AD156" i="2"/>
  <c r="I156" i="13" s="1"/>
  <c r="AG156" i="2"/>
  <c r="V157" i="2"/>
  <c r="A157" i="13" s="1"/>
  <c r="W157" i="2"/>
  <c r="C157" i="13" s="1"/>
  <c r="X157" i="2"/>
  <c r="AA157" i="2"/>
  <c r="AD157" i="2"/>
  <c r="I157" i="13" s="1"/>
  <c r="AG157" i="2"/>
  <c r="V158" i="2"/>
  <c r="A158" i="13" s="1"/>
  <c r="W158" i="2"/>
  <c r="C158" i="13" s="1"/>
  <c r="X158" i="2"/>
  <c r="AA158" i="2"/>
  <c r="AC158" i="2"/>
  <c r="H158" i="13" s="1"/>
  <c r="AD158" i="2"/>
  <c r="I158" i="13" s="1"/>
  <c r="AF158" i="2"/>
  <c r="AG158" i="2"/>
  <c r="V159" i="2"/>
  <c r="A159" i="13" s="1"/>
  <c r="W159" i="2"/>
  <c r="C159" i="13" s="1"/>
  <c r="X159" i="2"/>
  <c r="AA159" i="2"/>
  <c r="AD159" i="2"/>
  <c r="I159" i="13" s="1"/>
  <c r="AG159" i="2"/>
  <c r="V160" i="2"/>
  <c r="A160" i="13" s="1"/>
  <c r="W160" i="2"/>
  <c r="C160" i="13" s="1"/>
  <c r="X160" i="2"/>
  <c r="AA160" i="2"/>
  <c r="AD160" i="2"/>
  <c r="I160" i="13" s="1"/>
  <c r="AG160" i="2"/>
  <c r="V161" i="2"/>
  <c r="A161" i="13" s="1"/>
  <c r="W161" i="2"/>
  <c r="C161" i="13" s="1"/>
  <c r="X161" i="2"/>
  <c r="AA161" i="2"/>
  <c r="AD161" i="2"/>
  <c r="I161" i="13" s="1"/>
  <c r="AG161" i="2"/>
  <c r="V162" i="2"/>
  <c r="A162" i="13" s="1"/>
  <c r="W162" i="2"/>
  <c r="C162" i="13" s="1"/>
  <c r="X162" i="2"/>
  <c r="AA162" i="2"/>
  <c r="V163" i="2"/>
  <c r="A163" i="13" s="1"/>
  <c r="W163" i="2"/>
  <c r="C163" i="13" s="1"/>
  <c r="X163" i="2"/>
  <c r="AA163" i="2"/>
  <c r="AC163" i="2"/>
  <c r="H163" i="13" s="1"/>
  <c r="AD163" i="2"/>
  <c r="I163" i="13" s="1"/>
  <c r="AF163" i="2"/>
  <c r="AG163" i="2"/>
  <c r="V164" i="2"/>
  <c r="A164" i="13" s="1"/>
  <c r="W164" i="2"/>
  <c r="C164" i="13" s="1"/>
  <c r="X164" i="2"/>
  <c r="AA164" i="2"/>
  <c r="V165" i="2"/>
  <c r="A165" i="13" s="1"/>
  <c r="W165" i="2"/>
  <c r="C165" i="13" s="1"/>
  <c r="X165" i="2"/>
  <c r="AA165" i="2"/>
  <c r="V166" i="2"/>
  <c r="A166" i="13" s="1"/>
  <c r="W166" i="2"/>
  <c r="C166" i="13" s="1"/>
  <c r="X166" i="2"/>
  <c r="AA166" i="2"/>
  <c r="V167" i="2"/>
  <c r="A167" i="13" s="1"/>
  <c r="W167" i="2"/>
  <c r="C167" i="13" s="1"/>
  <c r="X167" i="2"/>
  <c r="AA167" i="2"/>
  <c r="AC167" i="2"/>
  <c r="H167" i="13" s="1"/>
  <c r="AD167" i="2"/>
  <c r="I167" i="13" s="1"/>
  <c r="AF167" i="2"/>
  <c r="AG167" i="2"/>
  <c r="V168" i="2"/>
  <c r="A168" i="13" s="1"/>
  <c r="W168" i="2"/>
  <c r="C168" i="13" s="1"/>
  <c r="X168" i="2"/>
  <c r="AA168" i="2"/>
  <c r="AB168" i="2"/>
  <c r="G168" i="13" s="1"/>
  <c r="AC168" i="2"/>
  <c r="H168" i="13" s="1"/>
  <c r="AD168" i="2"/>
  <c r="I168" i="13" s="1"/>
  <c r="AE168" i="2"/>
  <c r="AF168" i="2"/>
  <c r="AG168" i="2"/>
  <c r="V169" i="2"/>
  <c r="A169" i="13" s="1"/>
  <c r="W169" i="2"/>
  <c r="C169" i="13" s="1"/>
  <c r="X169" i="2"/>
  <c r="AA169" i="2"/>
  <c r="AB169" i="2"/>
  <c r="G169" i="13" s="1"/>
  <c r="AC169" i="2"/>
  <c r="H169" i="13" s="1"/>
  <c r="AD169" i="2"/>
  <c r="I169" i="13" s="1"/>
  <c r="AE169" i="2"/>
  <c r="AF169" i="2"/>
  <c r="AG169" i="2"/>
  <c r="V170" i="2"/>
  <c r="A170" i="13" s="1"/>
  <c r="W170" i="2"/>
  <c r="C170" i="13" s="1"/>
  <c r="X170" i="2"/>
  <c r="AA170" i="2"/>
  <c r="AD170" i="2"/>
  <c r="I170" i="13" s="1"/>
  <c r="AG170" i="2"/>
  <c r="V171" i="2"/>
  <c r="A171" i="13" s="1"/>
  <c r="W171" i="2"/>
  <c r="C171" i="13" s="1"/>
  <c r="X171" i="2"/>
  <c r="AA171" i="2"/>
  <c r="AD171" i="2"/>
  <c r="I171" i="13" s="1"/>
  <c r="AG171" i="2"/>
  <c r="V172" i="2"/>
  <c r="A172" i="13" s="1"/>
  <c r="W172" i="2"/>
  <c r="C172" i="13" s="1"/>
  <c r="X172" i="2"/>
  <c r="AA172" i="2"/>
  <c r="AD172" i="2"/>
  <c r="I172" i="13" s="1"/>
  <c r="AG172" i="2"/>
  <c r="V173" i="2"/>
  <c r="A173" i="13" s="1"/>
  <c r="W173" i="2"/>
  <c r="C173" i="13" s="1"/>
  <c r="X173" i="2"/>
  <c r="AA173" i="2"/>
  <c r="AD173" i="2"/>
  <c r="I173" i="13" s="1"/>
  <c r="AG173" i="2"/>
  <c r="V174" i="2"/>
  <c r="A174" i="13" s="1"/>
  <c r="W174" i="2"/>
  <c r="C174" i="13" s="1"/>
  <c r="X174" i="2"/>
  <c r="AA174" i="2"/>
  <c r="V175" i="2"/>
  <c r="A175" i="13" s="1"/>
  <c r="W175" i="2"/>
  <c r="C175" i="13" s="1"/>
  <c r="X175" i="2"/>
  <c r="AA175" i="2"/>
  <c r="V176" i="2"/>
  <c r="A176" i="13" s="1"/>
  <c r="W176" i="2"/>
  <c r="C176" i="13" s="1"/>
  <c r="X176" i="2"/>
  <c r="AA176" i="2"/>
  <c r="V177" i="2"/>
  <c r="A177" i="13" s="1"/>
  <c r="W177" i="2"/>
  <c r="C177" i="13" s="1"/>
  <c r="X177" i="2"/>
  <c r="AA177" i="2"/>
  <c r="AB177" i="2"/>
  <c r="G177" i="13" s="1"/>
  <c r="AC177" i="2"/>
  <c r="H177" i="13" s="1"/>
  <c r="AD177" i="2"/>
  <c r="I177" i="13" s="1"/>
  <c r="AE177" i="2"/>
  <c r="AF177" i="2"/>
  <c r="AG177" i="2"/>
  <c r="V178" i="2"/>
  <c r="A178" i="13" s="1"/>
  <c r="W178" i="2"/>
  <c r="C178" i="13" s="1"/>
  <c r="X178" i="2"/>
  <c r="AA178" i="2"/>
  <c r="AD178" i="2"/>
  <c r="I178" i="13" s="1"/>
  <c r="AG178" i="2"/>
  <c r="V179" i="2"/>
  <c r="A179" i="13" s="1"/>
  <c r="W179" i="2"/>
  <c r="C179" i="13" s="1"/>
  <c r="X179" i="2"/>
  <c r="AA179" i="2"/>
  <c r="AD179" i="2"/>
  <c r="I179" i="13" s="1"/>
  <c r="AG179" i="2"/>
  <c r="V180" i="2"/>
  <c r="A180" i="13" s="1"/>
  <c r="W180" i="2"/>
  <c r="C180" i="13" s="1"/>
  <c r="X180" i="2"/>
  <c r="AA180" i="2"/>
  <c r="V181" i="2"/>
  <c r="A181" i="13" s="1"/>
  <c r="W181" i="2"/>
  <c r="C181" i="13" s="1"/>
  <c r="X181" i="2"/>
  <c r="AA181" i="2"/>
  <c r="V182" i="2"/>
  <c r="A182" i="13" s="1"/>
  <c r="W182" i="2"/>
  <c r="C182" i="13" s="1"/>
  <c r="X182" i="2"/>
  <c r="AA182" i="2"/>
  <c r="AD182" i="2"/>
  <c r="I182" i="13" s="1"/>
  <c r="AG182" i="2"/>
  <c r="V183" i="2"/>
  <c r="A183" i="13" s="1"/>
  <c r="W183" i="2"/>
  <c r="C183" i="13" s="1"/>
  <c r="X183" i="2"/>
  <c r="AA183" i="2"/>
  <c r="V184" i="2"/>
  <c r="A184" i="13" s="1"/>
  <c r="W184" i="2"/>
  <c r="C184" i="13" s="1"/>
  <c r="X184" i="2"/>
  <c r="AA184" i="2"/>
  <c r="AD184" i="2"/>
  <c r="I184" i="13" s="1"/>
  <c r="AG184" i="2"/>
  <c r="V185" i="2"/>
  <c r="A185" i="13" s="1"/>
  <c r="W185" i="2"/>
  <c r="C185" i="13" s="1"/>
  <c r="X185" i="2"/>
  <c r="AA185" i="2"/>
  <c r="AD185" i="2"/>
  <c r="I185" i="13" s="1"/>
  <c r="AG185" i="2"/>
  <c r="V186" i="2"/>
  <c r="A186" i="13" s="1"/>
  <c r="W186" i="2"/>
  <c r="C186" i="13" s="1"/>
  <c r="X186" i="2"/>
  <c r="AA186" i="2"/>
  <c r="AD186" i="2"/>
  <c r="I186" i="13" s="1"/>
  <c r="AG186" i="2"/>
  <c r="V187" i="2"/>
  <c r="A187" i="13" s="1"/>
  <c r="W187" i="2"/>
  <c r="C187" i="13" s="1"/>
  <c r="X187" i="2"/>
  <c r="AA187" i="2"/>
  <c r="AD187" i="2"/>
  <c r="I187" i="13" s="1"/>
  <c r="AG187" i="2"/>
  <c r="V188" i="2"/>
  <c r="A188" i="13" s="1"/>
  <c r="W188" i="2"/>
  <c r="C188" i="13" s="1"/>
  <c r="X188" i="2"/>
  <c r="AA188" i="2"/>
  <c r="AC188" i="2"/>
  <c r="H188" i="13" s="1"/>
  <c r="AD188" i="2"/>
  <c r="I188" i="13" s="1"/>
  <c r="AF188" i="2"/>
  <c r="AG188" i="2"/>
  <c r="V189" i="2"/>
  <c r="A189" i="13" s="1"/>
  <c r="W189" i="2"/>
  <c r="C189" i="13" s="1"/>
  <c r="X189" i="2"/>
  <c r="AA189" i="2"/>
  <c r="AD189" i="2"/>
  <c r="I189" i="13" s="1"/>
  <c r="AG189" i="2"/>
  <c r="V190" i="2"/>
  <c r="A190" i="13" s="1"/>
  <c r="W190" i="2"/>
  <c r="C190" i="13" s="1"/>
  <c r="X190" i="2"/>
  <c r="AA190" i="2"/>
  <c r="AD190" i="2"/>
  <c r="I190" i="13" s="1"/>
  <c r="AG190" i="2"/>
  <c r="V191" i="2"/>
  <c r="A191" i="13" s="1"/>
  <c r="W191" i="2"/>
  <c r="C191" i="13" s="1"/>
  <c r="X191" i="2"/>
  <c r="AA191" i="2"/>
  <c r="AD191" i="2"/>
  <c r="I191" i="13" s="1"/>
  <c r="AG191" i="2"/>
  <c r="V192" i="2"/>
  <c r="A192" i="13" s="1"/>
  <c r="W192" i="2"/>
  <c r="C192" i="13" s="1"/>
  <c r="X192" i="2"/>
  <c r="AA192" i="2"/>
  <c r="AD192" i="2"/>
  <c r="I192" i="13" s="1"/>
  <c r="AG192" i="2"/>
  <c r="V193" i="2"/>
  <c r="A193" i="13" s="1"/>
  <c r="W193" i="2"/>
  <c r="C193" i="13" s="1"/>
  <c r="X193" i="2"/>
  <c r="AA193" i="2"/>
  <c r="AB193" i="2"/>
  <c r="G193" i="13" s="1"/>
  <c r="AC193" i="2"/>
  <c r="H193" i="13" s="1"/>
  <c r="AD193" i="2"/>
  <c r="I193" i="13" s="1"/>
  <c r="AE193" i="2"/>
  <c r="AF193" i="2"/>
  <c r="AG193" i="2"/>
  <c r="V194" i="2"/>
  <c r="A194" i="13" s="1"/>
  <c r="W194" i="2"/>
  <c r="C194" i="13" s="1"/>
  <c r="X194" i="2"/>
  <c r="AA194" i="2"/>
  <c r="AC194" i="2"/>
  <c r="H194" i="13" s="1"/>
  <c r="AD194" i="2"/>
  <c r="I194" i="13" s="1"/>
  <c r="AF194" i="2"/>
  <c r="AG194" i="2"/>
  <c r="V195" i="2"/>
  <c r="A195" i="13" s="1"/>
  <c r="W195" i="2"/>
  <c r="C195" i="13" s="1"/>
  <c r="X195" i="2"/>
  <c r="AA195" i="2"/>
  <c r="AC195" i="2"/>
  <c r="H195" i="13" s="1"/>
  <c r="AD195" i="2"/>
  <c r="I195" i="13" s="1"/>
  <c r="AF195" i="2"/>
  <c r="AG195" i="2"/>
  <c r="V196" i="2"/>
  <c r="A196" i="13" s="1"/>
  <c r="W196" i="2"/>
  <c r="C196" i="13" s="1"/>
  <c r="X196" i="2"/>
  <c r="AA196" i="2"/>
  <c r="AD196" i="2"/>
  <c r="I196" i="13" s="1"/>
  <c r="AG196" i="2"/>
  <c r="V197" i="2"/>
  <c r="A197" i="13" s="1"/>
  <c r="W197" i="2"/>
  <c r="C197" i="13" s="1"/>
  <c r="X197" i="2"/>
  <c r="AA197" i="2"/>
  <c r="AD197" i="2"/>
  <c r="I197" i="13" s="1"/>
  <c r="AG197" i="2"/>
  <c r="V198" i="2"/>
  <c r="A198" i="13" s="1"/>
  <c r="W198" i="2"/>
  <c r="C198" i="13" s="1"/>
  <c r="X198" i="2"/>
  <c r="AA198" i="2"/>
  <c r="AD198" i="2"/>
  <c r="I198" i="13" s="1"/>
  <c r="AG198" i="2"/>
  <c r="V199" i="2"/>
  <c r="A199" i="13" s="1"/>
  <c r="W199" i="2"/>
  <c r="C199" i="13" s="1"/>
  <c r="X199" i="2"/>
  <c r="AA199" i="2"/>
  <c r="AD199" i="2"/>
  <c r="I199" i="13" s="1"/>
  <c r="AG199" i="2"/>
  <c r="V200" i="2"/>
  <c r="A200" i="13" s="1"/>
  <c r="W200" i="2"/>
  <c r="C200" i="13" s="1"/>
  <c r="X200" i="2"/>
  <c r="AA200" i="2"/>
  <c r="AD200" i="2"/>
  <c r="I200" i="13" s="1"/>
  <c r="AG200" i="2"/>
  <c r="V201" i="2"/>
  <c r="A201" i="13" s="1"/>
  <c r="W201" i="2"/>
  <c r="C201" i="13" s="1"/>
  <c r="X201" i="2"/>
  <c r="AA201" i="2"/>
  <c r="AB201" i="2"/>
  <c r="G201" i="13" s="1"/>
  <c r="AC201" i="2"/>
  <c r="H201" i="13" s="1"/>
  <c r="AD201" i="2"/>
  <c r="I201" i="13" s="1"/>
  <c r="AE201" i="2"/>
  <c r="AF201" i="2"/>
  <c r="AG201" i="2"/>
  <c r="V202" i="2"/>
  <c r="A202" i="13" s="1"/>
  <c r="W202" i="2"/>
  <c r="C202" i="13" s="1"/>
  <c r="X202" i="2"/>
  <c r="AA202" i="2"/>
  <c r="AC202" i="2"/>
  <c r="H202" i="13" s="1"/>
  <c r="AD202" i="2"/>
  <c r="I202" i="13" s="1"/>
  <c r="AF202" i="2"/>
  <c r="AG202" i="2"/>
  <c r="V203" i="2"/>
  <c r="A203" i="13" s="1"/>
  <c r="W203" i="2"/>
  <c r="C203" i="13" s="1"/>
  <c r="X203" i="2"/>
  <c r="AA203" i="2"/>
  <c r="AC203" i="2"/>
  <c r="H203" i="13" s="1"/>
  <c r="AD203" i="2"/>
  <c r="I203" i="13" s="1"/>
  <c r="AF203" i="2"/>
  <c r="AG203" i="2"/>
  <c r="V204" i="2"/>
  <c r="A204" i="13" s="1"/>
  <c r="W204" i="2"/>
  <c r="C204" i="13" s="1"/>
  <c r="X204" i="2"/>
  <c r="AA204" i="2"/>
  <c r="AD204" i="2"/>
  <c r="I204" i="13" s="1"/>
  <c r="AG204" i="2"/>
  <c r="V205" i="2"/>
  <c r="A205" i="13" s="1"/>
  <c r="W205" i="2"/>
  <c r="C205" i="13" s="1"/>
  <c r="X205" i="2"/>
  <c r="AA205" i="2"/>
  <c r="AB205" i="2"/>
  <c r="G205" i="13" s="1"/>
  <c r="AC205" i="2"/>
  <c r="H205" i="13" s="1"/>
  <c r="AD205" i="2"/>
  <c r="I205" i="13" s="1"/>
  <c r="AE205" i="2"/>
  <c r="AF205" i="2"/>
  <c r="AG205" i="2"/>
  <c r="V206" i="2"/>
  <c r="A206" i="13" s="1"/>
  <c r="W206" i="2"/>
  <c r="C206" i="13" s="1"/>
  <c r="X206" i="2"/>
  <c r="AA206" i="2"/>
  <c r="AB206" i="2"/>
  <c r="G206" i="13" s="1"/>
  <c r="AC206" i="2"/>
  <c r="H206" i="13" s="1"/>
  <c r="AD206" i="2"/>
  <c r="I206" i="13" s="1"/>
  <c r="AE206" i="2"/>
  <c r="AF206" i="2"/>
  <c r="AG206" i="2"/>
  <c r="V207" i="2"/>
  <c r="A207" i="13" s="1"/>
  <c r="W207" i="2"/>
  <c r="C207" i="13" s="1"/>
  <c r="X207" i="2"/>
  <c r="AA207" i="2"/>
  <c r="AC207" i="2"/>
  <c r="H207" i="13" s="1"/>
  <c r="AD207" i="2"/>
  <c r="I207" i="13" s="1"/>
  <c r="AF207" i="2"/>
  <c r="AG207" i="2"/>
  <c r="V208" i="2"/>
  <c r="A208" i="13" s="1"/>
  <c r="W208" i="2"/>
  <c r="C208" i="13" s="1"/>
  <c r="X208" i="2"/>
  <c r="AA208" i="2"/>
  <c r="AB208" i="2"/>
  <c r="G208" i="13" s="1"/>
  <c r="AC208" i="2"/>
  <c r="H208" i="13" s="1"/>
  <c r="AD208" i="2"/>
  <c r="I208" i="13" s="1"/>
  <c r="AE208" i="2"/>
  <c r="AF208" i="2"/>
  <c r="AG208" i="2"/>
  <c r="V209" i="2"/>
  <c r="A209" i="13" s="1"/>
  <c r="W209" i="2"/>
  <c r="C209" i="13" s="1"/>
  <c r="X209" i="2"/>
  <c r="AA209" i="2"/>
  <c r="AB209" i="2"/>
  <c r="G209" i="13" s="1"/>
  <c r="AC209" i="2"/>
  <c r="H209" i="13" s="1"/>
  <c r="AD209" i="2"/>
  <c r="I209" i="13" s="1"/>
  <c r="AE209" i="2"/>
  <c r="AF209" i="2"/>
  <c r="AG209" i="2"/>
  <c r="V210" i="2"/>
  <c r="A210" i="13" s="1"/>
  <c r="W210" i="2"/>
  <c r="C210" i="13" s="1"/>
  <c r="X210" i="2"/>
  <c r="A203" i="17" s="1"/>
  <c r="AA210" i="2"/>
  <c r="AB210" i="2"/>
  <c r="G210" i="13" s="1"/>
  <c r="AC210" i="2"/>
  <c r="H210" i="13" s="1"/>
  <c r="AD210" i="2"/>
  <c r="I210" i="13" s="1"/>
  <c r="AE210" i="2"/>
  <c r="AF210" i="2"/>
  <c r="AG210" i="2"/>
  <c r="V211" i="2"/>
  <c r="A211" i="13" s="1"/>
  <c r="W211" i="2"/>
  <c r="C211" i="13" s="1"/>
  <c r="X211" i="2"/>
  <c r="A204" i="17" s="1"/>
  <c r="AA211" i="2"/>
  <c r="AB211" i="2"/>
  <c r="G211" i="13" s="1"/>
  <c r="AC211" i="2"/>
  <c r="H211" i="13" s="1"/>
  <c r="AD211" i="2"/>
  <c r="I211" i="13" s="1"/>
  <c r="AE211" i="2"/>
  <c r="AF211" i="2"/>
  <c r="AG211" i="2"/>
  <c r="V212" i="2"/>
  <c r="A212" i="13" s="1"/>
  <c r="W212" i="2"/>
  <c r="C212" i="13" s="1"/>
  <c r="X212" i="2"/>
  <c r="A205" i="17" s="1"/>
  <c r="AA212" i="2"/>
  <c r="AB212" i="2"/>
  <c r="G212" i="13" s="1"/>
  <c r="AC212" i="2"/>
  <c r="H212" i="13" s="1"/>
  <c r="AD212" i="2"/>
  <c r="I212" i="13" s="1"/>
  <c r="AE212" i="2"/>
  <c r="AF212" i="2"/>
  <c r="AG212" i="2"/>
  <c r="V213" i="2"/>
  <c r="A213" i="13" s="1"/>
  <c r="W213" i="2"/>
  <c r="C213" i="13" s="1"/>
  <c r="X213" i="2"/>
  <c r="A206" i="17" s="1"/>
  <c r="AA213" i="2"/>
  <c r="AB213" i="2"/>
  <c r="G213" i="13" s="1"/>
  <c r="AC213" i="2"/>
  <c r="H213" i="13" s="1"/>
  <c r="AD213" i="2"/>
  <c r="I213" i="13" s="1"/>
  <c r="AE213" i="2"/>
  <c r="AF213" i="2"/>
  <c r="AG213" i="2"/>
  <c r="V214" i="2"/>
  <c r="A214" i="13" s="1"/>
  <c r="W214" i="2"/>
  <c r="C214" i="13" s="1"/>
  <c r="X214" i="2"/>
  <c r="A207" i="17" s="1"/>
  <c r="AA214" i="2"/>
  <c r="AB214" i="2"/>
  <c r="G214" i="13" s="1"/>
  <c r="AC214" i="2"/>
  <c r="H214" i="13" s="1"/>
  <c r="AD214" i="2"/>
  <c r="I214" i="13" s="1"/>
  <c r="AE214" i="2"/>
  <c r="AF214" i="2"/>
  <c r="AG214" i="2"/>
  <c r="V215" i="2"/>
  <c r="A215" i="13" s="1"/>
  <c r="W215" i="2"/>
  <c r="C215" i="13" s="1"/>
  <c r="X215" i="2"/>
  <c r="A208" i="17" s="1"/>
  <c r="AA215" i="2"/>
  <c r="AB215" i="2"/>
  <c r="G215" i="13" s="1"/>
  <c r="AC215" i="2"/>
  <c r="H215" i="13" s="1"/>
  <c r="AD215" i="2"/>
  <c r="I215" i="13" s="1"/>
  <c r="AE215" i="2"/>
  <c r="AF215" i="2"/>
  <c r="AG215" i="2"/>
  <c r="V216" i="2"/>
  <c r="A216" i="13" s="1"/>
  <c r="W216" i="2"/>
  <c r="C216" i="13" s="1"/>
  <c r="X216" i="2"/>
  <c r="A209" i="17" s="1"/>
  <c r="AA216" i="2"/>
  <c r="AB216" i="2"/>
  <c r="G216" i="13" s="1"/>
  <c r="AC216" i="2"/>
  <c r="H216" i="13" s="1"/>
  <c r="AD216" i="2"/>
  <c r="I216" i="13" s="1"/>
  <c r="AE216" i="2"/>
  <c r="AF216" i="2"/>
  <c r="AG216" i="2"/>
  <c r="V217" i="2"/>
  <c r="A217" i="13" s="1"/>
  <c r="W217" i="2"/>
  <c r="C217" i="13" s="1"/>
  <c r="X217" i="2"/>
  <c r="A210" i="17" s="1"/>
  <c r="AA217" i="2"/>
  <c r="AB217" i="2"/>
  <c r="G217" i="13" s="1"/>
  <c r="AC217" i="2"/>
  <c r="H217" i="13" s="1"/>
  <c r="AD217" i="2"/>
  <c r="I217" i="13" s="1"/>
  <c r="AE217" i="2"/>
  <c r="AF217" i="2"/>
  <c r="AG217" i="2"/>
  <c r="V218" i="2"/>
  <c r="A218" i="13" s="1"/>
  <c r="W218" i="2"/>
  <c r="C218" i="13" s="1"/>
  <c r="X218" i="2"/>
  <c r="A211" i="17" s="1"/>
  <c r="AA218" i="2"/>
  <c r="AB218" i="2"/>
  <c r="G218" i="13" s="1"/>
  <c r="AC218" i="2"/>
  <c r="H218" i="13" s="1"/>
  <c r="AD218" i="2"/>
  <c r="I218" i="13" s="1"/>
  <c r="AE218" i="2"/>
  <c r="AF218" i="2"/>
  <c r="AG218" i="2"/>
  <c r="V219" i="2"/>
  <c r="A219" i="13" s="1"/>
  <c r="W219" i="2"/>
  <c r="C219" i="13" s="1"/>
  <c r="X219" i="2"/>
  <c r="A212" i="17" s="1"/>
  <c r="AA219" i="2"/>
  <c r="AB219" i="2"/>
  <c r="G219" i="13" s="1"/>
  <c r="AC219" i="2"/>
  <c r="H219" i="13" s="1"/>
  <c r="AD219" i="2"/>
  <c r="I219" i="13" s="1"/>
  <c r="AE219" i="2"/>
  <c r="AF219" i="2"/>
  <c r="AG219" i="2"/>
  <c r="V220" i="2"/>
  <c r="A220" i="13" s="1"/>
  <c r="W220" i="2"/>
  <c r="C220" i="13" s="1"/>
  <c r="X220" i="2"/>
  <c r="A213" i="17" s="1"/>
  <c r="AA220" i="2"/>
  <c r="AB220" i="2"/>
  <c r="G220" i="13" s="1"/>
  <c r="AC220" i="2"/>
  <c r="H220" i="13" s="1"/>
  <c r="AD220" i="2"/>
  <c r="I220" i="13" s="1"/>
  <c r="AE220" i="2"/>
  <c r="AF220" i="2"/>
  <c r="AG220" i="2"/>
  <c r="V221" i="2"/>
  <c r="A221" i="13" s="1"/>
  <c r="W221" i="2"/>
  <c r="C221" i="13" s="1"/>
  <c r="X221" i="2"/>
  <c r="A214" i="17" s="1"/>
  <c r="AA221" i="2"/>
  <c r="AB221" i="2"/>
  <c r="G221" i="13" s="1"/>
  <c r="AC221" i="2"/>
  <c r="H221" i="13" s="1"/>
  <c r="AD221" i="2"/>
  <c r="I221" i="13" s="1"/>
  <c r="AE221" i="2"/>
  <c r="AF221" i="2"/>
  <c r="AG221" i="2"/>
  <c r="V222" i="2"/>
  <c r="A222" i="13" s="1"/>
  <c r="W222" i="2"/>
  <c r="C222" i="13" s="1"/>
  <c r="X222" i="2"/>
  <c r="A215" i="17" s="1"/>
  <c r="AA222" i="2"/>
  <c r="AB222" i="2"/>
  <c r="G222" i="13" s="1"/>
  <c r="AC222" i="2"/>
  <c r="H222" i="13" s="1"/>
  <c r="AD222" i="2"/>
  <c r="I222" i="13" s="1"/>
  <c r="AE222" i="2"/>
  <c r="AF222" i="2"/>
  <c r="AG222" i="2"/>
  <c r="V223" i="2"/>
  <c r="A223" i="13" s="1"/>
  <c r="W223" i="2"/>
  <c r="C223" i="13" s="1"/>
  <c r="X223" i="2"/>
  <c r="A216" i="17" s="1"/>
  <c r="AA223" i="2"/>
  <c r="AB223" i="2"/>
  <c r="G223" i="13" s="1"/>
  <c r="AC223" i="2"/>
  <c r="H223" i="13" s="1"/>
  <c r="AD223" i="2"/>
  <c r="I223" i="13" s="1"/>
  <c r="AE223" i="2"/>
  <c r="AF223" i="2"/>
  <c r="AG223" i="2"/>
  <c r="V224" i="2"/>
  <c r="A224" i="13" s="1"/>
  <c r="W224" i="2"/>
  <c r="C224" i="13" s="1"/>
  <c r="X224" i="2"/>
  <c r="A217" i="17" s="1"/>
  <c r="AA224" i="2"/>
  <c r="AB224" i="2"/>
  <c r="G224" i="13" s="1"/>
  <c r="AC224" i="2"/>
  <c r="H224" i="13" s="1"/>
  <c r="AD224" i="2"/>
  <c r="I224" i="13" s="1"/>
  <c r="AE224" i="2"/>
  <c r="AF224" i="2"/>
  <c r="AG224" i="2"/>
  <c r="V225" i="2"/>
  <c r="A225" i="13" s="1"/>
  <c r="W225" i="2"/>
  <c r="C225" i="13" s="1"/>
  <c r="X225" i="2"/>
  <c r="A218" i="17" s="1"/>
  <c r="AA225" i="2"/>
  <c r="AB225" i="2"/>
  <c r="G225" i="13" s="1"/>
  <c r="AC225" i="2"/>
  <c r="H225" i="13" s="1"/>
  <c r="AD225" i="2"/>
  <c r="I225" i="13" s="1"/>
  <c r="AE225" i="2"/>
  <c r="AF225" i="2"/>
  <c r="AG225" i="2"/>
  <c r="V226" i="2"/>
  <c r="A226" i="13" s="1"/>
  <c r="W226" i="2"/>
  <c r="C226" i="13" s="1"/>
  <c r="X226" i="2"/>
  <c r="A219" i="17" s="1"/>
  <c r="AA226" i="2"/>
  <c r="AB226" i="2"/>
  <c r="G226" i="13" s="1"/>
  <c r="AC226" i="2"/>
  <c r="H226" i="13" s="1"/>
  <c r="AD226" i="2"/>
  <c r="I226" i="13" s="1"/>
  <c r="AE226" i="2"/>
  <c r="AF226" i="2"/>
  <c r="AG226" i="2"/>
  <c r="V227" i="2"/>
  <c r="A227" i="13" s="1"/>
  <c r="W227" i="2"/>
  <c r="C227" i="13" s="1"/>
  <c r="X227" i="2"/>
  <c r="A220" i="17" s="1"/>
  <c r="AA227" i="2"/>
  <c r="AB227" i="2"/>
  <c r="G227" i="13" s="1"/>
  <c r="AC227" i="2"/>
  <c r="H227" i="13" s="1"/>
  <c r="AD227" i="2"/>
  <c r="I227" i="13" s="1"/>
  <c r="AE227" i="2"/>
  <c r="AF227" i="2"/>
  <c r="AG227" i="2"/>
  <c r="V228" i="2"/>
  <c r="A228" i="13" s="1"/>
  <c r="W228" i="2"/>
  <c r="C228" i="13" s="1"/>
  <c r="X228" i="2"/>
  <c r="A221" i="17" s="1"/>
  <c r="AA228" i="2"/>
  <c r="AB228" i="2"/>
  <c r="G228" i="13" s="1"/>
  <c r="AC228" i="2"/>
  <c r="H228" i="13" s="1"/>
  <c r="AD228" i="2"/>
  <c r="I228" i="13" s="1"/>
  <c r="AE228" i="2"/>
  <c r="AF228" i="2"/>
  <c r="AG228" i="2"/>
  <c r="V229" i="2"/>
  <c r="A229" i="13" s="1"/>
  <c r="W229" i="2"/>
  <c r="C229" i="13" s="1"/>
  <c r="X229" i="2"/>
  <c r="A222" i="17" s="1"/>
  <c r="AA229" i="2"/>
  <c r="AB229" i="2"/>
  <c r="G229" i="13" s="1"/>
  <c r="AC229" i="2"/>
  <c r="H229" i="13" s="1"/>
  <c r="AD229" i="2"/>
  <c r="I229" i="13" s="1"/>
  <c r="AE229" i="2"/>
  <c r="AF229" i="2"/>
  <c r="AG229" i="2"/>
  <c r="V230" i="2"/>
  <c r="A230" i="13" s="1"/>
  <c r="W230" i="2"/>
  <c r="C230" i="13" s="1"/>
  <c r="X230" i="2"/>
  <c r="A223" i="17" s="1"/>
  <c r="AA230" i="2"/>
  <c r="AB230" i="2"/>
  <c r="G230" i="13" s="1"/>
  <c r="AC230" i="2"/>
  <c r="H230" i="13" s="1"/>
  <c r="AD230" i="2"/>
  <c r="I230" i="13" s="1"/>
  <c r="AE230" i="2"/>
  <c r="AF230" i="2"/>
  <c r="AG230" i="2"/>
  <c r="V231" i="2"/>
  <c r="A231" i="13" s="1"/>
  <c r="W231" i="2"/>
  <c r="C231" i="13" s="1"/>
  <c r="X231" i="2"/>
  <c r="A224" i="17" s="1"/>
  <c r="AA231" i="2"/>
  <c r="AB231" i="2"/>
  <c r="G231" i="13" s="1"/>
  <c r="AC231" i="2"/>
  <c r="H231" i="13" s="1"/>
  <c r="AD231" i="2"/>
  <c r="I231" i="13" s="1"/>
  <c r="AE231" i="2"/>
  <c r="AF231" i="2"/>
  <c r="AG231" i="2"/>
  <c r="V232" i="2"/>
  <c r="A232" i="13" s="1"/>
  <c r="W232" i="2"/>
  <c r="C232" i="13" s="1"/>
  <c r="X232" i="2"/>
  <c r="A225" i="17" s="1"/>
  <c r="AA232" i="2"/>
  <c r="AB232" i="2"/>
  <c r="G232" i="13" s="1"/>
  <c r="AC232" i="2"/>
  <c r="H232" i="13" s="1"/>
  <c r="AD232" i="2"/>
  <c r="I232" i="13" s="1"/>
  <c r="AE232" i="2"/>
  <c r="AF232" i="2"/>
  <c r="AG232" i="2"/>
  <c r="V233" i="2"/>
  <c r="A233" i="13" s="1"/>
  <c r="W233" i="2"/>
  <c r="C233" i="13" s="1"/>
  <c r="X233" i="2"/>
  <c r="A226" i="17" s="1"/>
  <c r="AA233" i="2"/>
  <c r="AB233" i="2"/>
  <c r="G233" i="13" s="1"/>
  <c r="AC233" i="2"/>
  <c r="H233" i="13" s="1"/>
  <c r="AD233" i="2"/>
  <c r="I233" i="13" s="1"/>
  <c r="AE233" i="2"/>
  <c r="AF233" i="2"/>
  <c r="AG233" i="2"/>
  <c r="V234" i="2"/>
  <c r="A234" i="13" s="1"/>
  <c r="W234" i="2"/>
  <c r="C234" i="13" s="1"/>
  <c r="X234" i="2"/>
  <c r="A227" i="17" s="1"/>
  <c r="AA234" i="2"/>
  <c r="AB234" i="2"/>
  <c r="G234" i="13" s="1"/>
  <c r="AC234" i="2"/>
  <c r="H234" i="13" s="1"/>
  <c r="AD234" i="2"/>
  <c r="I234" i="13" s="1"/>
  <c r="AE234" i="2"/>
  <c r="AF234" i="2"/>
  <c r="AG234" i="2"/>
  <c r="V235" i="2"/>
  <c r="A235" i="13" s="1"/>
  <c r="W235" i="2"/>
  <c r="C235" i="13" s="1"/>
  <c r="X235" i="2"/>
  <c r="A228" i="17" s="1"/>
  <c r="AA235" i="2"/>
  <c r="AB235" i="2"/>
  <c r="G235" i="13" s="1"/>
  <c r="AC235" i="2"/>
  <c r="H235" i="13" s="1"/>
  <c r="AD235" i="2"/>
  <c r="I235" i="13" s="1"/>
  <c r="AE235" i="2"/>
  <c r="AF235" i="2"/>
  <c r="AG235" i="2"/>
  <c r="V236" i="2"/>
  <c r="A236" i="13" s="1"/>
  <c r="W236" i="2"/>
  <c r="C236" i="13" s="1"/>
  <c r="X236" i="2"/>
  <c r="A229" i="17" s="1"/>
  <c r="AA236" i="2"/>
  <c r="AB236" i="2"/>
  <c r="G236" i="13" s="1"/>
  <c r="AC236" i="2"/>
  <c r="H236" i="13" s="1"/>
  <c r="AD236" i="2"/>
  <c r="I236" i="13" s="1"/>
  <c r="AE236" i="2"/>
  <c r="AF236" i="2"/>
  <c r="AG236" i="2"/>
  <c r="V237" i="2"/>
  <c r="A237" i="13" s="1"/>
  <c r="W237" i="2"/>
  <c r="C237" i="13" s="1"/>
  <c r="X237" i="2"/>
  <c r="A230" i="17" s="1"/>
  <c r="AA237" i="2"/>
  <c r="AB237" i="2"/>
  <c r="G237" i="13" s="1"/>
  <c r="AC237" i="2"/>
  <c r="H237" i="13" s="1"/>
  <c r="AD237" i="2"/>
  <c r="I237" i="13" s="1"/>
  <c r="AE237" i="2"/>
  <c r="AF237" i="2"/>
  <c r="AG237" i="2"/>
  <c r="V238" i="2"/>
  <c r="A238" i="13" s="1"/>
  <c r="W238" i="2"/>
  <c r="C238" i="13" s="1"/>
  <c r="X238" i="2"/>
  <c r="A231" i="17" s="1"/>
  <c r="AA238" i="2"/>
  <c r="AB238" i="2"/>
  <c r="G238" i="13" s="1"/>
  <c r="AC238" i="2"/>
  <c r="H238" i="13" s="1"/>
  <c r="AD238" i="2"/>
  <c r="I238" i="13" s="1"/>
  <c r="AE238" i="2"/>
  <c r="AF238" i="2"/>
  <c r="AG238" i="2"/>
  <c r="V239" i="2"/>
  <c r="A239" i="13" s="1"/>
  <c r="W239" i="2"/>
  <c r="C239" i="13" s="1"/>
  <c r="X239" i="2"/>
  <c r="A232" i="17" s="1"/>
  <c r="AA239" i="2"/>
  <c r="AB239" i="2"/>
  <c r="G239" i="13" s="1"/>
  <c r="AC239" i="2"/>
  <c r="H239" i="13" s="1"/>
  <c r="AD239" i="2"/>
  <c r="I239" i="13" s="1"/>
  <c r="AE239" i="2"/>
  <c r="AF239" i="2"/>
  <c r="AG239" i="2"/>
  <c r="V240" i="2"/>
  <c r="A240" i="13" s="1"/>
  <c r="W240" i="2"/>
  <c r="C240" i="13" s="1"/>
  <c r="X240" i="2"/>
  <c r="A233" i="17" s="1"/>
  <c r="AA240" i="2"/>
  <c r="AB240" i="2"/>
  <c r="G240" i="13" s="1"/>
  <c r="AC240" i="2"/>
  <c r="H240" i="13" s="1"/>
  <c r="AD240" i="2"/>
  <c r="I240" i="13" s="1"/>
  <c r="AE240" i="2"/>
  <c r="AF240" i="2"/>
  <c r="AG240" i="2"/>
  <c r="V241" i="2"/>
  <c r="A241" i="13" s="1"/>
  <c r="W241" i="2"/>
  <c r="C241" i="13" s="1"/>
  <c r="X241" i="2"/>
  <c r="A234" i="17" s="1"/>
  <c r="AA241" i="2"/>
  <c r="AB241" i="2"/>
  <c r="G241" i="13" s="1"/>
  <c r="AC241" i="2"/>
  <c r="H241" i="13" s="1"/>
  <c r="AD241" i="2"/>
  <c r="I241" i="13" s="1"/>
  <c r="AE241" i="2"/>
  <c r="AF241" i="2"/>
  <c r="AG241" i="2"/>
  <c r="V242" i="2"/>
  <c r="A242" i="13" s="1"/>
  <c r="W242" i="2"/>
  <c r="C242" i="13" s="1"/>
  <c r="X242" i="2"/>
  <c r="A235" i="17" s="1"/>
  <c r="AA242" i="2"/>
  <c r="AB242" i="2"/>
  <c r="G242" i="13" s="1"/>
  <c r="AC242" i="2"/>
  <c r="H242" i="13" s="1"/>
  <c r="AD242" i="2"/>
  <c r="I242" i="13" s="1"/>
  <c r="AE242" i="2"/>
  <c r="AF242" i="2"/>
  <c r="AG242" i="2"/>
  <c r="V243" i="2"/>
  <c r="A243" i="13" s="1"/>
  <c r="W243" i="2"/>
  <c r="C243" i="13" s="1"/>
  <c r="X243" i="2"/>
  <c r="A236" i="17" s="1"/>
  <c r="AA243" i="2"/>
  <c r="AB243" i="2"/>
  <c r="G243" i="13" s="1"/>
  <c r="AC243" i="2"/>
  <c r="H243" i="13" s="1"/>
  <c r="AD243" i="2"/>
  <c r="I243" i="13" s="1"/>
  <c r="AE243" i="2"/>
  <c r="AF243" i="2"/>
  <c r="AG243" i="2"/>
  <c r="V244" i="2"/>
  <c r="A244" i="13" s="1"/>
  <c r="W244" i="2"/>
  <c r="C244" i="13" s="1"/>
  <c r="X244" i="2"/>
  <c r="A237" i="17" s="1"/>
  <c r="AA244" i="2"/>
  <c r="AB244" i="2"/>
  <c r="G244" i="13" s="1"/>
  <c r="AC244" i="2"/>
  <c r="H244" i="13" s="1"/>
  <c r="AD244" i="2"/>
  <c r="I244" i="13" s="1"/>
  <c r="AE244" i="2"/>
  <c r="AF244" i="2"/>
  <c r="AG244" i="2"/>
  <c r="V245" i="2"/>
  <c r="A245" i="13" s="1"/>
  <c r="W245" i="2"/>
  <c r="C245" i="13" s="1"/>
  <c r="X245" i="2"/>
  <c r="A238" i="17" s="1"/>
  <c r="AA245" i="2"/>
  <c r="AB245" i="2"/>
  <c r="G245" i="13" s="1"/>
  <c r="AC245" i="2"/>
  <c r="H245" i="13" s="1"/>
  <c r="AD245" i="2"/>
  <c r="I245" i="13" s="1"/>
  <c r="AE245" i="2"/>
  <c r="AF245" i="2"/>
  <c r="AG245" i="2"/>
  <c r="V246" i="2"/>
  <c r="A246" i="13" s="1"/>
  <c r="W246" i="2"/>
  <c r="C246" i="13" s="1"/>
  <c r="X246" i="2"/>
  <c r="A239" i="17" s="1"/>
  <c r="AA246" i="2"/>
  <c r="AB246" i="2"/>
  <c r="G246" i="13" s="1"/>
  <c r="AC246" i="2"/>
  <c r="H246" i="13" s="1"/>
  <c r="AD246" i="2"/>
  <c r="I246" i="13" s="1"/>
  <c r="AE246" i="2"/>
  <c r="AF246" i="2"/>
  <c r="AG246" i="2"/>
  <c r="V247" i="2"/>
  <c r="A247" i="13" s="1"/>
  <c r="W247" i="2"/>
  <c r="C247" i="13" s="1"/>
  <c r="X247" i="2"/>
  <c r="A240" i="17" s="1"/>
  <c r="AA247" i="2"/>
  <c r="AB247" i="2"/>
  <c r="G247" i="13" s="1"/>
  <c r="AC247" i="2"/>
  <c r="H247" i="13" s="1"/>
  <c r="AD247" i="2"/>
  <c r="I247" i="13" s="1"/>
  <c r="AE247" i="2"/>
  <c r="AF247" i="2"/>
  <c r="AG247" i="2"/>
  <c r="V248" i="2"/>
  <c r="A248" i="13" s="1"/>
  <c r="W248" i="2"/>
  <c r="C248" i="13" s="1"/>
  <c r="X248" i="2"/>
  <c r="A241" i="17" s="1"/>
  <c r="AA248" i="2"/>
  <c r="AB248" i="2"/>
  <c r="G248" i="13" s="1"/>
  <c r="AC248" i="2"/>
  <c r="H248" i="13" s="1"/>
  <c r="AD248" i="2"/>
  <c r="I248" i="13" s="1"/>
  <c r="AE248" i="2"/>
  <c r="AF248" i="2"/>
  <c r="AG248" i="2"/>
  <c r="V249" i="2"/>
  <c r="A249" i="13" s="1"/>
  <c r="W249" i="2"/>
  <c r="C249" i="13" s="1"/>
  <c r="X249" i="2"/>
  <c r="A242" i="17" s="1"/>
  <c r="AA249" i="2"/>
  <c r="AB249" i="2"/>
  <c r="G249" i="13" s="1"/>
  <c r="AC249" i="2"/>
  <c r="H249" i="13" s="1"/>
  <c r="AD249" i="2"/>
  <c r="I249" i="13" s="1"/>
  <c r="AE249" i="2"/>
  <c r="AF249" i="2"/>
  <c r="AG249" i="2"/>
  <c r="V250" i="2"/>
  <c r="A250" i="13" s="1"/>
  <c r="W250" i="2"/>
  <c r="C250" i="13" s="1"/>
  <c r="X250" i="2"/>
  <c r="A243" i="17" s="1"/>
  <c r="AA250" i="2"/>
  <c r="AB250" i="2"/>
  <c r="G250" i="13" s="1"/>
  <c r="AC250" i="2"/>
  <c r="H250" i="13" s="1"/>
  <c r="AD250" i="2"/>
  <c r="I250" i="13" s="1"/>
  <c r="AE250" i="2"/>
  <c r="AF250" i="2"/>
  <c r="AG250" i="2"/>
  <c r="V251" i="2"/>
  <c r="A251" i="13" s="1"/>
  <c r="W251" i="2"/>
  <c r="C251" i="13" s="1"/>
  <c r="X251" i="2"/>
  <c r="A244" i="17" s="1"/>
  <c r="AA251" i="2"/>
  <c r="AB251" i="2"/>
  <c r="G251" i="13" s="1"/>
  <c r="AC251" i="2"/>
  <c r="H251" i="13" s="1"/>
  <c r="AD251" i="2"/>
  <c r="I251" i="13" s="1"/>
  <c r="AE251" i="2"/>
  <c r="AF251" i="2"/>
  <c r="AG251" i="2"/>
  <c r="V252" i="2"/>
  <c r="A252" i="13" s="1"/>
  <c r="W252" i="2"/>
  <c r="C252" i="13" s="1"/>
  <c r="X252" i="2"/>
  <c r="A245" i="17" s="1"/>
  <c r="AA252" i="2"/>
  <c r="AB252" i="2"/>
  <c r="G252" i="13" s="1"/>
  <c r="AC252" i="2"/>
  <c r="H252" i="13" s="1"/>
  <c r="AD252" i="2"/>
  <c r="I252" i="13" s="1"/>
  <c r="AE252" i="2"/>
  <c r="AF252" i="2"/>
  <c r="AG252" i="2"/>
  <c r="V253" i="2"/>
  <c r="A253" i="13" s="1"/>
  <c r="W253" i="2"/>
  <c r="C253" i="13" s="1"/>
  <c r="X253" i="2"/>
  <c r="A246" i="17" s="1"/>
  <c r="AA253" i="2"/>
  <c r="AB253" i="2"/>
  <c r="G253" i="13" s="1"/>
  <c r="AC253" i="2"/>
  <c r="H253" i="13" s="1"/>
  <c r="AD253" i="2"/>
  <c r="I253" i="13" s="1"/>
  <c r="AE253" i="2"/>
  <c r="AF253" i="2"/>
  <c r="AG253" i="2"/>
  <c r="V254" i="2"/>
  <c r="A254" i="13" s="1"/>
  <c r="W254" i="2"/>
  <c r="C254" i="13" s="1"/>
  <c r="X254" i="2"/>
  <c r="A247" i="17" s="1"/>
  <c r="AA254" i="2"/>
  <c r="AB254" i="2"/>
  <c r="G254" i="13" s="1"/>
  <c r="AC254" i="2"/>
  <c r="H254" i="13" s="1"/>
  <c r="AD254" i="2"/>
  <c r="I254" i="13" s="1"/>
  <c r="AE254" i="2"/>
  <c r="AF254" i="2"/>
  <c r="AG254" i="2"/>
  <c r="V255" i="2"/>
  <c r="A255" i="13" s="1"/>
  <c r="W255" i="2"/>
  <c r="C255" i="13" s="1"/>
  <c r="X255" i="2"/>
  <c r="A248" i="17" s="1"/>
  <c r="AA255" i="2"/>
  <c r="AB255" i="2"/>
  <c r="G255" i="13" s="1"/>
  <c r="AC255" i="2"/>
  <c r="H255" i="13" s="1"/>
  <c r="AD255" i="2"/>
  <c r="I255" i="13" s="1"/>
  <c r="AE255" i="2"/>
  <c r="AF255" i="2"/>
  <c r="AG255" i="2"/>
  <c r="V256" i="2"/>
  <c r="A256" i="13" s="1"/>
  <c r="W256" i="2"/>
  <c r="C256" i="13" s="1"/>
  <c r="X256" i="2"/>
  <c r="A249" i="17" s="1"/>
  <c r="AA256" i="2"/>
  <c r="AB256" i="2"/>
  <c r="G256" i="13" s="1"/>
  <c r="AC256" i="2"/>
  <c r="H256" i="13" s="1"/>
  <c r="AD256" i="2"/>
  <c r="I256" i="13" s="1"/>
  <c r="AE256" i="2"/>
  <c r="AF256" i="2"/>
  <c r="AG256" i="2"/>
  <c r="V257" i="2"/>
  <c r="A257" i="13" s="1"/>
  <c r="W257" i="2"/>
  <c r="C257" i="13" s="1"/>
  <c r="X257" i="2"/>
  <c r="A250" i="17" s="1"/>
  <c r="AA257" i="2"/>
  <c r="AB257" i="2"/>
  <c r="G257" i="13" s="1"/>
  <c r="AC257" i="2"/>
  <c r="H257" i="13" s="1"/>
  <c r="AD257" i="2"/>
  <c r="I257" i="13" s="1"/>
  <c r="AE257" i="2"/>
  <c r="AF257" i="2"/>
  <c r="AG257" i="2"/>
  <c r="V258" i="2"/>
  <c r="A258" i="13" s="1"/>
  <c r="W258" i="2"/>
  <c r="C258" i="13" s="1"/>
  <c r="X258" i="2"/>
  <c r="A251" i="17" s="1"/>
  <c r="AA258" i="2"/>
  <c r="AB258" i="2"/>
  <c r="G258" i="13" s="1"/>
  <c r="AC258" i="2"/>
  <c r="H258" i="13" s="1"/>
  <c r="AD258" i="2"/>
  <c r="I258" i="13" s="1"/>
  <c r="AE258" i="2"/>
  <c r="AF258" i="2"/>
  <c r="AG258" i="2"/>
  <c r="V259" i="2"/>
  <c r="A259" i="13" s="1"/>
  <c r="W259" i="2"/>
  <c r="C259" i="13" s="1"/>
  <c r="X259" i="2"/>
  <c r="A252" i="17" s="1"/>
  <c r="AA259" i="2"/>
  <c r="AB259" i="2"/>
  <c r="G259" i="13" s="1"/>
  <c r="AC259" i="2"/>
  <c r="H259" i="13" s="1"/>
  <c r="AD259" i="2"/>
  <c r="I259" i="13" s="1"/>
  <c r="AE259" i="2"/>
  <c r="AF259" i="2"/>
  <c r="AG259" i="2"/>
  <c r="V260" i="2"/>
  <c r="A260" i="13" s="1"/>
  <c r="W260" i="2"/>
  <c r="C260" i="13" s="1"/>
  <c r="X260" i="2"/>
  <c r="A253" i="17" s="1"/>
  <c r="AA260" i="2"/>
  <c r="AB260" i="2"/>
  <c r="G260" i="13" s="1"/>
  <c r="AC260" i="2"/>
  <c r="H260" i="13" s="1"/>
  <c r="AD260" i="2"/>
  <c r="I260" i="13" s="1"/>
  <c r="AE260" i="2"/>
  <c r="AF260" i="2"/>
  <c r="AG260" i="2"/>
  <c r="V261" i="2"/>
  <c r="A261" i="13" s="1"/>
  <c r="W261" i="2"/>
  <c r="C261" i="13" s="1"/>
  <c r="X261" i="2"/>
  <c r="A254" i="17" s="1"/>
  <c r="AA261" i="2"/>
  <c r="AB261" i="2"/>
  <c r="G261" i="13" s="1"/>
  <c r="AC261" i="2"/>
  <c r="H261" i="13" s="1"/>
  <c r="AD261" i="2"/>
  <c r="I261" i="13" s="1"/>
  <c r="AE261" i="2"/>
  <c r="AF261" i="2"/>
  <c r="AG261" i="2"/>
  <c r="V262" i="2"/>
  <c r="W262" i="2"/>
  <c r="X262" i="2"/>
  <c r="AA262" i="2"/>
  <c r="AB262" i="2"/>
  <c r="AC262" i="2"/>
  <c r="AD262" i="2"/>
  <c r="AE262" i="2"/>
  <c r="AF262" i="2"/>
  <c r="AG262" i="2"/>
  <c r="B204" i="13" l="1"/>
  <c r="A197" i="17"/>
  <c r="B200" i="13"/>
  <c r="A193" i="17"/>
  <c r="B196" i="13"/>
  <c r="A189" i="17"/>
  <c r="B194" i="13"/>
  <c r="A187" i="17"/>
  <c r="B190" i="13"/>
  <c r="A183" i="17"/>
  <c r="B184" i="13"/>
  <c r="A177" i="17"/>
  <c r="B182" i="13"/>
  <c r="A175" i="17"/>
  <c r="B180" i="13"/>
  <c r="A173" i="17"/>
  <c r="B174" i="13"/>
  <c r="A167" i="17"/>
  <c r="B168" i="13"/>
  <c r="A161" i="17"/>
  <c r="B166" i="13"/>
  <c r="A159" i="17"/>
  <c r="B160" i="13"/>
  <c r="A153" i="17"/>
  <c r="B156" i="13"/>
  <c r="A149" i="17"/>
  <c r="B152" i="13"/>
  <c r="A145" i="17"/>
  <c r="B150" i="13"/>
  <c r="A143" i="17"/>
  <c r="B146" i="13"/>
  <c r="A139" i="17"/>
  <c r="B144" i="13"/>
  <c r="A137" i="17"/>
  <c r="B140" i="13"/>
  <c r="A133" i="17"/>
  <c r="B138" i="13"/>
  <c r="A131" i="17"/>
  <c r="B132" i="13"/>
  <c r="A125" i="17"/>
  <c r="B128" i="13"/>
  <c r="A121" i="17"/>
  <c r="B124" i="13"/>
  <c r="A117" i="17"/>
  <c r="B112" i="13"/>
  <c r="A105" i="17"/>
  <c r="B108" i="13"/>
  <c r="A101" i="17"/>
  <c r="B104" i="13"/>
  <c r="A97" i="17"/>
  <c r="B100" i="13"/>
  <c r="A93" i="17"/>
  <c r="B88" i="13"/>
  <c r="A81" i="17"/>
  <c r="B84" i="13"/>
  <c r="A77" i="17"/>
  <c r="B78" i="13"/>
  <c r="A71" i="17"/>
  <c r="B76" i="13"/>
  <c r="A69" i="17"/>
  <c r="B74" i="13"/>
  <c r="A67" i="17"/>
  <c r="B70" i="13"/>
  <c r="A63" i="17"/>
  <c r="B64" i="13"/>
  <c r="A57" i="17"/>
  <c r="B62" i="13"/>
  <c r="A55" i="17"/>
  <c r="B60" i="13"/>
  <c r="A53" i="17"/>
  <c r="B54" i="13"/>
  <c r="A47" i="17"/>
  <c r="B52" i="13"/>
  <c r="A45" i="17"/>
  <c r="B50" i="13"/>
  <c r="A43" i="17"/>
  <c r="B48" i="13"/>
  <c r="A41" i="17"/>
  <c r="B46" i="13"/>
  <c r="A39" i="17"/>
  <c r="B40" i="13"/>
  <c r="A33" i="17"/>
  <c r="B38" i="13"/>
  <c r="A31" i="17"/>
  <c r="B30" i="13"/>
  <c r="A23" i="17"/>
  <c r="B24" i="13"/>
  <c r="A17" i="17"/>
  <c r="B22" i="13"/>
  <c r="A15" i="17"/>
  <c r="B18" i="13"/>
  <c r="A11" i="17"/>
  <c r="B261" i="13"/>
  <c r="B259" i="13"/>
  <c r="B257" i="13"/>
  <c r="B255" i="13"/>
  <c r="B253" i="13"/>
  <c r="B251" i="13"/>
  <c r="B249" i="13"/>
  <c r="B247" i="13"/>
  <c r="B245" i="13"/>
  <c r="B243" i="13"/>
  <c r="B241" i="13"/>
  <c r="B239" i="13"/>
  <c r="B237" i="13"/>
  <c r="B235" i="13"/>
  <c r="B233" i="13"/>
  <c r="B231" i="13"/>
  <c r="B229" i="13"/>
  <c r="B227" i="13"/>
  <c r="B225" i="13"/>
  <c r="B223" i="13"/>
  <c r="B221" i="13"/>
  <c r="B219" i="13"/>
  <c r="B217" i="13"/>
  <c r="B215" i="13"/>
  <c r="B213" i="13"/>
  <c r="B211" i="13"/>
  <c r="B205" i="13"/>
  <c r="A198" i="17"/>
  <c r="B203" i="13"/>
  <c r="A196" i="17"/>
  <c r="B201" i="13"/>
  <c r="A194" i="17"/>
  <c r="B197" i="13"/>
  <c r="A190" i="17"/>
  <c r="B195" i="13"/>
  <c r="A188" i="17"/>
  <c r="B191" i="13"/>
  <c r="A184" i="17"/>
  <c r="B187" i="13"/>
  <c r="A180" i="17"/>
  <c r="B185" i="13"/>
  <c r="A178" i="17"/>
  <c r="B183" i="13"/>
  <c r="A176" i="17"/>
  <c r="B177" i="13"/>
  <c r="A170" i="17"/>
  <c r="B171" i="13"/>
  <c r="A164" i="17"/>
  <c r="B169" i="13"/>
  <c r="A162" i="17"/>
  <c r="B167" i="13"/>
  <c r="A160" i="17"/>
  <c r="B161" i="13"/>
  <c r="A154" i="17"/>
  <c r="B159" i="13"/>
  <c r="A152" i="17"/>
  <c r="B155" i="13"/>
  <c r="A148" i="17"/>
  <c r="B149" i="13"/>
  <c r="A142" i="17"/>
  <c r="B147" i="13"/>
  <c r="A140" i="17"/>
  <c r="B143" i="13"/>
  <c r="A136" i="17"/>
  <c r="B139" i="13"/>
  <c r="A132" i="17"/>
  <c r="B137" i="13"/>
  <c r="A130" i="17"/>
  <c r="B131" i="13"/>
  <c r="A124" i="17"/>
  <c r="B129" i="13"/>
  <c r="A122" i="17"/>
  <c r="B125" i="13"/>
  <c r="A118" i="17"/>
  <c r="B121" i="13"/>
  <c r="A114" i="17"/>
  <c r="B117" i="13"/>
  <c r="A110" i="17"/>
  <c r="B113" i="13"/>
  <c r="A106" i="17"/>
  <c r="B109" i="13"/>
  <c r="A102" i="17"/>
  <c r="B103" i="13"/>
  <c r="A96" i="17"/>
  <c r="B97" i="13"/>
  <c r="A90" i="17"/>
  <c r="B95" i="13"/>
  <c r="A88" i="17"/>
  <c r="B91" i="13"/>
  <c r="A84" i="17"/>
  <c r="B89" i="13"/>
  <c r="A82" i="17"/>
  <c r="B85" i="13"/>
  <c r="A78" i="17"/>
  <c r="B83" i="13"/>
  <c r="A76" i="17"/>
  <c r="B79" i="13"/>
  <c r="A72" i="17"/>
  <c r="B77" i="13"/>
  <c r="A70" i="17"/>
  <c r="B75" i="13"/>
  <c r="A68" i="17"/>
  <c r="B71" i="13"/>
  <c r="A64" i="17"/>
  <c r="B69" i="13"/>
  <c r="A62" i="17"/>
  <c r="B65" i="13"/>
  <c r="A58" i="17"/>
  <c r="B59" i="13"/>
  <c r="A52" i="17"/>
  <c r="B57" i="13"/>
  <c r="A50" i="17"/>
  <c r="B49" i="13"/>
  <c r="A42" i="17"/>
  <c r="B43" i="13"/>
  <c r="A36" i="17"/>
  <c r="B41" i="13"/>
  <c r="A34" i="17"/>
  <c r="B31" i="13"/>
  <c r="A24" i="17"/>
  <c r="B27" i="13"/>
  <c r="A20" i="17"/>
  <c r="B19" i="13"/>
  <c r="A12" i="17"/>
  <c r="B15" i="13"/>
  <c r="A8" i="17"/>
  <c r="B208" i="13"/>
  <c r="A201" i="17"/>
  <c r="B206" i="13"/>
  <c r="A199" i="17"/>
  <c r="B202" i="13"/>
  <c r="A195" i="17"/>
  <c r="B198" i="13"/>
  <c r="A191" i="17"/>
  <c r="B192" i="13"/>
  <c r="A185" i="17"/>
  <c r="B188" i="13"/>
  <c r="A181" i="17"/>
  <c r="B186" i="13"/>
  <c r="A179" i="17"/>
  <c r="B178" i="13"/>
  <c r="A171" i="17"/>
  <c r="B176" i="13"/>
  <c r="A169" i="17"/>
  <c r="B172" i="13"/>
  <c r="A165" i="17"/>
  <c r="B170" i="13"/>
  <c r="A163" i="17"/>
  <c r="B164" i="13"/>
  <c r="A157" i="17"/>
  <c r="B162" i="13"/>
  <c r="A155" i="17"/>
  <c r="B158" i="13"/>
  <c r="A151" i="17"/>
  <c r="B154" i="13"/>
  <c r="A147" i="17"/>
  <c r="B148" i="13"/>
  <c r="A141" i="17"/>
  <c r="B142" i="13"/>
  <c r="A135" i="17"/>
  <c r="B136" i="13"/>
  <c r="A129" i="17"/>
  <c r="B134" i="13"/>
  <c r="A127" i="17"/>
  <c r="B130" i="13"/>
  <c r="A123" i="17"/>
  <c r="B126" i="13"/>
  <c r="A119" i="17"/>
  <c r="B122" i="13"/>
  <c r="A115" i="17"/>
  <c r="B120" i="13"/>
  <c r="A113" i="17"/>
  <c r="B114" i="13"/>
  <c r="A107" i="17"/>
  <c r="B110" i="13"/>
  <c r="A103" i="17"/>
  <c r="B106" i="13"/>
  <c r="A99" i="17"/>
  <c r="B98" i="13"/>
  <c r="A91" i="17"/>
  <c r="B96" i="13"/>
  <c r="A89" i="17"/>
  <c r="B94" i="13"/>
  <c r="A87" i="17"/>
  <c r="B92" i="13"/>
  <c r="A85" i="17"/>
  <c r="B90" i="13"/>
  <c r="A83" i="17"/>
  <c r="B86" i="13"/>
  <c r="A79" i="17"/>
  <c r="B82" i="13"/>
  <c r="A75" i="17"/>
  <c r="B80" i="13"/>
  <c r="A73" i="17"/>
  <c r="B72" i="13"/>
  <c r="A65" i="17"/>
  <c r="B68" i="13"/>
  <c r="A61" i="17"/>
  <c r="B66" i="13"/>
  <c r="A59" i="17"/>
  <c r="B58" i="13"/>
  <c r="A51" i="17"/>
  <c r="B56" i="13"/>
  <c r="A49" i="17"/>
  <c r="B44" i="13"/>
  <c r="A37" i="17"/>
  <c r="B42" i="13"/>
  <c r="A35" i="17"/>
  <c r="B36" i="13"/>
  <c r="A29" i="17"/>
  <c r="B32" i="13"/>
  <c r="A25" i="17"/>
  <c r="B28" i="13"/>
  <c r="A21" i="17"/>
  <c r="B26" i="13"/>
  <c r="A19" i="17"/>
  <c r="B20" i="13"/>
  <c r="A13" i="17"/>
  <c r="B16" i="13"/>
  <c r="A9" i="17"/>
  <c r="B260" i="13"/>
  <c r="B258" i="13"/>
  <c r="B256" i="13"/>
  <c r="B254" i="13"/>
  <c r="B252" i="13"/>
  <c r="B250" i="13"/>
  <c r="B248" i="13"/>
  <c r="B246" i="13"/>
  <c r="B244" i="13"/>
  <c r="B242" i="13"/>
  <c r="B240" i="13"/>
  <c r="B238" i="13"/>
  <c r="B236" i="13"/>
  <c r="B234" i="13"/>
  <c r="B232" i="13"/>
  <c r="B230" i="13"/>
  <c r="B228" i="13"/>
  <c r="B226" i="13"/>
  <c r="B224" i="13"/>
  <c r="B222" i="13"/>
  <c r="B220" i="13"/>
  <c r="B218" i="13"/>
  <c r="B216" i="13"/>
  <c r="B214" i="13"/>
  <c r="B212" i="13"/>
  <c r="B210" i="13"/>
  <c r="B209" i="13"/>
  <c r="A202" i="17"/>
  <c r="B207" i="13"/>
  <c r="A200" i="17"/>
  <c r="B199" i="13"/>
  <c r="A192" i="17"/>
  <c r="B193" i="13"/>
  <c r="A186" i="17"/>
  <c r="B189" i="13"/>
  <c r="A182" i="17"/>
  <c r="B181" i="13"/>
  <c r="A174" i="17"/>
  <c r="B179" i="13"/>
  <c r="A172" i="17"/>
  <c r="B175" i="13"/>
  <c r="A168" i="17"/>
  <c r="B173" i="13"/>
  <c r="A166" i="17"/>
  <c r="B165" i="13"/>
  <c r="A158" i="17"/>
  <c r="B163" i="13"/>
  <c r="A156" i="17"/>
  <c r="B157" i="13"/>
  <c r="A150" i="17"/>
  <c r="B153" i="13"/>
  <c r="A146" i="17"/>
  <c r="B151" i="13"/>
  <c r="A144" i="17"/>
  <c r="B145" i="13"/>
  <c r="A138" i="17"/>
  <c r="B141" i="13"/>
  <c r="A134" i="17"/>
  <c r="B135" i="13"/>
  <c r="A128" i="17"/>
  <c r="B133" i="13"/>
  <c r="A126" i="17"/>
  <c r="B123" i="13"/>
  <c r="A116" i="17"/>
  <c r="B111" i="13"/>
  <c r="A104" i="17"/>
  <c r="B107" i="13"/>
  <c r="A100" i="17"/>
  <c r="B105" i="13"/>
  <c r="A98" i="17"/>
  <c r="B101" i="13"/>
  <c r="A94" i="17"/>
  <c r="B99" i="13"/>
  <c r="A92" i="17"/>
  <c r="B93" i="13"/>
  <c r="A86" i="17"/>
  <c r="B87" i="13"/>
  <c r="A80" i="17"/>
  <c r="B81" i="13"/>
  <c r="A74" i="17"/>
  <c r="B73" i="13"/>
  <c r="A66" i="17"/>
  <c r="B67" i="13"/>
  <c r="A60" i="17"/>
  <c r="B63" i="13"/>
  <c r="A56" i="17"/>
  <c r="B61" i="13"/>
  <c r="A54" i="17"/>
  <c r="B53" i="13"/>
  <c r="A46" i="17"/>
  <c r="B51" i="13"/>
  <c r="A44" i="17"/>
  <c r="B47" i="13"/>
  <c r="A40" i="17"/>
  <c r="B45" i="13"/>
  <c r="A38" i="17"/>
  <c r="B37" i="13"/>
  <c r="A30" i="17"/>
  <c r="B29" i="13"/>
  <c r="A22" i="17"/>
  <c r="B25" i="13"/>
  <c r="A18" i="17"/>
  <c r="B23" i="13"/>
  <c r="A16" i="17"/>
  <c r="B21" i="13"/>
  <c r="A14" i="17"/>
  <c r="B17" i="13"/>
  <c r="A10" i="17"/>
  <c r="B55" i="13"/>
  <c r="A48" i="17"/>
  <c r="B39" i="13"/>
  <c r="A32" i="17"/>
  <c r="B35" i="13"/>
  <c r="A28" i="17"/>
  <c r="B34" i="13"/>
  <c r="A27" i="17"/>
  <c r="B33" i="13"/>
  <c r="A26" i="17"/>
  <c r="B14" i="13"/>
  <c r="A7" i="17"/>
  <c r="B13" i="13"/>
  <c r="A6" i="17"/>
  <c r="B102" i="13"/>
  <c r="A95" i="17"/>
  <c r="B115" i="13"/>
  <c r="A108" i="17"/>
  <c r="B116" i="13"/>
  <c r="A109" i="17"/>
  <c r="B118" i="13"/>
  <c r="A111" i="17"/>
  <c r="B119" i="13"/>
  <c r="A112" i="17"/>
  <c r="B127" i="13"/>
  <c r="A120" i="17"/>
  <c r="C5" i="17"/>
  <c r="H5" i="17"/>
  <c r="C5" i="9" l="1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B7" i="14" l="1"/>
  <c r="C7" i="14"/>
  <c r="B8" i="14"/>
  <c r="C8" i="14"/>
  <c r="B9" i="14"/>
  <c r="C9" i="14"/>
  <c r="B10" i="14"/>
  <c r="C10" i="14"/>
  <c r="B11" i="14"/>
  <c r="C11" i="14"/>
  <c r="B12" i="14"/>
  <c r="C12" i="14"/>
  <c r="B13" i="14"/>
  <c r="C13" i="14"/>
  <c r="B14" i="14"/>
  <c r="C14" i="14"/>
  <c r="B15" i="14"/>
  <c r="C15" i="14"/>
  <c r="B16" i="14"/>
  <c r="C16" i="14"/>
  <c r="B17" i="14"/>
  <c r="C17" i="14"/>
  <c r="B18" i="14"/>
  <c r="C18" i="14"/>
  <c r="B19" i="14"/>
  <c r="C19" i="14"/>
  <c r="B20" i="14"/>
  <c r="C20" i="14"/>
  <c r="B21" i="14"/>
  <c r="C21" i="14"/>
  <c r="B22" i="14"/>
  <c r="C22" i="14"/>
  <c r="B23" i="14"/>
  <c r="C23" i="14"/>
  <c r="B24" i="14"/>
  <c r="C24" i="14"/>
  <c r="B25" i="14"/>
  <c r="C25" i="14"/>
  <c r="B26" i="14"/>
  <c r="C26" i="14"/>
  <c r="B27" i="14"/>
  <c r="C27" i="14"/>
  <c r="B28" i="14"/>
  <c r="C28" i="14"/>
  <c r="B29" i="14"/>
  <c r="C29" i="14"/>
  <c r="B30" i="14"/>
  <c r="C30" i="14"/>
  <c r="B31" i="14"/>
  <c r="C31" i="14"/>
  <c r="B32" i="14"/>
  <c r="C32" i="14"/>
  <c r="B33" i="14"/>
  <c r="C33" i="14"/>
  <c r="B34" i="14"/>
  <c r="C34" i="14"/>
  <c r="B35" i="14"/>
  <c r="C35" i="14"/>
  <c r="B36" i="14"/>
  <c r="C36" i="14"/>
  <c r="B37" i="14"/>
  <c r="C37" i="14"/>
  <c r="B38" i="14"/>
  <c r="C38" i="14"/>
  <c r="B39" i="14"/>
  <c r="C39" i="14"/>
  <c r="B40" i="14"/>
  <c r="C40" i="14"/>
  <c r="B41" i="14"/>
  <c r="C41" i="14"/>
  <c r="B42" i="14"/>
  <c r="C42" i="14"/>
  <c r="B43" i="14"/>
  <c r="C43" i="14"/>
  <c r="B44" i="14"/>
  <c r="C44" i="14"/>
  <c r="B45" i="14"/>
  <c r="C45" i="14"/>
  <c r="B46" i="14"/>
  <c r="C46" i="14"/>
  <c r="B47" i="14"/>
  <c r="C47" i="14"/>
  <c r="B48" i="14"/>
  <c r="C48" i="14"/>
  <c r="B49" i="14"/>
  <c r="C49" i="14"/>
  <c r="B50" i="14"/>
  <c r="C50" i="14"/>
  <c r="B51" i="14"/>
  <c r="C51" i="14"/>
  <c r="B52" i="14"/>
  <c r="C52" i="14"/>
  <c r="B53" i="14"/>
  <c r="C53" i="14"/>
  <c r="B54" i="14"/>
  <c r="C54" i="14"/>
  <c r="B55" i="14"/>
  <c r="C55" i="14"/>
  <c r="B56" i="14"/>
  <c r="C56" i="14"/>
  <c r="B57" i="14"/>
  <c r="C57" i="14"/>
  <c r="B58" i="14"/>
  <c r="C58" i="14"/>
  <c r="B59" i="14"/>
  <c r="C59" i="14"/>
  <c r="B60" i="14"/>
  <c r="C60" i="14"/>
  <c r="B61" i="14"/>
  <c r="C61" i="14"/>
  <c r="B62" i="14"/>
  <c r="C62" i="14"/>
  <c r="B63" i="14"/>
  <c r="C63" i="14"/>
  <c r="B64" i="14"/>
  <c r="C64" i="14"/>
  <c r="B65" i="14"/>
  <c r="C65" i="14"/>
  <c r="B66" i="14"/>
  <c r="C66" i="14"/>
  <c r="B67" i="14"/>
  <c r="C67" i="14"/>
  <c r="B68" i="14"/>
  <c r="C68" i="14"/>
  <c r="B69" i="14"/>
  <c r="C69" i="14"/>
  <c r="B70" i="14"/>
  <c r="C70" i="14"/>
  <c r="B71" i="14"/>
  <c r="C71" i="14"/>
  <c r="B72" i="14"/>
  <c r="C72" i="14"/>
  <c r="B73" i="14"/>
  <c r="C73" i="14"/>
  <c r="B74" i="14"/>
  <c r="C74" i="14"/>
  <c r="B75" i="14"/>
  <c r="C75" i="14"/>
  <c r="B76" i="14"/>
  <c r="C76" i="14"/>
  <c r="B77" i="14"/>
  <c r="C77" i="14"/>
  <c r="B78" i="14"/>
  <c r="C78" i="14"/>
  <c r="B79" i="14"/>
  <c r="C79" i="14"/>
  <c r="B80" i="14"/>
  <c r="C80" i="14"/>
  <c r="B81" i="14"/>
  <c r="C81" i="14"/>
  <c r="B82" i="14"/>
  <c r="C82" i="14"/>
  <c r="B83" i="14"/>
  <c r="C83" i="14"/>
  <c r="B84" i="14"/>
  <c r="C84" i="14"/>
  <c r="B85" i="14"/>
  <c r="C85" i="14"/>
  <c r="B86" i="14"/>
  <c r="C86" i="14"/>
  <c r="B87" i="14"/>
  <c r="C87" i="14"/>
  <c r="B88" i="14"/>
  <c r="C88" i="14"/>
  <c r="B89" i="14"/>
  <c r="C89" i="14"/>
  <c r="B90" i="14"/>
  <c r="C90" i="14"/>
  <c r="B91" i="14"/>
  <c r="C91" i="14"/>
  <c r="B92" i="14"/>
  <c r="C92" i="14"/>
  <c r="B93" i="14"/>
  <c r="C93" i="14"/>
  <c r="B94" i="14"/>
  <c r="C94" i="14"/>
  <c r="B95" i="14"/>
  <c r="C95" i="14"/>
  <c r="B96" i="14"/>
  <c r="C96" i="14"/>
  <c r="B97" i="14"/>
  <c r="C97" i="14"/>
  <c r="B98" i="14"/>
  <c r="C98" i="14"/>
  <c r="B99" i="14"/>
  <c r="C99" i="14"/>
  <c r="B100" i="14"/>
  <c r="C100" i="14"/>
  <c r="B101" i="14"/>
  <c r="C101" i="14"/>
  <c r="B102" i="14"/>
  <c r="C102" i="14"/>
  <c r="B103" i="14"/>
  <c r="C103" i="14"/>
  <c r="B104" i="14"/>
  <c r="C104" i="14"/>
  <c r="B105" i="14"/>
  <c r="C105" i="14"/>
  <c r="B106" i="14"/>
  <c r="C106" i="14"/>
  <c r="B107" i="14"/>
  <c r="C107" i="14"/>
  <c r="B108" i="14"/>
  <c r="C108" i="14"/>
  <c r="B109" i="14"/>
  <c r="C109" i="14"/>
  <c r="B110" i="14"/>
  <c r="C110" i="14"/>
  <c r="B111" i="14"/>
  <c r="C111" i="14"/>
  <c r="B112" i="14"/>
  <c r="C112" i="14"/>
  <c r="B113" i="14"/>
  <c r="C113" i="14"/>
  <c r="B114" i="14"/>
  <c r="C114" i="14"/>
  <c r="B115" i="14"/>
  <c r="C115" i="14"/>
  <c r="B116" i="14"/>
  <c r="C116" i="14"/>
  <c r="B117" i="14"/>
  <c r="C117" i="14"/>
  <c r="B118" i="14"/>
  <c r="C118" i="14"/>
  <c r="B119" i="14"/>
  <c r="C119" i="14"/>
  <c r="B120" i="14"/>
  <c r="C120" i="14"/>
  <c r="B121" i="14"/>
  <c r="C121" i="14"/>
  <c r="B122" i="14"/>
  <c r="C122" i="14"/>
  <c r="B123" i="14"/>
  <c r="C123" i="14"/>
  <c r="B124" i="14"/>
  <c r="C124" i="14"/>
  <c r="B125" i="14"/>
  <c r="C125" i="14"/>
  <c r="B126" i="14"/>
  <c r="C126" i="14"/>
  <c r="B127" i="14"/>
  <c r="C127" i="14"/>
  <c r="B128" i="14"/>
  <c r="C128" i="14"/>
  <c r="B129" i="14"/>
  <c r="C129" i="14"/>
  <c r="B130" i="14"/>
  <c r="C130" i="14"/>
  <c r="B131" i="14"/>
  <c r="C131" i="14"/>
  <c r="B132" i="14"/>
  <c r="C132" i="14"/>
  <c r="B133" i="14"/>
  <c r="C133" i="14"/>
  <c r="B134" i="14"/>
  <c r="C134" i="14"/>
  <c r="B135" i="14"/>
  <c r="C135" i="14"/>
  <c r="B136" i="14"/>
  <c r="C136" i="14"/>
  <c r="B137" i="14"/>
  <c r="C137" i="14"/>
  <c r="B138" i="14"/>
  <c r="C138" i="14"/>
  <c r="B139" i="14"/>
  <c r="C139" i="14"/>
  <c r="B140" i="14"/>
  <c r="C140" i="14"/>
  <c r="B141" i="14"/>
  <c r="C141" i="14"/>
  <c r="B142" i="14"/>
  <c r="C142" i="14"/>
  <c r="B143" i="14"/>
  <c r="C143" i="14"/>
  <c r="B144" i="14"/>
  <c r="C144" i="14"/>
  <c r="B145" i="14"/>
  <c r="C145" i="14"/>
  <c r="B146" i="14"/>
  <c r="C146" i="14"/>
  <c r="B147" i="14"/>
  <c r="C147" i="14"/>
  <c r="B148" i="14"/>
  <c r="C148" i="14"/>
  <c r="B149" i="14"/>
  <c r="C149" i="14"/>
  <c r="B150" i="14"/>
  <c r="C150" i="14"/>
  <c r="B151" i="14"/>
  <c r="C151" i="14"/>
  <c r="B152" i="14"/>
  <c r="C152" i="14"/>
  <c r="B153" i="14"/>
  <c r="C153" i="14"/>
  <c r="B154" i="14"/>
  <c r="C154" i="14"/>
  <c r="B155" i="14"/>
  <c r="C155" i="14"/>
  <c r="B156" i="14"/>
  <c r="C156" i="14"/>
  <c r="B157" i="14"/>
  <c r="C157" i="14"/>
  <c r="B158" i="14"/>
  <c r="C158" i="14"/>
  <c r="B159" i="14"/>
  <c r="C159" i="14"/>
  <c r="B160" i="14"/>
  <c r="C160" i="14"/>
  <c r="B161" i="14"/>
  <c r="C161" i="14"/>
  <c r="B162" i="14"/>
  <c r="C162" i="14"/>
  <c r="B163" i="14"/>
  <c r="C163" i="14"/>
  <c r="B164" i="14"/>
  <c r="C164" i="14"/>
  <c r="B165" i="14"/>
  <c r="C165" i="14"/>
  <c r="B166" i="14"/>
  <c r="C166" i="14"/>
  <c r="B167" i="14"/>
  <c r="C167" i="14"/>
  <c r="B168" i="14"/>
  <c r="C168" i="14"/>
  <c r="B169" i="14"/>
  <c r="C169" i="14"/>
  <c r="B170" i="14"/>
  <c r="C170" i="14"/>
  <c r="B171" i="14"/>
  <c r="C171" i="14"/>
  <c r="B172" i="14"/>
  <c r="C172" i="14"/>
  <c r="B173" i="14"/>
  <c r="C173" i="14"/>
  <c r="B174" i="14"/>
  <c r="C174" i="14"/>
  <c r="B175" i="14"/>
  <c r="C175" i="14"/>
  <c r="B176" i="14"/>
  <c r="C176" i="14"/>
  <c r="B177" i="14"/>
  <c r="C177" i="14"/>
  <c r="B178" i="14"/>
  <c r="C178" i="14"/>
  <c r="B179" i="14"/>
  <c r="C179" i="14"/>
  <c r="B180" i="14"/>
  <c r="C180" i="14"/>
  <c r="B181" i="14"/>
  <c r="C181" i="14"/>
  <c r="B182" i="14"/>
  <c r="C182" i="14"/>
  <c r="B183" i="14"/>
  <c r="C183" i="14"/>
  <c r="B184" i="14"/>
  <c r="C184" i="14"/>
  <c r="B185" i="14"/>
  <c r="C185" i="14"/>
  <c r="B186" i="14"/>
  <c r="C186" i="14"/>
  <c r="B187" i="14"/>
  <c r="C187" i="14"/>
  <c r="B188" i="14"/>
  <c r="C188" i="14"/>
  <c r="B189" i="14"/>
  <c r="C189" i="14"/>
  <c r="B190" i="14"/>
  <c r="C190" i="14"/>
  <c r="B191" i="14"/>
  <c r="C191" i="14"/>
  <c r="B192" i="14"/>
  <c r="C192" i="14"/>
  <c r="B193" i="14"/>
  <c r="C193" i="14"/>
  <c r="B194" i="14"/>
  <c r="C194" i="14"/>
  <c r="B195" i="14"/>
  <c r="C195" i="14"/>
  <c r="B196" i="14"/>
  <c r="C196" i="14"/>
  <c r="B197" i="14"/>
  <c r="C197" i="14"/>
  <c r="B198" i="14"/>
  <c r="C198" i="14"/>
  <c r="B199" i="14"/>
  <c r="C199" i="14"/>
  <c r="B200" i="14"/>
  <c r="C200" i="14"/>
  <c r="B201" i="14"/>
  <c r="C201" i="14"/>
  <c r="B202" i="14"/>
  <c r="C202" i="14"/>
  <c r="B203" i="14"/>
  <c r="C203" i="14"/>
  <c r="B204" i="14"/>
  <c r="C204" i="14"/>
  <c r="B205" i="14"/>
  <c r="C205" i="14"/>
  <c r="B206" i="14"/>
  <c r="C206" i="14"/>
  <c r="B207" i="14"/>
  <c r="C207" i="14"/>
  <c r="B208" i="14"/>
  <c r="C208" i="14"/>
  <c r="B209" i="14"/>
  <c r="C209" i="14"/>
  <c r="B210" i="14"/>
  <c r="C210" i="14"/>
  <c r="B211" i="14"/>
  <c r="C211" i="14"/>
  <c r="B212" i="14"/>
  <c r="C212" i="14"/>
  <c r="B213" i="14"/>
  <c r="C213" i="14"/>
  <c r="B214" i="14"/>
  <c r="C214" i="14"/>
  <c r="B215" i="14"/>
  <c r="C215" i="14"/>
  <c r="B216" i="14"/>
  <c r="C216" i="14"/>
  <c r="B217" i="14"/>
  <c r="C217" i="14"/>
  <c r="B218" i="14"/>
  <c r="C218" i="14"/>
  <c r="B219" i="14"/>
  <c r="C219" i="14"/>
  <c r="B220" i="14"/>
  <c r="C220" i="14"/>
  <c r="B221" i="14"/>
  <c r="C221" i="14"/>
  <c r="B222" i="14"/>
  <c r="C222" i="14"/>
  <c r="B223" i="14"/>
  <c r="C223" i="14"/>
  <c r="B224" i="14"/>
  <c r="C224" i="14"/>
  <c r="B225" i="14"/>
  <c r="C225" i="14"/>
  <c r="B226" i="14"/>
  <c r="C226" i="14"/>
  <c r="B227" i="14"/>
  <c r="C227" i="14"/>
  <c r="B228" i="14"/>
  <c r="C228" i="14"/>
  <c r="B229" i="14"/>
  <c r="C229" i="14"/>
  <c r="B230" i="14"/>
  <c r="C230" i="14"/>
  <c r="B231" i="14"/>
  <c r="C231" i="14"/>
  <c r="B232" i="14"/>
  <c r="C232" i="14"/>
  <c r="B233" i="14"/>
  <c r="C233" i="14"/>
  <c r="B234" i="14"/>
  <c r="C234" i="14"/>
  <c r="B235" i="14"/>
  <c r="C235" i="14"/>
  <c r="B236" i="14"/>
  <c r="C236" i="14"/>
  <c r="B237" i="14"/>
  <c r="C237" i="14"/>
  <c r="B238" i="14"/>
  <c r="C238" i="14"/>
  <c r="B239" i="14"/>
  <c r="C239" i="14"/>
  <c r="B240" i="14"/>
  <c r="C240" i="14"/>
  <c r="C244" i="20"/>
  <c r="C245" i="20"/>
  <c r="C246" i="20"/>
  <c r="C248" i="20"/>
  <c r="C250" i="20"/>
  <c r="C252" i="20"/>
  <c r="C10" i="20"/>
  <c r="C12" i="20"/>
  <c r="C13" i="20"/>
  <c r="C15" i="20"/>
  <c r="C16" i="20"/>
  <c r="C17" i="20"/>
  <c r="C20" i="20"/>
  <c r="C21" i="20"/>
  <c r="C5" i="20" s="1"/>
  <c r="C22" i="20"/>
  <c r="C25" i="20"/>
  <c r="C26" i="20"/>
  <c r="C27" i="20"/>
  <c r="C29" i="20"/>
  <c r="C30" i="20"/>
  <c r="C33" i="20"/>
  <c r="C35" i="20"/>
  <c r="C37" i="20"/>
  <c r="C39" i="20"/>
  <c r="C41" i="20"/>
  <c r="C44" i="20"/>
  <c r="C45" i="20"/>
  <c r="C47" i="20"/>
  <c r="C49" i="20"/>
  <c r="C51" i="20"/>
  <c r="C53" i="20"/>
  <c r="C54" i="20"/>
  <c r="C55" i="20"/>
  <c r="C57" i="20"/>
  <c r="C59" i="20"/>
  <c r="C61" i="20"/>
  <c r="C62" i="20"/>
  <c r="C63" i="20"/>
  <c r="C65" i="20"/>
  <c r="C67" i="20"/>
  <c r="C68" i="20"/>
  <c r="C69" i="20"/>
  <c r="C70" i="20"/>
  <c r="C71" i="20"/>
  <c r="C72" i="20"/>
  <c r="C73" i="20"/>
  <c r="C74" i="20"/>
  <c r="C75" i="20"/>
  <c r="C77" i="20"/>
  <c r="C78" i="20"/>
  <c r="C79" i="20"/>
  <c r="C81" i="20"/>
  <c r="C82" i="20"/>
  <c r="C83" i="20"/>
  <c r="C84" i="20"/>
  <c r="C85" i="20"/>
  <c r="C86" i="20"/>
  <c r="C87" i="20"/>
  <c r="C89" i="20"/>
  <c r="C90" i="20"/>
  <c r="C91" i="20"/>
  <c r="C93" i="20"/>
  <c r="C94" i="20"/>
  <c r="C96" i="20"/>
  <c r="C97" i="20"/>
  <c r="C98" i="20"/>
  <c r="C99" i="20"/>
  <c r="C100" i="20"/>
  <c r="C101" i="20"/>
  <c r="C103" i="20"/>
  <c r="C107" i="20"/>
  <c r="C109" i="20"/>
  <c r="C111" i="20"/>
  <c r="C113" i="20"/>
  <c r="C115" i="20"/>
  <c r="C116" i="20"/>
  <c r="C117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5" i="20"/>
  <c r="C137" i="20"/>
  <c r="C139" i="20"/>
  <c r="C141" i="20"/>
  <c r="C143" i="20"/>
  <c r="C144" i="20"/>
  <c r="C145" i="20"/>
  <c r="C146" i="20"/>
  <c r="C147" i="20"/>
  <c r="C149" i="20"/>
  <c r="C151" i="20"/>
  <c r="C153" i="20"/>
  <c r="C155" i="20"/>
  <c r="C156" i="20"/>
  <c r="C157" i="20"/>
  <c r="C159" i="20"/>
  <c r="C161" i="20"/>
  <c r="C162" i="20"/>
  <c r="C163" i="20"/>
  <c r="C164" i="20"/>
  <c r="C165" i="20"/>
  <c r="C169" i="20"/>
  <c r="C170" i="20"/>
  <c r="C171" i="20"/>
  <c r="C173" i="20"/>
  <c r="C174" i="20"/>
  <c r="C175" i="20"/>
  <c r="C176" i="20"/>
  <c r="C177" i="20"/>
  <c r="C179" i="20"/>
  <c r="C180" i="20"/>
  <c r="C181" i="20"/>
  <c r="C183" i="20"/>
  <c r="C184" i="20"/>
  <c r="C187" i="20"/>
  <c r="C189" i="20"/>
  <c r="C190" i="20"/>
  <c r="C191" i="20"/>
  <c r="C193" i="20"/>
  <c r="C194" i="20"/>
  <c r="C195" i="20"/>
  <c r="C199" i="20"/>
  <c r="C200" i="20"/>
  <c r="C201" i="20"/>
  <c r="C203" i="20"/>
  <c r="C204" i="20"/>
  <c r="C205" i="20"/>
  <c r="C207" i="20"/>
  <c r="C208" i="20"/>
  <c r="C211" i="20"/>
  <c r="C213" i="20"/>
  <c r="C214" i="20"/>
  <c r="C218" i="20"/>
  <c r="C222" i="20"/>
  <c r="C231" i="20"/>
  <c r="C233" i="20"/>
  <c r="C235" i="20"/>
  <c r="C239" i="20"/>
  <c r="C241" i="20"/>
  <c r="C243" i="20"/>
  <c r="C247" i="20"/>
  <c r="C249" i="20"/>
  <c r="C251" i="20"/>
  <c r="C219" i="20" l="1"/>
  <c r="C227" i="20"/>
  <c r="C223" i="20"/>
  <c r="C215" i="20"/>
  <c r="C209" i="20"/>
  <c r="C197" i="20"/>
  <c r="C185" i="20"/>
  <c r="C167" i="20"/>
  <c r="C152" i="20"/>
  <c r="C150" i="20"/>
  <c r="C136" i="20"/>
  <c r="C105" i="20"/>
  <c r="C95" i="20"/>
  <c r="C43" i="20"/>
  <c r="C36" i="20"/>
  <c r="C23" i="20"/>
  <c r="C34" i="20"/>
  <c r="C31" i="20"/>
  <c r="C19" i="20"/>
  <c r="C11" i="20"/>
  <c r="C225" i="20"/>
  <c r="C216" i="20"/>
  <c r="C212" i="20"/>
  <c r="C196" i="20"/>
  <c r="C192" i="20"/>
  <c r="C188" i="20"/>
  <c r="C160" i="20"/>
  <c r="C220" i="20"/>
  <c r="C172" i="20"/>
  <c r="C168" i="20"/>
  <c r="C140" i="20"/>
  <c r="C148" i="20"/>
  <c r="C114" i="20"/>
  <c r="C106" i="20"/>
  <c r="C58" i="20"/>
  <c r="C50" i="20"/>
  <c r="C42" i="20"/>
  <c r="C14" i="20"/>
  <c r="C237" i="20"/>
  <c r="C210" i="20"/>
  <c r="C198" i="20"/>
  <c r="C182" i="20"/>
  <c r="C166" i="20"/>
  <c r="C138" i="20"/>
  <c r="C110" i="20"/>
  <c r="C102" i="20"/>
  <c r="C66" i="20"/>
  <c r="C46" i="20"/>
  <c r="C38" i="20"/>
  <c r="C18" i="20"/>
  <c r="C229" i="20"/>
  <c r="C206" i="20"/>
  <c r="C202" i="20"/>
  <c r="C186" i="20"/>
  <c r="C178" i="20"/>
  <c r="C158" i="20"/>
  <c r="C154" i="20"/>
  <c r="C142" i="20"/>
  <c r="C134" i="20"/>
  <c r="C221" i="20"/>
  <c r="C217" i="20"/>
  <c r="C112" i="20"/>
  <c r="C108" i="20"/>
  <c r="C104" i="20"/>
  <c r="C92" i="20"/>
  <c r="C88" i="20"/>
  <c r="C80" i="20"/>
  <c r="C76" i="20"/>
  <c r="C64" i="20"/>
  <c r="C60" i="20"/>
  <c r="C56" i="20"/>
  <c r="C52" i="20"/>
  <c r="C48" i="20"/>
  <c r="C40" i="20"/>
  <c r="C32" i="20"/>
  <c r="C28" i="20"/>
  <c r="C24" i="20"/>
  <c r="C118" i="20"/>
  <c r="C240" i="20"/>
  <c r="C236" i="20"/>
  <c r="C232" i="20"/>
  <c r="C228" i="20"/>
  <c r="C224" i="20"/>
  <c r="C242" i="20"/>
  <c r="C238" i="20"/>
  <c r="C234" i="20"/>
  <c r="C230" i="20"/>
  <c r="C226" i="20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AV13" i="2" l="1"/>
  <c r="AY13" i="2"/>
  <c r="BB13" i="2"/>
  <c r="BE13" i="2"/>
  <c r="BH13" i="2"/>
  <c r="BK13" i="2"/>
  <c r="BN13" i="2"/>
  <c r="BQ13" i="2"/>
  <c r="BT13" i="2"/>
  <c r="BW13" i="2"/>
  <c r="BZ13" i="2"/>
  <c r="CC13" i="2"/>
  <c r="CF13" i="2"/>
  <c r="CI13" i="2"/>
  <c r="CL13" i="2"/>
  <c r="AV14" i="2"/>
  <c r="AY14" i="2"/>
  <c r="BB14" i="2"/>
  <c r="BE14" i="2"/>
  <c r="BH14" i="2"/>
  <c r="BK14" i="2"/>
  <c r="BN14" i="2"/>
  <c r="BQ14" i="2"/>
  <c r="BT14" i="2"/>
  <c r="BW14" i="2"/>
  <c r="BZ14" i="2"/>
  <c r="CC14" i="2"/>
  <c r="CF14" i="2"/>
  <c r="CI14" i="2"/>
  <c r="CL14" i="2"/>
  <c r="AV15" i="2"/>
  <c r="AY15" i="2"/>
  <c r="BB15" i="2"/>
  <c r="BE15" i="2"/>
  <c r="BH15" i="2"/>
  <c r="BK15" i="2"/>
  <c r="BN15" i="2"/>
  <c r="BQ15" i="2"/>
  <c r="BT15" i="2"/>
  <c r="BW15" i="2"/>
  <c r="BZ15" i="2"/>
  <c r="CC15" i="2"/>
  <c r="CF15" i="2"/>
  <c r="CI15" i="2"/>
  <c r="CL15" i="2"/>
  <c r="AV16" i="2"/>
  <c r="AY16" i="2"/>
  <c r="BB16" i="2"/>
  <c r="BE16" i="2"/>
  <c r="BH16" i="2"/>
  <c r="BK16" i="2"/>
  <c r="BN16" i="2"/>
  <c r="BQ16" i="2"/>
  <c r="BT16" i="2"/>
  <c r="BW16" i="2"/>
  <c r="BZ16" i="2"/>
  <c r="CC16" i="2"/>
  <c r="CF16" i="2"/>
  <c r="CI16" i="2"/>
  <c r="CL16" i="2"/>
  <c r="AV17" i="2"/>
  <c r="AY17" i="2"/>
  <c r="BB17" i="2"/>
  <c r="BE17" i="2"/>
  <c r="BH17" i="2"/>
  <c r="BK17" i="2"/>
  <c r="BN17" i="2"/>
  <c r="BQ17" i="2"/>
  <c r="BT17" i="2"/>
  <c r="BW17" i="2"/>
  <c r="BZ17" i="2"/>
  <c r="CC17" i="2"/>
  <c r="CF17" i="2"/>
  <c r="CI17" i="2"/>
  <c r="CL17" i="2"/>
  <c r="AV18" i="2"/>
  <c r="AY18" i="2"/>
  <c r="BB18" i="2"/>
  <c r="BE18" i="2"/>
  <c r="BH18" i="2"/>
  <c r="BK18" i="2"/>
  <c r="BN18" i="2"/>
  <c r="BQ18" i="2"/>
  <c r="BT18" i="2"/>
  <c r="BW18" i="2"/>
  <c r="BZ18" i="2"/>
  <c r="CC18" i="2"/>
  <c r="CF18" i="2"/>
  <c r="CI18" i="2"/>
  <c r="CL18" i="2"/>
  <c r="AV19" i="2"/>
  <c r="AY19" i="2"/>
  <c r="BB19" i="2"/>
  <c r="BE19" i="2"/>
  <c r="BH19" i="2"/>
  <c r="BK19" i="2"/>
  <c r="BN19" i="2"/>
  <c r="BQ19" i="2"/>
  <c r="BT19" i="2"/>
  <c r="BW19" i="2"/>
  <c r="BZ19" i="2"/>
  <c r="CC19" i="2"/>
  <c r="CF19" i="2"/>
  <c r="CI19" i="2"/>
  <c r="CL19" i="2"/>
  <c r="AV20" i="2"/>
  <c r="AY20" i="2"/>
  <c r="BB20" i="2"/>
  <c r="BE20" i="2"/>
  <c r="BH20" i="2"/>
  <c r="BK20" i="2"/>
  <c r="BN20" i="2"/>
  <c r="BQ20" i="2"/>
  <c r="BT20" i="2"/>
  <c r="BW20" i="2"/>
  <c r="BZ20" i="2"/>
  <c r="CC20" i="2"/>
  <c r="CF20" i="2"/>
  <c r="CI20" i="2"/>
  <c r="CL20" i="2"/>
  <c r="AV21" i="2"/>
  <c r="AY21" i="2"/>
  <c r="BB21" i="2"/>
  <c r="BE21" i="2"/>
  <c r="BH21" i="2"/>
  <c r="BK21" i="2"/>
  <c r="BN21" i="2"/>
  <c r="BQ21" i="2"/>
  <c r="BT21" i="2"/>
  <c r="BW21" i="2"/>
  <c r="BZ21" i="2"/>
  <c r="CC21" i="2"/>
  <c r="CF21" i="2"/>
  <c r="CI21" i="2"/>
  <c r="CL21" i="2"/>
  <c r="AV22" i="2"/>
  <c r="AY22" i="2"/>
  <c r="BB22" i="2"/>
  <c r="BE22" i="2"/>
  <c r="BH22" i="2"/>
  <c r="BK22" i="2"/>
  <c r="BN22" i="2"/>
  <c r="BQ22" i="2"/>
  <c r="BT22" i="2"/>
  <c r="BW22" i="2"/>
  <c r="BZ22" i="2"/>
  <c r="CC22" i="2"/>
  <c r="CF22" i="2"/>
  <c r="CI22" i="2"/>
  <c r="CL22" i="2"/>
  <c r="AV23" i="2"/>
  <c r="AY23" i="2"/>
  <c r="BB23" i="2"/>
  <c r="BE23" i="2"/>
  <c r="BH23" i="2"/>
  <c r="BK23" i="2"/>
  <c r="BN23" i="2"/>
  <c r="BQ23" i="2"/>
  <c r="BT23" i="2"/>
  <c r="BW23" i="2"/>
  <c r="BZ23" i="2"/>
  <c r="CC23" i="2"/>
  <c r="CF23" i="2"/>
  <c r="CI23" i="2"/>
  <c r="CL23" i="2"/>
  <c r="AV24" i="2"/>
  <c r="AY24" i="2"/>
  <c r="BB24" i="2"/>
  <c r="BE24" i="2"/>
  <c r="BH24" i="2"/>
  <c r="BK24" i="2"/>
  <c r="BN24" i="2"/>
  <c r="BQ24" i="2"/>
  <c r="BT24" i="2"/>
  <c r="BW24" i="2"/>
  <c r="BZ24" i="2"/>
  <c r="CC24" i="2"/>
  <c r="CF24" i="2"/>
  <c r="CI24" i="2"/>
  <c r="CL24" i="2"/>
  <c r="AV25" i="2"/>
  <c r="AY25" i="2"/>
  <c r="BB25" i="2"/>
  <c r="BE25" i="2"/>
  <c r="BH25" i="2"/>
  <c r="BK25" i="2"/>
  <c r="BN25" i="2"/>
  <c r="BQ25" i="2"/>
  <c r="BT25" i="2"/>
  <c r="BW25" i="2"/>
  <c r="BZ25" i="2"/>
  <c r="CC25" i="2"/>
  <c r="CF25" i="2"/>
  <c r="CI25" i="2"/>
  <c r="CL25" i="2"/>
  <c r="AV26" i="2"/>
  <c r="AY26" i="2"/>
  <c r="BB26" i="2"/>
  <c r="BE26" i="2"/>
  <c r="BH26" i="2"/>
  <c r="BK26" i="2"/>
  <c r="BN26" i="2"/>
  <c r="BQ26" i="2"/>
  <c r="BT26" i="2"/>
  <c r="BW26" i="2"/>
  <c r="BZ26" i="2"/>
  <c r="CC26" i="2"/>
  <c r="CF26" i="2"/>
  <c r="CI26" i="2"/>
  <c r="CL26" i="2"/>
  <c r="AV27" i="2"/>
  <c r="AY27" i="2"/>
  <c r="BB27" i="2"/>
  <c r="BE27" i="2"/>
  <c r="BH27" i="2"/>
  <c r="BK27" i="2"/>
  <c r="BN27" i="2"/>
  <c r="BQ27" i="2"/>
  <c r="BT27" i="2"/>
  <c r="BW27" i="2"/>
  <c r="BZ27" i="2"/>
  <c r="CC27" i="2"/>
  <c r="CF27" i="2"/>
  <c r="CI27" i="2"/>
  <c r="CL27" i="2"/>
  <c r="AV28" i="2"/>
  <c r="AY28" i="2"/>
  <c r="BB28" i="2"/>
  <c r="BE28" i="2"/>
  <c r="BH28" i="2"/>
  <c r="BK28" i="2"/>
  <c r="BN28" i="2"/>
  <c r="BQ28" i="2"/>
  <c r="BT28" i="2"/>
  <c r="BW28" i="2"/>
  <c r="BZ28" i="2"/>
  <c r="CC28" i="2"/>
  <c r="CF28" i="2"/>
  <c r="CI28" i="2"/>
  <c r="CL28" i="2"/>
  <c r="AV29" i="2"/>
  <c r="AY29" i="2"/>
  <c r="BB29" i="2"/>
  <c r="BE29" i="2"/>
  <c r="BH29" i="2"/>
  <c r="BK29" i="2"/>
  <c r="BN29" i="2"/>
  <c r="BQ29" i="2"/>
  <c r="BT29" i="2"/>
  <c r="BW29" i="2"/>
  <c r="BZ29" i="2"/>
  <c r="CC29" i="2"/>
  <c r="CF29" i="2"/>
  <c r="CI29" i="2"/>
  <c r="CL29" i="2"/>
  <c r="AV30" i="2"/>
  <c r="AY30" i="2"/>
  <c r="BB30" i="2"/>
  <c r="BE30" i="2"/>
  <c r="BH30" i="2"/>
  <c r="BK30" i="2"/>
  <c r="BN30" i="2"/>
  <c r="BQ30" i="2"/>
  <c r="BT30" i="2"/>
  <c r="BW30" i="2"/>
  <c r="BZ30" i="2"/>
  <c r="CC30" i="2"/>
  <c r="CF30" i="2"/>
  <c r="CI30" i="2"/>
  <c r="CL30" i="2"/>
  <c r="AV31" i="2"/>
  <c r="AY31" i="2"/>
  <c r="BB31" i="2"/>
  <c r="BE31" i="2"/>
  <c r="BH31" i="2"/>
  <c r="BK31" i="2"/>
  <c r="BN31" i="2"/>
  <c r="BQ31" i="2"/>
  <c r="BT31" i="2"/>
  <c r="BW31" i="2"/>
  <c r="BZ31" i="2"/>
  <c r="CC31" i="2"/>
  <c r="CF31" i="2"/>
  <c r="CI31" i="2"/>
  <c r="CL31" i="2"/>
  <c r="AV32" i="2"/>
  <c r="AY32" i="2"/>
  <c r="BB32" i="2"/>
  <c r="BE32" i="2"/>
  <c r="BH32" i="2"/>
  <c r="BK32" i="2"/>
  <c r="BN32" i="2"/>
  <c r="BQ32" i="2"/>
  <c r="BT32" i="2"/>
  <c r="BW32" i="2"/>
  <c r="BZ32" i="2"/>
  <c r="CC32" i="2"/>
  <c r="CF32" i="2"/>
  <c r="CI32" i="2"/>
  <c r="CL32" i="2"/>
  <c r="AV33" i="2"/>
  <c r="AY33" i="2"/>
  <c r="BB33" i="2"/>
  <c r="BE33" i="2"/>
  <c r="BH33" i="2"/>
  <c r="BK33" i="2"/>
  <c r="BN33" i="2"/>
  <c r="BQ33" i="2"/>
  <c r="BT33" i="2"/>
  <c r="BW33" i="2"/>
  <c r="BZ33" i="2"/>
  <c r="CC33" i="2"/>
  <c r="CF33" i="2"/>
  <c r="CI33" i="2"/>
  <c r="CL33" i="2"/>
  <c r="AV34" i="2"/>
  <c r="AY34" i="2"/>
  <c r="BB34" i="2"/>
  <c r="BE34" i="2"/>
  <c r="BH34" i="2"/>
  <c r="BK34" i="2"/>
  <c r="BN34" i="2"/>
  <c r="BQ34" i="2"/>
  <c r="BT34" i="2"/>
  <c r="BW34" i="2"/>
  <c r="BZ34" i="2"/>
  <c r="CC34" i="2"/>
  <c r="CF34" i="2"/>
  <c r="CI34" i="2"/>
  <c r="CL34" i="2"/>
  <c r="AV35" i="2"/>
  <c r="AY35" i="2"/>
  <c r="BB35" i="2"/>
  <c r="BE35" i="2"/>
  <c r="BH35" i="2"/>
  <c r="BK35" i="2"/>
  <c r="BN35" i="2"/>
  <c r="BQ35" i="2"/>
  <c r="BT35" i="2"/>
  <c r="BW35" i="2"/>
  <c r="BZ35" i="2"/>
  <c r="CC35" i="2"/>
  <c r="CF35" i="2"/>
  <c r="CI35" i="2"/>
  <c r="CL35" i="2"/>
  <c r="AV36" i="2"/>
  <c r="AY36" i="2"/>
  <c r="BB36" i="2"/>
  <c r="BE36" i="2"/>
  <c r="BH36" i="2"/>
  <c r="BK36" i="2"/>
  <c r="BN36" i="2"/>
  <c r="BQ36" i="2"/>
  <c r="BT36" i="2"/>
  <c r="BW36" i="2"/>
  <c r="BZ36" i="2"/>
  <c r="CC36" i="2"/>
  <c r="CF36" i="2"/>
  <c r="CI36" i="2"/>
  <c r="CL36" i="2"/>
  <c r="AV37" i="2"/>
  <c r="AY37" i="2"/>
  <c r="BB37" i="2"/>
  <c r="BE37" i="2"/>
  <c r="BH37" i="2"/>
  <c r="BK37" i="2"/>
  <c r="BN37" i="2"/>
  <c r="BQ37" i="2"/>
  <c r="BT37" i="2"/>
  <c r="BW37" i="2"/>
  <c r="BZ37" i="2"/>
  <c r="CC37" i="2"/>
  <c r="CF37" i="2"/>
  <c r="CI37" i="2"/>
  <c r="CL37" i="2"/>
  <c r="AV38" i="2"/>
  <c r="AY38" i="2"/>
  <c r="BB38" i="2"/>
  <c r="BE38" i="2"/>
  <c r="BH38" i="2"/>
  <c r="BK38" i="2"/>
  <c r="BN38" i="2"/>
  <c r="BQ38" i="2"/>
  <c r="BT38" i="2"/>
  <c r="BW38" i="2"/>
  <c r="BZ38" i="2"/>
  <c r="CC38" i="2"/>
  <c r="CF38" i="2"/>
  <c r="CI38" i="2"/>
  <c r="CL38" i="2"/>
  <c r="AV39" i="2"/>
  <c r="AY39" i="2"/>
  <c r="BB39" i="2"/>
  <c r="BE39" i="2"/>
  <c r="BH39" i="2"/>
  <c r="BK39" i="2"/>
  <c r="BN39" i="2"/>
  <c r="BQ39" i="2"/>
  <c r="BT39" i="2"/>
  <c r="BW39" i="2"/>
  <c r="BZ39" i="2"/>
  <c r="CC39" i="2"/>
  <c r="CF39" i="2"/>
  <c r="CI39" i="2"/>
  <c r="CL39" i="2"/>
  <c r="AV40" i="2"/>
  <c r="AY40" i="2"/>
  <c r="BB40" i="2"/>
  <c r="BE40" i="2"/>
  <c r="BH40" i="2"/>
  <c r="BK40" i="2"/>
  <c r="BN40" i="2"/>
  <c r="BQ40" i="2"/>
  <c r="BT40" i="2"/>
  <c r="BW40" i="2"/>
  <c r="BZ40" i="2"/>
  <c r="CC40" i="2"/>
  <c r="CF40" i="2"/>
  <c r="CI40" i="2"/>
  <c r="CL40" i="2"/>
  <c r="AV41" i="2"/>
  <c r="AY41" i="2"/>
  <c r="BB41" i="2"/>
  <c r="BE41" i="2"/>
  <c r="BH41" i="2"/>
  <c r="BK41" i="2"/>
  <c r="BN41" i="2"/>
  <c r="BQ41" i="2"/>
  <c r="BT41" i="2"/>
  <c r="BW41" i="2"/>
  <c r="BZ41" i="2"/>
  <c r="CC41" i="2"/>
  <c r="CF41" i="2"/>
  <c r="CI41" i="2"/>
  <c r="CL41" i="2"/>
  <c r="AV42" i="2"/>
  <c r="AY42" i="2"/>
  <c r="BB42" i="2"/>
  <c r="BE42" i="2"/>
  <c r="BH42" i="2"/>
  <c r="BK42" i="2"/>
  <c r="BN42" i="2"/>
  <c r="BQ42" i="2"/>
  <c r="BT42" i="2"/>
  <c r="BW42" i="2"/>
  <c r="BZ42" i="2"/>
  <c r="CC42" i="2"/>
  <c r="CF42" i="2"/>
  <c r="CI42" i="2"/>
  <c r="CL42" i="2"/>
  <c r="AV43" i="2"/>
  <c r="AY43" i="2"/>
  <c r="BB43" i="2"/>
  <c r="BE43" i="2"/>
  <c r="BH43" i="2"/>
  <c r="BK43" i="2"/>
  <c r="BN43" i="2"/>
  <c r="BQ43" i="2"/>
  <c r="BT43" i="2"/>
  <c r="BW43" i="2"/>
  <c r="BZ43" i="2"/>
  <c r="CC43" i="2"/>
  <c r="CF43" i="2"/>
  <c r="CI43" i="2"/>
  <c r="CL43" i="2"/>
  <c r="AV44" i="2"/>
  <c r="AY44" i="2"/>
  <c r="BB44" i="2"/>
  <c r="BE44" i="2"/>
  <c r="BH44" i="2"/>
  <c r="BK44" i="2"/>
  <c r="BN44" i="2"/>
  <c r="BQ44" i="2"/>
  <c r="BT44" i="2"/>
  <c r="BW44" i="2"/>
  <c r="BZ44" i="2"/>
  <c r="CC44" i="2"/>
  <c r="CF44" i="2"/>
  <c r="CI44" i="2"/>
  <c r="CL44" i="2"/>
  <c r="AV45" i="2"/>
  <c r="AY45" i="2"/>
  <c r="BB45" i="2"/>
  <c r="BE45" i="2"/>
  <c r="BH45" i="2"/>
  <c r="BK45" i="2"/>
  <c r="BN45" i="2"/>
  <c r="BQ45" i="2"/>
  <c r="BT45" i="2"/>
  <c r="BW45" i="2"/>
  <c r="BZ45" i="2"/>
  <c r="CC45" i="2"/>
  <c r="CF45" i="2"/>
  <c r="CI45" i="2"/>
  <c r="CL45" i="2"/>
  <c r="AV46" i="2"/>
  <c r="AY46" i="2"/>
  <c r="BB46" i="2"/>
  <c r="BE46" i="2"/>
  <c r="BH46" i="2"/>
  <c r="BK46" i="2"/>
  <c r="BN46" i="2"/>
  <c r="BQ46" i="2"/>
  <c r="BT46" i="2"/>
  <c r="BW46" i="2"/>
  <c r="BZ46" i="2"/>
  <c r="CC46" i="2"/>
  <c r="CF46" i="2"/>
  <c r="CI46" i="2"/>
  <c r="CL46" i="2"/>
  <c r="AV47" i="2"/>
  <c r="AY47" i="2"/>
  <c r="BB47" i="2"/>
  <c r="BE47" i="2"/>
  <c r="BH47" i="2"/>
  <c r="BK47" i="2"/>
  <c r="BN47" i="2"/>
  <c r="BQ47" i="2"/>
  <c r="BT47" i="2"/>
  <c r="BW47" i="2"/>
  <c r="BZ47" i="2"/>
  <c r="CC47" i="2"/>
  <c r="CF47" i="2"/>
  <c r="CI47" i="2"/>
  <c r="CL47" i="2"/>
  <c r="AV48" i="2"/>
  <c r="AY48" i="2"/>
  <c r="BB48" i="2"/>
  <c r="BE48" i="2"/>
  <c r="BH48" i="2"/>
  <c r="BK48" i="2"/>
  <c r="BN48" i="2"/>
  <c r="BQ48" i="2"/>
  <c r="BT48" i="2"/>
  <c r="BW48" i="2"/>
  <c r="BZ48" i="2"/>
  <c r="CC48" i="2"/>
  <c r="CF48" i="2"/>
  <c r="CI48" i="2"/>
  <c r="CL48" i="2"/>
  <c r="AV49" i="2"/>
  <c r="AY49" i="2"/>
  <c r="BB49" i="2"/>
  <c r="BE49" i="2"/>
  <c r="BH49" i="2"/>
  <c r="BK49" i="2"/>
  <c r="BN49" i="2"/>
  <c r="BQ49" i="2"/>
  <c r="BT49" i="2"/>
  <c r="BW49" i="2"/>
  <c r="BZ49" i="2"/>
  <c r="CC49" i="2"/>
  <c r="CF49" i="2"/>
  <c r="CI49" i="2"/>
  <c r="CL49" i="2"/>
  <c r="AV50" i="2"/>
  <c r="AY50" i="2"/>
  <c r="BB50" i="2"/>
  <c r="BE50" i="2"/>
  <c r="BH50" i="2"/>
  <c r="BK50" i="2"/>
  <c r="BN50" i="2"/>
  <c r="BQ50" i="2"/>
  <c r="BT50" i="2"/>
  <c r="BW50" i="2"/>
  <c r="BZ50" i="2"/>
  <c r="CC50" i="2"/>
  <c r="CF50" i="2"/>
  <c r="CI50" i="2"/>
  <c r="CL50" i="2"/>
  <c r="AV51" i="2"/>
  <c r="AY51" i="2"/>
  <c r="BB51" i="2"/>
  <c r="BE51" i="2"/>
  <c r="BH51" i="2"/>
  <c r="BK51" i="2"/>
  <c r="BN51" i="2"/>
  <c r="BQ51" i="2"/>
  <c r="BT51" i="2"/>
  <c r="BW51" i="2"/>
  <c r="BZ51" i="2"/>
  <c r="CC51" i="2"/>
  <c r="CF51" i="2"/>
  <c r="CI51" i="2"/>
  <c r="CL51" i="2"/>
  <c r="AV52" i="2"/>
  <c r="AY52" i="2"/>
  <c r="BB52" i="2"/>
  <c r="BE52" i="2"/>
  <c r="BH52" i="2"/>
  <c r="BK52" i="2"/>
  <c r="BN52" i="2"/>
  <c r="BQ52" i="2"/>
  <c r="BT52" i="2"/>
  <c r="BW52" i="2"/>
  <c r="BZ52" i="2"/>
  <c r="CC52" i="2"/>
  <c r="CF52" i="2"/>
  <c r="CI52" i="2"/>
  <c r="CL52" i="2"/>
  <c r="AV53" i="2"/>
  <c r="AY53" i="2"/>
  <c r="BB53" i="2"/>
  <c r="BE53" i="2"/>
  <c r="BH53" i="2"/>
  <c r="BK53" i="2"/>
  <c r="BN53" i="2"/>
  <c r="BQ53" i="2"/>
  <c r="BT53" i="2"/>
  <c r="BW53" i="2"/>
  <c r="BZ53" i="2"/>
  <c r="CC53" i="2"/>
  <c r="CF53" i="2"/>
  <c r="CI53" i="2"/>
  <c r="CL53" i="2"/>
  <c r="AV54" i="2"/>
  <c r="AY54" i="2"/>
  <c r="BB54" i="2"/>
  <c r="BE54" i="2"/>
  <c r="BH54" i="2"/>
  <c r="BK54" i="2"/>
  <c r="BN54" i="2"/>
  <c r="BQ54" i="2"/>
  <c r="BT54" i="2"/>
  <c r="BW54" i="2"/>
  <c r="BZ54" i="2"/>
  <c r="CC54" i="2"/>
  <c r="CF54" i="2"/>
  <c r="CI54" i="2"/>
  <c r="CL54" i="2"/>
  <c r="AV55" i="2"/>
  <c r="AY55" i="2"/>
  <c r="BB55" i="2"/>
  <c r="BE55" i="2"/>
  <c r="BH55" i="2"/>
  <c r="BK55" i="2"/>
  <c r="BN55" i="2"/>
  <c r="BQ55" i="2"/>
  <c r="BT55" i="2"/>
  <c r="BW55" i="2"/>
  <c r="BZ55" i="2"/>
  <c r="CC55" i="2"/>
  <c r="CF55" i="2"/>
  <c r="CI55" i="2"/>
  <c r="CL55" i="2"/>
  <c r="AV56" i="2"/>
  <c r="AY56" i="2"/>
  <c r="BB56" i="2"/>
  <c r="BE56" i="2"/>
  <c r="BH56" i="2"/>
  <c r="BK56" i="2"/>
  <c r="BN56" i="2"/>
  <c r="BQ56" i="2"/>
  <c r="BT56" i="2"/>
  <c r="BW56" i="2"/>
  <c r="BZ56" i="2"/>
  <c r="CC56" i="2"/>
  <c r="CF56" i="2"/>
  <c r="CI56" i="2"/>
  <c r="CL56" i="2"/>
  <c r="AV57" i="2"/>
  <c r="AY57" i="2"/>
  <c r="BB57" i="2"/>
  <c r="BE57" i="2"/>
  <c r="BH57" i="2"/>
  <c r="BK57" i="2"/>
  <c r="BN57" i="2"/>
  <c r="BQ57" i="2"/>
  <c r="BT57" i="2"/>
  <c r="BW57" i="2"/>
  <c r="BZ57" i="2"/>
  <c r="CC57" i="2"/>
  <c r="CF57" i="2"/>
  <c r="CI57" i="2"/>
  <c r="CL57" i="2"/>
  <c r="AV58" i="2"/>
  <c r="AY58" i="2"/>
  <c r="BB58" i="2"/>
  <c r="BE58" i="2"/>
  <c r="BH58" i="2"/>
  <c r="BK58" i="2"/>
  <c r="BN58" i="2"/>
  <c r="BQ58" i="2"/>
  <c r="BT58" i="2"/>
  <c r="BW58" i="2"/>
  <c r="BZ58" i="2"/>
  <c r="CC58" i="2"/>
  <c r="CF58" i="2"/>
  <c r="CI58" i="2"/>
  <c r="CL58" i="2"/>
  <c r="AV59" i="2"/>
  <c r="AY59" i="2"/>
  <c r="BB59" i="2"/>
  <c r="BE59" i="2"/>
  <c r="BH59" i="2"/>
  <c r="BK59" i="2"/>
  <c r="BN59" i="2"/>
  <c r="BQ59" i="2"/>
  <c r="BT59" i="2"/>
  <c r="BW59" i="2"/>
  <c r="BZ59" i="2"/>
  <c r="CC59" i="2"/>
  <c r="CF59" i="2"/>
  <c r="CI59" i="2"/>
  <c r="CL59" i="2"/>
  <c r="AV60" i="2"/>
  <c r="AY60" i="2"/>
  <c r="BB60" i="2"/>
  <c r="BE60" i="2"/>
  <c r="BH60" i="2"/>
  <c r="BK60" i="2"/>
  <c r="BN60" i="2"/>
  <c r="BQ60" i="2"/>
  <c r="BT60" i="2"/>
  <c r="BW60" i="2"/>
  <c r="BZ60" i="2"/>
  <c r="CC60" i="2"/>
  <c r="CF60" i="2"/>
  <c r="CI60" i="2"/>
  <c r="CL60" i="2"/>
  <c r="AV61" i="2"/>
  <c r="AY61" i="2"/>
  <c r="BB61" i="2"/>
  <c r="BE61" i="2"/>
  <c r="BH61" i="2"/>
  <c r="BK61" i="2"/>
  <c r="BN61" i="2"/>
  <c r="BQ61" i="2"/>
  <c r="BT61" i="2"/>
  <c r="BW61" i="2"/>
  <c r="BZ61" i="2"/>
  <c r="CC61" i="2"/>
  <c r="CF61" i="2"/>
  <c r="CI61" i="2"/>
  <c r="CL61" i="2"/>
  <c r="AV62" i="2"/>
  <c r="AY62" i="2"/>
  <c r="BB62" i="2"/>
  <c r="BE62" i="2"/>
  <c r="BH62" i="2"/>
  <c r="BK62" i="2"/>
  <c r="BN62" i="2"/>
  <c r="BQ62" i="2"/>
  <c r="BT62" i="2"/>
  <c r="BW62" i="2"/>
  <c r="BZ62" i="2"/>
  <c r="CC62" i="2"/>
  <c r="CF62" i="2"/>
  <c r="CI62" i="2"/>
  <c r="CL62" i="2"/>
  <c r="AV63" i="2"/>
  <c r="AY63" i="2"/>
  <c r="BB63" i="2"/>
  <c r="BE63" i="2"/>
  <c r="BH63" i="2"/>
  <c r="BK63" i="2"/>
  <c r="BN63" i="2"/>
  <c r="BQ63" i="2"/>
  <c r="BT63" i="2"/>
  <c r="BW63" i="2"/>
  <c r="BZ63" i="2"/>
  <c r="CC63" i="2"/>
  <c r="CF63" i="2"/>
  <c r="CI63" i="2"/>
  <c r="CL63" i="2"/>
  <c r="AV64" i="2"/>
  <c r="AY64" i="2"/>
  <c r="BB64" i="2"/>
  <c r="BE64" i="2"/>
  <c r="BH64" i="2"/>
  <c r="BK64" i="2"/>
  <c r="BN64" i="2"/>
  <c r="BQ64" i="2"/>
  <c r="BT64" i="2"/>
  <c r="BW64" i="2"/>
  <c r="BZ64" i="2"/>
  <c r="CC64" i="2"/>
  <c r="CF64" i="2"/>
  <c r="CI64" i="2"/>
  <c r="CL64" i="2"/>
  <c r="AV65" i="2"/>
  <c r="AY65" i="2"/>
  <c r="BB65" i="2"/>
  <c r="BE65" i="2"/>
  <c r="BH65" i="2"/>
  <c r="BK65" i="2"/>
  <c r="BN65" i="2"/>
  <c r="BQ65" i="2"/>
  <c r="BT65" i="2"/>
  <c r="BW65" i="2"/>
  <c r="BZ65" i="2"/>
  <c r="CC65" i="2"/>
  <c r="CF65" i="2"/>
  <c r="CI65" i="2"/>
  <c r="CL65" i="2"/>
  <c r="AV66" i="2"/>
  <c r="AY66" i="2"/>
  <c r="BB66" i="2"/>
  <c r="BE66" i="2"/>
  <c r="BH66" i="2"/>
  <c r="BK66" i="2"/>
  <c r="BN66" i="2"/>
  <c r="BQ66" i="2"/>
  <c r="BT66" i="2"/>
  <c r="BW66" i="2"/>
  <c r="BZ66" i="2"/>
  <c r="CC66" i="2"/>
  <c r="CF66" i="2"/>
  <c r="CI66" i="2"/>
  <c r="CL66" i="2"/>
  <c r="AV67" i="2"/>
  <c r="AY67" i="2"/>
  <c r="BB67" i="2"/>
  <c r="BE67" i="2"/>
  <c r="BH67" i="2"/>
  <c r="BK67" i="2"/>
  <c r="BN67" i="2"/>
  <c r="BQ67" i="2"/>
  <c r="BT67" i="2"/>
  <c r="BW67" i="2"/>
  <c r="BZ67" i="2"/>
  <c r="CC67" i="2"/>
  <c r="CF67" i="2"/>
  <c r="CI67" i="2"/>
  <c r="CL67" i="2"/>
  <c r="AV68" i="2"/>
  <c r="AY68" i="2"/>
  <c r="BB68" i="2"/>
  <c r="BE68" i="2"/>
  <c r="BH68" i="2"/>
  <c r="BK68" i="2"/>
  <c r="BN68" i="2"/>
  <c r="BQ68" i="2"/>
  <c r="BT68" i="2"/>
  <c r="BW68" i="2"/>
  <c r="BZ68" i="2"/>
  <c r="CC68" i="2"/>
  <c r="CF68" i="2"/>
  <c r="CI68" i="2"/>
  <c r="CL68" i="2"/>
  <c r="AV69" i="2"/>
  <c r="AY69" i="2"/>
  <c r="BB69" i="2"/>
  <c r="BE69" i="2"/>
  <c r="BH69" i="2"/>
  <c r="BK69" i="2"/>
  <c r="BN69" i="2"/>
  <c r="BQ69" i="2"/>
  <c r="BT69" i="2"/>
  <c r="BW69" i="2"/>
  <c r="BZ69" i="2"/>
  <c r="CC69" i="2"/>
  <c r="CF69" i="2"/>
  <c r="CI69" i="2"/>
  <c r="CL69" i="2"/>
  <c r="AV70" i="2"/>
  <c r="AY70" i="2"/>
  <c r="BB70" i="2"/>
  <c r="BE70" i="2"/>
  <c r="BH70" i="2"/>
  <c r="BK70" i="2"/>
  <c r="BN70" i="2"/>
  <c r="BQ70" i="2"/>
  <c r="BT70" i="2"/>
  <c r="BW70" i="2"/>
  <c r="BZ70" i="2"/>
  <c r="CC70" i="2"/>
  <c r="CF70" i="2"/>
  <c r="CI70" i="2"/>
  <c r="CL70" i="2"/>
  <c r="AV71" i="2"/>
  <c r="AY71" i="2"/>
  <c r="BB71" i="2"/>
  <c r="BE71" i="2"/>
  <c r="BH71" i="2"/>
  <c r="BK71" i="2"/>
  <c r="BN71" i="2"/>
  <c r="BQ71" i="2"/>
  <c r="BT71" i="2"/>
  <c r="BW71" i="2"/>
  <c r="BZ71" i="2"/>
  <c r="CC71" i="2"/>
  <c r="CF71" i="2"/>
  <c r="CI71" i="2"/>
  <c r="CL71" i="2"/>
  <c r="AV72" i="2"/>
  <c r="AY72" i="2"/>
  <c r="BB72" i="2"/>
  <c r="BE72" i="2"/>
  <c r="BH72" i="2"/>
  <c r="BK72" i="2"/>
  <c r="BN72" i="2"/>
  <c r="BQ72" i="2"/>
  <c r="BT72" i="2"/>
  <c r="BW72" i="2"/>
  <c r="BZ72" i="2"/>
  <c r="CC72" i="2"/>
  <c r="CF72" i="2"/>
  <c r="CI72" i="2"/>
  <c r="CL72" i="2"/>
  <c r="AV73" i="2"/>
  <c r="AY73" i="2"/>
  <c r="BB73" i="2"/>
  <c r="BE73" i="2"/>
  <c r="BH73" i="2"/>
  <c r="BK73" i="2"/>
  <c r="BN73" i="2"/>
  <c r="BQ73" i="2"/>
  <c r="BT73" i="2"/>
  <c r="BW73" i="2"/>
  <c r="BZ73" i="2"/>
  <c r="CC73" i="2"/>
  <c r="CF73" i="2"/>
  <c r="CI73" i="2"/>
  <c r="CL73" i="2"/>
  <c r="AV74" i="2"/>
  <c r="AY74" i="2"/>
  <c r="BB74" i="2"/>
  <c r="BE74" i="2"/>
  <c r="BH74" i="2"/>
  <c r="BK74" i="2"/>
  <c r="BN74" i="2"/>
  <c r="BQ74" i="2"/>
  <c r="BT74" i="2"/>
  <c r="BW74" i="2"/>
  <c r="BZ74" i="2"/>
  <c r="CC74" i="2"/>
  <c r="CF74" i="2"/>
  <c r="CI74" i="2"/>
  <c r="CL74" i="2"/>
  <c r="AV75" i="2"/>
  <c r="AY75" i="2"/>
  <c r="BB75" i="2"/>
  <c r="BE75" i="2"/>
  <c r="BH75" i="2"/>
  <c r="BK75" i="2"/>
  <c r="BN75" i="2"/>
  <c r="BQ75" i="2"/>
  <c r="BT75" i="2"/>
  <c r="BW75" i="2"/>
  <c r="BZ75" i="2"/>
  <c r="CC75" i="2"/>
  <c r="CF75" i="2"/>
  <c r="CI75" i="2"/>
  <c r="CL75" i="2"/>
  <c r="AV76" i="2"/>
  <c r="AY76" i="2"/>
  <c r="BB76" i="2"/>
  <c r="BE76" i="2"/>
  <c r="BH76" i="2"/>
  <c r="BK76" i="2"/>
  <c r="BN76" i="2"/>
  <c r="BQ76" i="2"/>
  <c r="BT76" i="2"/>
  <c r="BW76" i="2"/>
  <c r="BZ76" i="2"/>
  <c r="CC76" i="2"/>
  <c r="CF76" i="2"/>
  <c r="CI76" i="2"/>
  <c r="CL76" i="2"/>
  <c r="AV77" i="2"/>
  <c r="AY77" i="2"/>
  <c r="BB77" i="2"/>
  <c r="BE77" i="2"/>
  <c r="BH77" i="2"/>
  <c r="BK77" i="2"/>
  <c r="BN77" i="2"/>
  <c r="BQ77" i="2"/>
  <c r="BT77" i="2"/>
  <c r="BW77" i="2"/>
  <c r="BZ77" i="2"/>
  <c r="CC77" i="2"/>
  <c r="CF77" i="2"/>
  <c r="CI77" i="2"/>
  <c r="CL77" i="2"/>
  <c r="AV78" i="2"/>
  <c r="AY78" i="2"/>
  <c r="BB78" i="2"/>
  <c r="BE78" i="2"/>
  <c r="BH78" i="2"/>
  <c r="BK78" i="2"/>
  <c r="BN78" i="2"/>
  <c r="BQ78" i="2"/>
  <c r="BT78" i="2"/>
  <c r="BW78" i="2"/>
  <c r="BZ78" i="2"/>
  <c r="CC78" i="2"/>
  <c r="CF78" i="2"/>
  <c r="CI78" i="2"/>
  <c r="CL78" i="2"/>
  <c r="AV79" i="2"/>
  <c r="AY79" i="2"/>
  <c r="BB79" i="2"/>
  <c r="BE79" i="2"/>
  <c r="BH79" i="2"/>
  <c r="BK79" i="2"/>
  <c r="BN79" i="2"/>
  <c r="BQ79" i="2"/>
  <c r="BT79" i="2"/>
  <c r="BW79" i="2"/>
  <c r="BZ79" i="2"/>
  <c r="CC79" i="2"/>
  <c r="CF79" i="2"/>
  <c r="CI79" i="2"/>
  <c r="CL79" i="2"/>
  <c r="AV80" i="2"/>
  <c r="AY80" i="2"/>
  <c r="BB80" i="2"/>
  <c r="BE80" i="2"/>
  <c r="BH80" i="2"/>
  <c r="BK80" i="2"/>
  <c r="BN80" i="2"/>
  <c r="BQ80" i="2"/>
  <c r="BT80" i="2"/>
  <c r="BW80" i="2"/>
  <c r="BZ80" i="2"/>
  <c r="CC80" i="2"/>
  <c r="CF80" i="2"/>
  <c r="CI80" i="2"/>
  <c r="CL80" i="2"/>
  <c r="AV81" i="2"/>
  <c r="AY81" i="2"/>
  <c r="BB81" i="2"/>
  <c r="BE81" i="2"/>
  <c r="BH81" i="2"/>
  <c r="BK81" i="2"/>
  <c r="BN81" i="2"/>
  <c r="BQ81" i="2"/>
  <c r="BT81" i="2"/>
  <c r="BW81" i="2"/>
  <c r="BZ81" i="2"/>
  <c r="CC81" i="2"/>
  <c r="CF81" i="2"/>
  <c r="CI81" i="2"/>
  <c r="CL81" i="2"/>
  <c r="AV82" i="2"/>
  <c r="AY82" i="2"/>
  <c r="BB82" i="2"/>
  <c r="BE82" i="2"/>
  <c r="BH82" i="2"/>
  <c r="BK82" i="2"/>
  <c r="BN82" i="2"/>
  <c r="BQ82" i="2"/>
  <c r="BT82" i="2"/>
  <c r="BW82" i="2"/>
  <c r="BZ82" i="2"/>
  <c r="CC82" i="2"/>
  <c r="CF82" i="2"/>
  <c r="CI82" i="2"/>
  <c r="CL82" i="2"/>
  <c r="AV83" i="2"/>
  <c r="AY83" i="2"/>
  <c r="BB83" i="2"/>
  <c r="BE83" i="2"/>
  <c r="BH83" i="2"/>
  <c r="BK83" i="2"/>
  <c r="BN83" i="2"/>
  <c r="BQ83" i="2"/>
  <c r="BT83" i="2"/>
  <c r="BW83" i="2"/>
  <c r="BZ83" i="2"/>
  <c r="CC83" i="2"/>
  <c r="CF83" i="2"/>
  <c r="CI83" i="2"/>
  <c r="CL83" i="2"/>
  <c r="AV84" i="2"/>
  <c r="AY84" i="2"/>
  <c r="BB84" i="2"/>
  <c r="BE84" i="2"/>
  <c r="BH84" i="2"/>
  <c r="BK84" i="2"/>
  <c r="BN84" i="2"/>
  <c r="BQ84" i="2"/>
  <c r="BT84" i="2"/>
  <c r="BW84" i="2"/>
  <c r="BZ84" i="2"/>
  <c r="CC84" i="2"/>
  <c r="CF84" i="2"/>
  <c r="CI84" i="2"/>
  <c r="CL84" i="2"/>
  <c r="AV85" i="2"/>
  <c r="AY85" i="2"/>
  <c r="BB85" i="2"/>
  <c r="BE85" i="2"/>
  <c r="BH85" i="2"/>
  <c r="BK85" i="2"/>
  <c r="BN85" i="2"/>
  <c r="BQ85" i="2"/>
  <c r="BT85" i="2"/>
  <c r="BW85" i="2"/>
  <c r="BZ85" i="2"/>
  <c r="CC85" i="2"/>
  <c r="CF85" i="2"/>
  <c r="CI85" i="2"/>
  <c r="CL85" i="2"/>
  <c r="AV86" i="2"/>
  <c r="AY86" i="2"/>
  <c r="BB86" i="2"/>
  <c r="BE86" i="2"/>
  <c r="BH86" i="2"/>
  <c r="BK86" i="2"/>
  <c r="BN86" i="2"/>
  <c r="BQ86" i="2"/>
  <c r="BT86" i="2"/>
  <c r="BW86" i="2"/>
  <c r="BZ86" i="2"/>
  <c r="CC86" i="2"/>
  <c r="CF86" i="2"/>
  <c r="CI86" i="2"/>
  <c r="CL86" i="2"/>
  <c r="AV87" i="2"/>
  <c r="AY87" i="2"/>
  <c r="BB87" i="2"/>
  <c r="BE87" i="2"/>
  <c r="BH87" i="2"/>
  <c r="BK87" i="2"/>
  <c r="BN87" i="2"/>
  <c r="BQ87" i="2"/>
  <c r="BT87" i="2"/>
  <c r="BW87" i="2"/>
  <c r="BZ87" i="2"/>
  <c r="CC87" i="2"/>
  <c r="CF87" i="2"/>
  <c r="CI87" i="2"/>
  <c r="CL87" i="2"/>
  <c r="AV88" i="2"/>
  <c r="AY88" i="2"/>
  <c r="BB88" i="2"/>
  <c r="BE88" i="2"/>
  <c r="BH88" i="2"/>
  <c r="BK88" i="2"/>
  <c r="BN88" i="2"/>
  <c r="BQ88" i="2"/>
  <c r="BT88" i="2"/>
  <c r="BW88" i="2"/>
  <c r="BZ88" i="2"/>
  <c r="CC88" i="2"/>
  <c r="CF88" i="2"/>
  <c r="CI88" i="2"/>
  <c r="CL88" i="2"/>
  <c r="AV89" i="2"/>
  <c r="AY89" i="2"/>
  <c r="BB89" i="2"/>
  <c r="BE89" i="2"/>
  <c r="BH89" i="2"/>
  <c r="BK89" i="2"/>
  <c r="BN89" i="2"/>
  <c r="BQ89" i="2"/>
  <c r="BT89" i="2"/>
  <c r="BW89" i="2"/>
  <c r="BZ89" i="2"/>
  <c r="CC89" i="2"/>
  <c r="CF89" i="2"/>
  <c r="CI89" i="2"/>
  <c r="CL89" i="2"/>
  <c r="AV90" i="2"/>
  <c r="AY90" i="2"/>
  <c r="BB90" i="2"/>
  <c r="BE90" i="2"/>
  <c r="BH90" i="2"/>
  <c r="BK90" i="2"/>
  <c r="BN90" i="2"/>
  <c r="BQ90" i="2"/>
  <c r="BT90" i="2"/>
  <c r="BW90" i="2"/>
  <c r="BZ90" i="2"/>
  <c r="CC90" i="2"/>
  <c r="CF90" i="2"/>
  <c r="CI90" i="2"/>
  <c r="CL90" i="2"/>
  <c r="AV91" i="2"/>
  <c r="AY91" i="2"/>
  <c r="BB91" i="2"/>
  <c r="BE91" i="2"/>
  <c r="BH91" i="2"/>
  <c r="BK91" i="2"/>
  <c r="BN91" i="2"/>
  <c r="BQ91" i="2"/>
  <c r="BT91" i="2"/>
  <c r="BW91" i="2"/>
  <c r="BZ91" i="2"/>
  <c r="CC91" i="2"/>
  <c r="CF91" i="2"/>
  <c r="CI91" i="2"/>
  <c r="CL91" i="2"/>
  <c r="AV92" i="2"/>
  <c r="AY92" i="2"/>
  <c r="BB92" i="2"/>
  <c r="BE92" i="2"/>
  <c r="BH92" i="2"/>
  <c r="BK92" i="2"/>
  <c r="BN92" i="2"/>
  <c r="BQ92" i="2"/>
  <c r="BT92" i="2"/>
  <c r="BW92" i="2"/>
  <c r="BZ92" i="2"/>
  <c r="CC92" i="2"/>
  <c r="CF92" i="2"/>
  <c r="CI92" i="2"/>
  <c r="CL92" i="2"/>
  <c r="AV93" i="2"/>
  <c r="AY93" i="2"/>
  <c r="BB93" i="2"/>
  <c r="BE93" i="2"/>
  <c r="BH93" i="2"/>
  <c r="BK93" i="2"/>
  <c r="BN93" i="2"/>
  <c r="BQ93" i="2"/>
  <c r="BT93" i="2"/>
  <c r="BW93" i="2"/>
  <c r="BZ93" i="2"/>
  <c r="CC93" i="2"/>
  <c r="CF93" i="2"/>
  <c r="CI93" i="2"/>
  <c r="CL93" i="2"/>
  <c r="AV94" i="2"/>
  <c r="AY94" i="2"/>
  <c r="BB94" i="2"/>
  <c r="BE94" i="2"/>
  <c r="BH94" i="2"/>
  <c r="BK94" i="2"/>
  <c r="BN94" i="2"/>
  <c r="BQ94" i="2"/>
  <c r="BT94" i="2"/>
  <c r="BW94" i="2"/>
  <c r="BZ94" i="2"/>
  <c r="CC94" i="2"/>
  <c r="CF94" i="2"/>
  <c r="CI94" i="2"/>
  <c r="CL94" i="2"/>
  <c r="AV95" i="2"/>
  <c r="AY95" i="2"/>
  <c r="BB95" i="2"/>
  <c r="BE95" i="2"/>
  <c r="BH95" i="2"/>
  <c r="BK95" i="2"/>
  <c r="BN95" i="2"/>
  <c r="BQ95" i="2"/>
  <c r="BT95" i="2"/>
  <c r="BW95" i="2"/>
  <c r="BZ95" i="2"/>
  <c r="CC95" i="2"/>
  <c r="CF95" i="2"/>
  <c r="CI95" i="2"/>
  <c r="CL95" i="2"/>
  <c r="AV96" i="2"/>
  <c r="AY96" i="2"/>
  <c r="BB96" i="2"/>
  <c r="BE96" i="2"/>
  <c r="BH96" i="2"/>
  <c r="BK96" i="2"/>
  <c r="BN96" i="2"/>
  <c r="BQ96" i="2"/>
  <c r="BT96" i="2"/>
  <c r="BW96" i="2"/>
  <c r="BZ96" i="2"/>
  <c r="CC96" i="2"/>
  <c r="CF96" i="2"/>
  <c r="CI96" i="2"/>
  <c r="CL96" i="2"/>
  <c r="AV97" i="2"/>
  <c r="AY97" i="2"/>
  <c r="BB97" i="2"/>
  <c r="BE97" i="2"/>
  <c r="BH97" i="2"/>
  <c r="BK97" i="2"/>
  <c r="BN97" i="2"/>
  <c r="BQ97" i="2"/>
  <c r="BT97" i="2"/>
  <c r="BW97" i="2"/>
  <c r="BZ97" i="2"/>
  <c r="CC97" i="2"/>
  <c r="CF97" i="2"/>
  <c r="CI97" i="2"/>
  <c r="CL97" i="2"/>
  <c r="AV98" i="2"/>
  <c r="AY98" i="2"/>
  <c r="BB98" i="2"/>
  <c r="BE98" i="2"/>
  <c r="BH98" i="2"/>
  <c r="BK98" i="2"/>
  <c r="BN98" i="2"/>
  <c r="BQ98" i="2"/>
  <c r="BT98" i="2"/>
  <c r="BW98" i="2"/>
  <c r="BZ98" i="2"/>
  <c r="CC98" i="2"/>
  <c r="CF98" i="2"/>
  <c r="CI98" i="2"/>
  <c r="CL98" i="2"/>
  <c r="AV99" i="2"/>
  <c r="AY99" i="2"/>
  <c r="BB99" i="2"/>
  <c r="BE99" i="2"/>
  <c r="BH99" i="2"/>
  <c r="BK99" i="2"/>
  <c r="BN99" i="2"/>
  <c r="BQ99" i="2"/>
  <c r="BT99" i="2"/>
  <c r="BW99" i="2"/>
  <c r="BZ99" i="2"/>
  <c r="CC99" i="2"/>
  <c r="CF99" i="2"/>
  <c r="CI99" i="2"/>
  <c r="CL99" i="2"/>
  <c r="AV100" i="2"/>
  <c r="AY100" i="2"/>
  <c r="BB100" i="2"/>
  <c r="BE100" i="2"/>
  <c r="BH100" i="2"/>
  <c r="BK100" i="2"/>
  <c r="BN100" i="2"/>
  <c r="BQ100" i="2"/>
  <c r="BT100" i="2"/>
  <c r="BW100" i="2"/>
  <c r="BZ100" i="2"/>
  <c r="CC100" i="2"/>
  <c r="CF100" i="2"/>
  <c r="CI100" i="2"/>
  <c r="CL100" i="2"/>
  <c r="AV101" i="2"/>
  <c r="AY101" i="2"/>
  <c r="BB101" i="2"/>
  <c r="BE101" i="2"/>
  <c r="BH101" i="2"/>
  <c r="BK101" i="2"/>
  <c r="BN101" i="2"/>
  <c r="BQ101" i="2"/>
  <c r="BT101" i="2"/>
  <c r="BW101" i="2"/>
  <c r="BZ101" i="2"/>
  <c r="CC101" i="2"/>
  <c r="CF101" i="2"/>
  <c r="CI101" i="2"/>
  <c r="CL101" i="2"/>
  <c r="AV102" i="2"/>
  <c r="AY102" i="2"/>
  <c r="BB102" i="2"/>
  <c r="BE102" i="2"/>
  <c r="BH102" i="2"/>
  <c r="BK102" i="2"/>
  <c r="BN102" i="2"/>
  <c r="BQ102" i="2"/>
  <c r="BT102" i="2"/>
  <c r="BW102" i="2"/>
  <c r="BZ102" i="2"/>
  <c r="CC102" i="2"/>
  <c r="CF102" i="2"/>
  <c r="CI102" i="2"/>
  <c r="CL102" i="2"/>
  <c r="AV103" i="2"/>
  <c r="AY103" i="2"/>
  <c r="BB103" i="2"/>
  <c r="BE103" i="2"/>
  <c r="BH103" i="2"/>
  <c r="BK103" i="2"/>
  <c r="BN103" i="2"/>
  <c r="BQ103" i="2"/>
  <c r="BT103" i="2"/>
  <c r="BW103" i="2"/>
  <c r="BZ103" i="2"/>
  <c r="CC103" i="2"/>
  <c r="CF103" i="2"/>
  <c r="CI103" i="2"/>
  <c r="CL103" i="2"/>
  <c r="AV104" i="2"/>
  <c r="AY104" i="2"/>
  <c r="BB104" i="2"/>
  <c r="BE104" i="2"/>
  <c r="BH104" i="2"/>
  <c r="BK104" i="2"/>
  <c r="BN104" i="2"/>
  <c r="BQ104" i="2"/>
  <c r="BT104" i="2"/>
  <c r="BW104" i="2"/>
  <c r="BZ104" i="2"/>
  <c r="CC104" i="2"/>
  <c r="CF104" i="2"/>
  <c r="CI104" i="2"/>
  <c r="CL104" i="2"/>
  <c r="AV105" i="2"/>
  <c r="AY105" i="2"/>
  <c r="BB105" i="2"/>
  <c r="BE105" i="2"/>
  <c r="BH105" i="2"/>
  <c r="BK105" i="2"/>
  <c r="BN105" i="2"/>
  <c r="BQ105" i="2"/>
  <c r="BT105" i="2"/>
  <c r="BW105" i="2"/>
  <c r="BZ105" i="2"/>
  <c r="CC105" i="2"/>
  <c r="CF105" i="2"/>
  <c r="CI105" i="2"/>
  <c r="CL105" i="2"/>
  <c r="AV106" i="2"/>
  <c r="AY106" i="2"/>
  <c r="BB106" i="2"/>
  <c r="BE106" i="2"/>
  <c r="BH106" i="2"/>
  <c r="BK106" i="2"/>
  <c r="BN106" i="2"/>
  <c r="BQ106" i="2"/>
  <c r="BT106" i="2"/>
  <c r="BW106" i="2"/>
  <c r="BZ106" i="2"/>
  <c r="CC106" i="2"/>
  <c r="CF106" i="2"/>
  <c r="CI106" i="2"/>
  <c r="CL106" i="2"/>
  <c r="AV107" i="2"/>
  <c r="AY107" i="2"/>
  <c r="BB107" i="2"/>
  <c r="BE107" i="2"/>
  <c r="BH107" i="2"/>
  <c r="BK107" i="2"/>
  <c r="BN107" i="2"/>
  <c r="BQ107" i="2"/>
  <c r="BT107" i="2"/>
  <c r="BW107" i="2"/>
  <c r="BZ107" i="2"/>
  <c r="CC107" i="2"/>
  <c r="CF107" i="2"/>
  <c r="CI107" i="2"/>
  <c r="CL107" i="2"/>
  <c r="AV108" i="2"/>
  <c r="AY108" i="2"/>
  <c r="BB108" i="2"/>
  <c r="BE108" i="2"/>
  <c r="BH108" i="2"/>
  <c r="BK108" i="2"/>
  <c r="BN108" i="2"/>
  <c r="BQ108" i="2"/>
  <c r="BT108" i="2"/>
  <c r="BW108" i="2"/>
  <c r="BZ108" i="2"/>
  <c r="CC108" i="2"/>
  <c r="CF108" i="2"/>
  <c r="CI108" i="2"/>
  <c r="CL108" i="2"/>
  <c r="AV109" i="2"/>
  <c r="AY109" i="2"/>
  <c r="BB109" i="2"/>
  <c r="BE109" i="2"/>
  <c r="BH109" i="2"/>
  <c r="BK109" i="2"/>
  <c r="BN109" i="2"/>
  <c r="BQ109" i="2"/>
  <c r="BT109" i="2"/>
  <c r="BW109" i="2"/>
  <c r="BZ109" i="2"/>
  <c r="CC109" i="2"/>
  <c r="CF109" i="2"/>
  <c r="CI109" i="2"/>
  <c r="CL109" i="2"/>
  <c r="AV110" i="2"/>
  <c r="AY110" i="2"/>
  <c r="BB110" i="2"/>
  <c r="BE110" i="2"/>
  <c r="BH110" i="2"/>
  <c r="BK110" i="2"/>
  <c r="BN110" i="2"/>
  <c r="BQ110" i="2"/>
  <c r="BT110" i="2"/>
  <c r="BW110" i="2"/>
  <c r="BZ110" i="2"/>
  <c r="CC110" i="2"/>
  <c r="CF110" i="2"/>
  <c r="CI110" i="2"/>
  <c r="CL110" i="2"/>
  <c r="AV111" i="2"/>
  <c r="AY111" i="2"/>
  <c r="BB111" i="2"/>
  <c r="BE111" i="2"/>
  <c r="BH111" i="2"/>
  <c r="BK111" i="2"/>
  <c r="BN111" i="2"/>
  <c r="BQ111" i="2"/>
  <c r="BT111" i="2"/>
  <c r="BW111" i="2"/>
  <c r="BZ111" i="2"/>
  <c r="CC111" i="2"/>
  <c r="CF111" i="2"/>
  <c r="CI111" i="2"/>
  <c r="CL111" i="2"/>
  <c r="AV112" i="2"/>
  <c r="AY112" i="2"/>
  <c r="BB112" i="2"/>
  <c r="BE112" i="2"/>
  <c r="BH112" i="2"/>
  <c r="BK112" i="2"/>
  <c r="BN112" i="2"/>
  <c r="BQ112" i="2"/>
  <c r="BT112" i="2"/>
  <c r="BW112" i="2"/>
  <c r="BZ112" i="2"/>
  <c r="CC112" i="2"/>
  <c r="CF112" i="2"/>
  <c r="CI112" i="2"/>
  <c r="CL112" i="2"/>
  <c r="AV113" i="2"/>
  <c r="AY113" i="2"/>
  <c r="BB113" i="2"/>
  <c r="BE113" i="2"/>
  <c r="BH113" i="2"/>
  <c r="BK113" i="2"/>
  <c r="BN113" i="2"/>
  <c r="BQ113" i="2"/>
  <c r="BT113" i="2"/>
  <c r="BW113" i="2"/>
  <c r="BZ113" i="2"/>
  <c r="CC113" i="2"/>
  <c r="CF113" i="2"/>
  <c r="CI113" i="2"/>
  <c r="CL113" i="2"/>
  <c r="AV114" i="2"/>
  <c r="AY114" i="2"/>
  <c r="BB114" i="2"/>
  <c r="BE114" i="2"/>
  <c r="BH114" i="2"/>
  <c r="BK114" i="2"/>
  <c r="BN114" i="2"/>
  <c r="BQ114" i="2"/>
  <c r="BT114" i="2"/>
  <c r="BW114" i="2"/>
  <c r="BZ114" i="2"/>
  <c r="CC114" i="2"/>
  <c r="CF114" i="2"/>
  <c r="CI114" i="2"/>
  <c r="CL114" i="2"/>
  <c r="AV115" i="2"/>
  <c r="AY115" i="2"/>
  <c r="BB115" i="2"/>
  <c r="BE115" i="2"/>
  <c r="BH115" i="2"/>
  <c r="BK115" i="2"/>
  <c r="BN115" i="2"/>
  <c r="BQ115" i="2"/>
  <c r="BT115" i="2"/>
  <c r="BW115" i="2"/>
  <c r="BZ115" i="2"/>
  <c r="CC115" i="2"/>
  <c r="CF115" i="2"/>
  <c r="CI115" i="2"/>
  <c r="CL115" i="2"/>
  <c r="AV116" i="2"/>
  <c r="AY116" i="2"/>
  <c r="BB116" i="2"/>
  <c r="BE116" i="2"/>
  <c r="BH116" i="2"/>
  <c r="BK116" i="2"/>
  <c r="BN116" i="2"/>
  <c r="BQ116" i="2"/>
  <c r="BT116" i="2"/>
  <c r="BW116" i="2"/>
  <c r="BZ116" i="2"/>
  <c r="CC116" i="2"/>
  <c r="CF116" i="2"/>
  <c r="CI116" i="2"/>
  <c r="CL116" i="2"/>
  <c r="AV117" i="2"/>
  <c r="AY117" i="2"/>
  <c r="BB117" i="2"/>
  <c r="BE117" i="2"/>
  <c r="BH117" i="2"/>
  <c r="BK117" i="2"/>
  <c r="BN117" i="2"/>
  <c r="BQ117" i="2"/>
  <c r="BT117" i="2"/>
  <c r="BW117" i="2"/>
  <c r="BZ117" i="2"/>
  <c r="CC117" i="2"/>
  <c r="CF117" i="2"/>
  <c r="CI117" i="2"/>
  <c r="CL117" i="2"/>
  <c r="AV118" i="2"/>
  <c r="AY118" i="2"/>
  <c r="BB118" i="2"/>
  <c r="BE118" i="2"/>
  <c r="BH118" i="2"/>
  <c r="BK118" i="2"/>
  <c r="BN118" i="2"/>
  <c r="BQ118" i="2"/>
  <c r="BT118" i="2"/>
  <c r="BW118" i="2"/>
  <c r="BZ118" i="2"/>
  <c r="CC118" i="2"/>
  <c r="CF118" i="2"/>
  <c r="CI118" i="2"/>
  <c r="CL118" i="2"/>
  <c r="AV119" i="2"/>
  <c r="AY119" i="2"/>
  <c r="BB119" i="2"/>
  <c r="BE119" i="2"/>
  <c r="BH119" i="2"/>
  <c r="BK119" i="2"/>
  <c r="BN119" i="2"/>
  <c r="BQ119" i="2"/>
  <c r="BT119" i="2"/>
  <c r="BW119" i="2"/>
  <c r="BZ119" i="2"/>
  <c r="CC119" i="2"/>
  <c r="CF119" i="2"/>
  <c r="CI119" i="2"/>
  <c r="CL119" i="2"/>
  <c r="AV120" i="2"/>
  <c r="AY120" i="2"/>
  <c r="BB120" i="2"/>
  <c r="BE120" i="2"/>
  <c r="BH120" i="2"/>
  <c r="BK120" i="2"/>
  <c r="BN120" i="2"/>
  <c r="BQ120" i="2"/>
  <c r="BT120" i="2"/>
  <c r="BW120" i="2"/>
  <c r="BZ120" i="2"/>
  <c r="CC120" i="2"/>
  <c r="CF120" i="2"/>
  <c r="CI120" i="2"/>
  <c r="CL120" i="2"/>
  <c r="AV121" i="2"/>
  <c r="AY121" i="2"/>
  <c r="BB121" i="2"/>
  <c r="BE121" i="2"/>
  <c r="BH121" i="2"/>
  <c r="BK121" i="2"/>
  <c r="BN121" i="2"/>
  <c r="BQ121" i="2"/>
  <c r="BT121" i="2"/>
  <c r="BW121" i="2"/>
  <c r="BZ121" i="2"/>
  <c r="CC121" i="2"/>
  <c r="CF121" i="2"/>
  <c r="CI121" i="2"/>
  <c r="CL121" i="2"/>
  <c r="AV122" i="2"/>
  <c r="AY122" i="2"/>
  <c r="BB122" i="2"/>
  <c r="BE122" i="2"/>
  <c r="BH122" i="2"/>
  <c r="BK122" i="2"/>
  <c r="BN122" i="2"/>
  <c r="BQ122" i="2"/>
  <c r="BT122" i="2"/>
  <c r="BW122" i="2"/>
  <c r="BZ122" i="2"/>
  <c r="CC122" i="2"/>
  <c r="CF122" i="2"/>
  <c r="CI122" i="2"/>
  <c r="CL122" i="2"/>
  <c r="AV123" i="2"/>
  <c r="AY123" i="2"/>
  <c r="BB123" i="2"/>
  <c r="BE123" i="2"/>
  <c r="BH123" i="2"/>
  <c r="BK123" i="2"/>
  <c r="BN123" i="2"/>
  <c r="BQ123" i="2"/>
  <c r="BT123" i="2"/>
  <c r="BW123" i="2"/>
  <c r="BZ123" i="2"/>
  <c r="CC123" i="2"/>
  <c r="CF123" i="2"/>
  <c r="CI123" i="2"/>
  <c r="CL123" i="2"/>
  <c r="AV124" i="2"/>
  <c r="AY124" i="2"/>
  <c r="BB124" i="2"/>
  <c r="BE124" i="2"/>
  <c r="BH124" i="2"/>
  <c r="BK124" i="2"/>
  <c r="BN124" i="2"/>
  <c r="BQ124" i="2"/>
  <c r="BT124" i="2"/>
  <c r="BW124" i="2"/>
  <c r="BZ124" i="2"/>
  <c r="CC124" i="2"/>
  <c r="CF124" i="2"/>
  <c r="CI124" i="2"/>
  <c r="CL124" i="2"/>
  <c r="AV125" i="2"/>
  <c r="AY125" i="2"/>
  <c r="BB125" i="2"/>
  <c r="BE125" i="2"/>
  <c r="BH125" i="2"/>
  <c r="BK125" i="2"/>
  <c r="BN125" i="2"/>
  <c r="BQ125" i="2"/>
  <c r="BT125" i="2"/>
  <c r="BW125" i="2"/>
  <c r="BZ125" i="2"/>
  <c r="CC125" i="2"/>
  <c r="CF125" i="2"/>
  <c r="CI125" i="2"/>
  <c r="CL125" i="2"/>
  <c r="AV126" i="2"/>
  <c r="AY126" i="2"/>
  <c r="BB126" i="2"/>
  <c r="BE126" i="2"/>
  <c r="BH126" i="2"/>
  <c r="BK126" i="2"/>
  <c r="BN126" i="2"/>
  <c r="BQ126" i="2"/>
  <c r="BT126" i="2"/>
  <c r="BW126" i="2"/>
  <c r="BZ126" i="2"/>
  <c r="CC126" i="2"/>
  <c r="CF126" i="2"/>
  <c r="CI126" i="2"/>
  <c r="CL126" i="2"/>
  <c r="AV127" i="2"/>
  <c r="AY127" i="2"/>
  <c r="BB127" i="2"/>
  <c r="BE127" i="2"/>
  <c r="BH127" i="2"/>
  <c r="BK127" i="2"/>
  <c r="BN127" i="2"/>
  <c r="BQ127" i="2"/>
  <c r="BT127" i="2"/>
  <c r="BW127" i="2"/>
  <c r="BZ127" i="2"/>
  <c r="CC127" i="2"/>
  <c r="CF127" i="2"/>
  <c r="CI127" i="2"/>
  <c r="CL127" i="2"/>
  <c r="AV128" i="2"/>
  <c r="AY128" i="2"/>
  <c r="BB128" i="2"/>
  <c r="BE128" i="2"/>
  <c r="BH128" i="2"/>
  <c r="BK128" i="2"/>
  <c r="BN128" i="2"/>
  <c r="BQ128" i="2"/>
  <c r="BT128" i="2"/>
  <c r="BW128" i="2"/>
  <c r="BZ128" i="2"/>
  <c r="CC128" i="2"/>
  <c r="CF128" i="2"/>
  <c r="CI128" i="2"/>
  <c r="CL128" i="2"/>
  <c r="AV129" i="2"/>
  <c r="AY129" i="2"/>
  <c r="BB129" i="2"/>
  <c r="BE129" i="2"/>
  <c r="BH129" i="2"/>
  <c r="BK129" i="2"/>
  <c r="BN129" i="2"/>
  <c r="BQ129" i="2"/>
  <c r="BT129" i="2"/>
  <c r="BW129" i="2"/>
  <c r="BZ129" i="2"/>
  <c r="CC129" i="2"/>
  <c r="CF129" i="2"/>
  <c r="CI129" i="2"/>
  <c r="CL129" i="2"/>
  <c r="AV130" i="2"/>
  <c r="AY130" i="2"/>
  <c r="BB130" i="2"/>
  <c r="BE130" i="2"/>
  <c r="BH130" i="2"/>
  <c r="BK130" i="2"/>
  <c r="BN130" i="2"/>
  <c r="BQ130" i="2"/>
  <c r="BT130" i="2"/>
  <c r="BW130" i="2"/>
  <c r="BZ130" i="2"/>
  <c r="CC130" i="2"/>
  <c r="CF130" i="2"/>
  <c r="CI130" i="2"/>
  <c r="CL130" i="2"/>
  <c r="AV131" i="2"/>
  <c r="AY131" i="2"/>
  <c r="BB131" i="2"/>
  <c r="BE131" i="2"/>
  <c r="BH131" i="2"/>
  <c r="BK131" i="2"/>
  <c r="BN131" i="2"/>
  <c r="BQ131" i="2"/>
  <c r="BT131" i="2"/>
  <c r="BW131" i="2"/>
  <c r="BZ131" i="2"/>
  <c r="CC131" i="2"/>
  <c r="CF131" i="2"/>
  <c r="CI131" i="2"/>
  <c r="CL131" i="2"/>
  <c r="AV132" i="2"/>
  <c r="AY132" i="2"/>
  <c r="BB132" i="2"/>
  <c r="BE132" i="2"/>
  <c r="BH132" i="2"/>
  <c r="BK132" i="2"/>
  <c r="BN132" i="2"/>
  <c r="BQ132" i="2"/>
  <c r="BT132" i="2"/>
  <c r="BW132" i="2"/>
  <c r="BZ132" i="2"/>
  <c r="CC132" i="2"/>
  <c r="CF132" i="2"/>
  <c r="CI132" i="2"/>
  <c r="CL132" i="2"/>
  <c r="AV133" i="2"/>
  <c r="AY133" i="2"/>
  <c r="BB133" i="2"/>
  <c r="BE133" i="2"/>
  <c r="BH133" i="2"/>
  <c r="BK133" i="2"/>
  <c r="BN133" i="2"/>
  <c r="BQ133" i="2"/>
  <c r="BT133" i="2"/>
  <c r="BW133" i="2"/>
  <c r="BZ133" i="2"/>
  <c r="CC133" i="2"/>
  <c r="CF133" i="2"/>
  <c r="CI133" i="2"/>
  <c r="CL133" i="2"/>
  <c r="AV134" i="2"/>
  <c r="AY134" i="2"/>
  <c r="BB134" i="2"/>
  <c r="BE134" i="2"/>
  <c r="BH134" i="2"/>
  <c r="BK134" i="2"/>
  <c r="BN134" i="2"/>
  <c r="BQ134" i="2"/>
  <c r="BT134" i="2"/>
  <c r="BW134" i="2"/>
  <c r="BZ134" i="2"/>
  <c r="CC134" i="2"/>
  <c r="CF134" i="2"/>
  <c r="CI134" i="2"/>
  <c r="CL134" i="2"/>
  <c r="AV135" i="2"/>
  <c r="AY135" i="2"/>
  <c r="BB135" i="2"/>
  <c r="BE135" i="2"/>
  <c r="BH135" i="2"/>
  <c r="BK135" i="2"/>
  <c r="BN135" i="2"/>
  <c r="BQ135" i="2"/>
  <c r="BT135" i="2"/>
  <c r="BW135" i="2"/>
  <c r="BZ135" i="2"/>
  <c r="CC135" i="2"/>
  <c r="CF135" i="2"/>
  <c r="CI135" i="2"/>
  <c r="CL135" i="2"/>
  <c r="AV136" i="2"/>
  <c r="AY136" i="2"/>
  <c r="BB136" i="2"/>
  <c r="BE136" i="2"/>
  <c r="BH136" i="2"/>
  <c r="BK136" i="2"/>
  <c r="BN136" i="2"/>
  <c r="BQ136" i="2"/>
  <c r="BT136" i="2"/>
  <c r="BW136" i="2"/>
  <c r="BZ136" i="2"/>
  <c r="CC136" i="2"/>
  <c r="CF136" i="2"/>
  <c r="CI136" i="2"/>
  <c r="CL136" i="2"/>
  <c r="AV137" i="2"/>
  <c r="AY137" i="2"/>
  <c r="BB137" i="2"/>
  <c r="BE137" i="2"/>
  <c r="BH137" i="2"/>
  <c r="BK137" i="2"/>
  <c r="BN137" i="2"/>
  <c r="BQ137" i="2"/>
  <c r="BT137" i="2"/>
  <c r="BW137" i="2"/>
  <c r="BZ137" i="2"/>
  <c r="CC137" i="2"/>
  <c r="CF137" i="2"/>
  <c r="CI137" i="2"/>
  <c r="CL137" i="2"/>
  <c r="AV138" i="2"/>
  <c r="AY138" i="2"/>
  <c r="BB138" i="2"/>
  <c r="BE138" i="2"/>
  <c r="BH138" i="2"/>
  <c r="BK138" i="2"/>
  <c r="BN138" i="2"/>
  <c r="BQ138" i="2"/>
  <c r="BT138" i="2"/>
  <c r="BW138" i="2"/>
  <c r="BZ138" i="2"/>
  <c r="CC138" i="2"/>
  <c r="CF138" i="2"/>
  <c r="CI138" i="2"/>
  <c r="CL138" i="2"/>
  <c r="AV139" i="2"/>
  <c r="AY139" i="2"/>
  <c r="BB139" i="2"/>
  <c r="BE139" i="2"/>
  <c r="BH139" i="2"/>
  <c r="BK139" i="2"/>
  <c r="BN139" i="2"/>
  <c r="BQ139" i="2"/>
  <c r="BT139" i="2"/>
  <c r="BW139" i="2"/>
  <c r="BZ139" i="2"/>
  <c r="CC139" i="2"/>
  <c r="CF139" i="2"/>
  <c r="CI139" i="2"/>
  <c r="CL139" i="2"/>
  <c r="AV140" i="2"/>
  <c r="AY140" i="2"/>
  <c r="BB140" i="2"/>
  <c r="BE140" i="2"/>
  <c r="BH140" i="2"/>
  <c r="BK140" i="2"/>
  <c r="BN140" i="2"/>
  <c r="BQ140" i="2"/>
  <c r="BT140" i="2"/>
  <c r="BW140" i="2"/>
  <c r="BZ140" i="2"/>
  <c r="CC140" i="2"/>
  <c r="CF140" i="2"/>
  <c r="CI140" i="2"/>
  <c r="CL140" i="2"/>
  <c r="AV141" i="2"/>
  <c r="AY141" i="2"/>
  <c r="BB141" i="2"/>
  <c r="BE141" i="2"/>
  <c r="BH141" i="2"/>
  <c r="BK141" i="2"/>
  <c r="BN141" i="2"/>
  <c r="BQ141" i="2"/>
  <c r="BT141" i="2"/>
  <c r="BW141" i="2"/>
  <c r="BZ141" i="2"/>
  <c r="CC141" i="2"/>
  <c r="CF141" i="2"/>
  <c r="CI141" i="2"/>
  <c r="CL141" i="2"/>
  <c r="AV142" i="2"/>
  <c r="AY142" i="2"/>
  <c r="BB142" i="2"/>
  <c r="BE142" i="2"/>
  <c r="BH142" i="2"/>
  <c r="BK142" i="2"/>
  <c r="BN142" i="2"/>
  <c r="BQ142" i="2"/>
  <c r="BT142" i="2"/>
  <c r="BW142" i="2"/>
  <c r="BZ142" i="2"/>
  <c r="CC142" i="2"/>
  <c r="CF142" i="2"/>
  <c r="CI142" i="2"/>
  <c r="CL142" i="2"/>
  <c r="AV143" i="2"/>
  <c r="AY143" i="2"/>
  <c r="BB143" i="2"/>
  <c r="BE143" i="2"/>
  <c r="BH143" i="2"/>
  <c r="BK143" i="2"/>
  <c r="BN143" i="2"/>
  <c r="BQ143" i="2"/>
  <c r="BT143" i="2"/>
  <c r="BW143" i="2"/>
  <c r="BZ143" i="2"/>
  <c r="CC143" i="2"/>
  <c r="CF143" i="2"/>
  <c r="CI143" i="2"/>
  <c r="CL143" i="2"/>
  <c r="AV144" i="2"/>
  <c r="AY144" i="2"/>
  <c r="BB144" i="2"/>
  <c r="BE144" i="2"/>
  <c r="BH144" i="2"/>
  <c r="BK144" i="2"/>
  <c r="BN144" i="2"/>
  <c r="BQ144" i="2"/>
  <c r="BT144" i="2"/>
  <c r="BW144" i="2"/>
  <c r="BZ144" i="2"/>
  <c r="CC144" i="2"/>
  <c r="CF144" i="2"/>
  <c r="CI144" i="2"/>
  <c r="CL144" i="2"/>
  <c r="AV145" i="2"/>
  <c r="AY145" i="2"/>
  <c r="BB145" i="2"/>
  <c r="BE145" i="2"/>
  <c r="BH145" i="2"/>
  <c r="BK145" i="2"/>
  <c r="BN145" i="2"/>
  <c r="BQ145" i="2"/>
  <c r="BT145" i="2"/>
  <c r="BW145" i="2"/>
  <c r="BZ145" i="2"/>
  <c r="CC145" i="2"/>
  <c r="CF145" i="2"/>
  <c r="CI145" i="2"/>
  <c r="CL145" i="2"/>
  <c r="AV146" i="2"/>
  <c r="AY146" i="2"/>
  <c r="BB146" i="2"/>
  <c r="BE146" i="2"/>
  <c r="BH146" i="2"/>
  <c r="BK146" i="2"/>
  <c r="BN146" i="2"/>
  <c r="BQ146" i="2"/>
  <c r="BT146" i="2"/>
  <c r="BW146" i="2"/>
  <c r="BZ146" i="2"/>
  <c r="CC146" i="2"/>
  <c r="CF146" i="2"/>
  <c r="CI146" i="2"/>
  <c r="CL146" i="2"/>
  <c r="AV147" i="2"/>
  <c r="AY147" i="2"/>
  <c r="BB147" i="2"/>
  <c r="BE147" i="2"/>
  <c r="BH147" i="2"/>
  <c r="BK147" i="2"/>
  <c r="BN147" i="2"/>
  <c r="BQ147" i="2"/>
  <c r="BT147" i="2"/>
  <c r="BW147" i="2"/>
  <c r="BZ147" i="2"/>
  <c r="CC147" i="2"/>
  <c r="CF147" i="2"/>
  <c r="CI147" i="2"/>
  <c r="CL147" i="2"/>
  <c r="AV148" i="2"/>
  <c r="AY148" i="2"/>
  <c r="BB148" i="2"/>
  <c r="BE148" i="2"/>
  <c r="BH148" i="2"/>
  <c r="BK148" i="2"/>
  <c r="BN148" i="2"/>
  <c r="BQ148" i="2"/>
  <c r="BT148" i="2"/>
  <c r="BW148" i="2"/>
  <c r="BZ148" i="2"/>
  <c r="CC148" i="2"/>
  <c r="CF148" i="2"/>
  <c r="CI148" i="2"/>
  <c r="CL148" i="2"/>
  <c r="AV149" i="2"/>
  <c r="AY149" i="2"/>
  <c r="BB149" i="2"/>
  <c r="BE149" i="2"/>
  <c r="BH149" i="2"/>
  <c r="BK149" i="2"/>
  <c r="BN149" i="2"/>
  <c r="BQ149" i="2"/>
  <c r="BT149" i="2"/>
  <c r="BW149" i="2"/>
  <c r="BZ149" i="2"/>
  <c r="CC149" i="2"/>
  <c r="CF149" i="2"/>
  <c r="CI149" i="2"/>
  <c r="CL149" i="2"/>
  <c r="AV150" i="2"/>
  <c r="AY150" i="2"/>
  <c r="BB150" i="2"/>
  <c r="BE150" i="2"/>
  <c r="BH150" i="2"/>
  <c r="BK150" i="2"/>
  <c r="BN150" i="2"/>
  <c r="BQ150" i="2"/>
  <c r="BT150" i="2"/>
  <c r="BW150" i="2"/>
  <c r="BZ150" i="2"/>
  <c r="CC150" i="2"/>
  <c r="CF150" i="2"/>
  <c r="CI150" i="2"/>
  <c r="CL150" i="2"/>
  <c r="AV151" i="2"/>
  <c r="AY151" i="2"/>
  <c r="BB151" i="2"/>
  <c r="BE151" i="2"/>
  <c r="BH151" i="2"/>
  <c r="BK151" i="2"/>
  <c r="BN151" i="2"/>
  <c r="BQ151" i="2"/>
  <c r="BT151" i="2"/>
  <c r="BW151" i="2"/>
  <c r="BZ151" i="2"/>
  <c r="CC151" i="2"/>
  <c r="CF151" i="2"/>
  <c r="CI151" i="2"/>
  <c r="CL151" i="2"/>
  <c r="AV152" i="2"/>
  <c r="AY152" i="2"/>
  <c r="BB152" i="2"/>
  <c r="BE152" i="2"/>
  <c r="BH152" i="2"/>
  <c r="BK152" i="2"/>
  <c r="BN152" i="2"/>
  <c r="BQ152" i="2"/>
  <c r="BT152" i="2"/>
  <c r="BW152" i="2"/>
  <c r="BZ152" i="2"/>
  <c r="CC152" i="2"/>
  <c r="CF152" i="2"/>
  <c r="CI152" i="2"/>
  <c r="CL152" i="2"/>
  <c r="AV153" i="2"/>
  <c r="AY153" i="2"/>
  <c r="BB153" i="2"/>
  <c r="BE153" i="2"/>
  <c r="BH153" i="2"/>
  <c r="BK153" i="2"/>
  <c r="BN153" i="2"/>
  <c r="BQ153" i="2"/>
  <c r="BT153" i="2"/>
  <c r="BW153" i="2"/>
  <c r="BZ153" i="2"/>
  <c r="CC153" i="2"/>
  <c r="CF153" i="2"/>
  <c r="CI153" i="2"/>
  <c r="CL153" i="2"/>
  <c r="AV154" i="2"/>
  <c r="AY154" i="2"/>
  <c r="BB154" i="2"/>
  <c r="BE154" i="2"/>
  <c r="BH154" i="2"/>
  <c r="BK154" i="2"/>
  <c r="BN154" i="2"/>
  <c r="BQ154" i="2"/>
  <c r="BT154" i="2"/>
  <c r="BW154" i="2"/>
  <c r="BZ154" i="2"/>
  <c r="CC154" i="2"/>
  <c r="CF154" i="2"/>
  <c r="CI154" i="2"/>
  <c r="CL154" i="2"/>
  <c r="AV155" i="2"/>
  <c r="AY155" i="2"/>
  <c r="BB155" i="2"/>
  <c r="BE155" i="2"/>
  <c r="BH155" i="2"/>
  <c r="BK155" i="2"/>
  <c r="BN155" i="2"/>
  <c r="BQ155" i="2"/>
  <c r="BT155" i="2"/>
  <c r="BW155" i="2"/>
  <c r="BZ155" i="2"/>
  <c r="CC155" i="2"/>
  <c r="CF155" i="2"/>
  <c r="CI155" i="2"/>
  <c r="CL155" i="2"/>
  <c r="AV156" i="2"/>
  <c r="AY156" i="2"/>
  <c r="BB156" i="2"/>
  <c r="BE156" i="2"/>
  <c r="BH156" i="2"/>
  <c r="BK156" i="2"/>
  <c r="BN156" i="2"/>
  <c r="BQ156" i="2"/>
  <c r="BT156" i="2"/>
  <c r="BW156" i="2"/>
  <c r="BZ156" i="2"/>
  <c r="CC156" i="2"/>
  <c r="CF156" i="2"/>
  <c r="CI156" i="2"/>
  <c r="CL156" i="2"/>
  <c r="AV157" i="2"/>
  <c r="AY157" i="2"/>
  <c r="BB157" i="2"/>
  <c r="BE157" i="2"/>
  <c r="BH157" i="2"/>
  <c r="BK157" i="2"/>
  <c r="BN157" i="2"/>
  <c r="BQ157" i="2"/>
  <c r="BT157" i="2"/>
  <c r="BW157" i="2"/>
  <c r="BZ157" i="2"/>
  <c r="CC157" i="2"/>
  <c r="CF157" i="2"/>
  <c r="CI157" i="2"/>
  <c r="CL157" i="2"/>
  <c r="AV158" i="2"/>
  <c r="AY158" i="2"/>
  <c r="BB158" i="2"/>
  <c r="BE158" i="2"/>
  <c r="BH158" i="2"/>
  <c r="BK158" i="2"/>
  <c r="BN158" i="2"/>
  <c r="BQ158" i="2"/>
  <c r="BT158" i="2"/>
  <c r="BW158" i="2"/>
  <c r="BZ158" i="2"/>
  <c r="CC158" i="2"/>
  <c r="CF158" i="2"/>
  <c r="CI158" i="2"/>
  <c r="CL158" i="2"/>
  <c r="AV159" i="2"/>
  <c r="AY159" i="2"/>
  <c r="BB159" i="2"/>
  <c r="BE159" i="2"/>
  <c r="BH159" i="2"/>
  <c r="BK159" i="2"/>
  <c r="BN159" i="2"/>
  <c r="BQ159" i="2"/>
  <c r="BT159" i="2"/>
  <c r="BW159" i="2"/>
  <c r="BZ159" i="2"/>
  <c r="CC159" i="2"/>
  <c r="CF159" i="2"/>
  <c r="CI159" i="2"/>
  <c r="CL159" i="2"/>
  <c r="AV160" i="2"/>
  <c r="AY160" i="2"/>
  <c r="BB160" i="2"/>
  <c r="BE160" i="2"/>
  <c r="BH160" i="2"/>
  <c r="BK160" i="2"/>
  <c r="BN160" i="2"/>
  <c r="BQ160" i="2"/>
  <c r="BT160" i="2"/>
  <c r="BW160" i="2"/>
  <c r="BZ160" i="2"/>
  <c r="CC160" i="2"/>
  <c r="CF160" i="2"/>
  <c r="CI160" i="2"/>
  <c r="CL160" i="2"/>
  <c r="AV161" i="2"/>
  <c r="AY161" i="2"/>
  <c r="BB161" i="2"/>
  <c r="BE161" i="2"/>
  <c r="BH161" i="2"/>
  <c r="BK161" i="2"/>
  <c r="BN161" i="2"/>
  <c r="BQ161" i="2"/>
  <c r="BT161" i="2"/>
  <c r="BW161" i="2"/>
  <c r="BZ161" i="2"/>
  <c r="CC161" i="2"/>
  <c r="CF161" i="2"/>
  <c r="CI161" i="2"/>
  <c r="CL161" i="2"/>
  <c r="AV162" i="2"/>
  <c r="AY162" i="2"/>
  <c r="BB162" i="2"/>
  <c r="BE162" i="2"/>
  <c r="BH162" i="2"/>
  <c r="BK162" i="2"/>
  <c r="BN162" i="2"/>
  <c r="BQ162" i="2"/>
  <c r="BT162" i="2"/>
  <c r="BW162" i="2"/>
  <c r="BZ162" i="2"/>
  <c r="CC162" i="2"/>
  <c r="CF162" i="2"/>
  <c r="CI162" i="2"/>
  <c r="CL162" i="2"/>
  <c r="AV163" i="2"/>
  <c r="AY163" i="2"/>
  <c r="BB163" i="2"/>
  <c r="BE163" i="2"/>
  <c r="BH163" i="2"/>
  <c r="BK163" i="2"/>
  <c r="BN163" i="2"/>
  <c r="BQ163" i="2"/>
  <c r="BT163" i="2"/>
  <c r="BW163" i="2"/>
  <c r="BZ163" i="2"/>
  <c r="CC163" i="2"/>
  <c r="CF163" i="2"/>
  <c r="CI163" i="2"/>
  <c r="CL163" i="2"/>
  <c r="AV164" i="2"/>
  <c r="AY164" i="2"/>
  <c r="BB164" i="2"/>
  <c r="BE164" i="2"/>
  <c r="BH164" i="2"/>
  <c r="BK164" i="2"/>
  <c r="BN164" i="2"/>
  <c r="BQ164" i="2"/>
  <c r="BT164" i="2"/>
  <c r="BW164" i="2"/>
  <c r="BZ164" i="2"/>
  <c r="CC164" i="2"/>
  <c r="CF164" i="2"/>
  <c r="CI164" i="2"/>
  <c r="CL164" i="2"/>
  <c r="AV165" i="2"/>
  <c r="AY165" i="2"/>
  <c r="BB165" i="2"/>
  <c r="BE165" i="2"/>
  <c r="BH165" i="2"/>
  <c r="BK165" i="2"/>
  <c r="BN165" i="2"/>
  <c r="BQ165" i="2"/>
  <c r="BT165" i="2"/>
  <c r="BW165" i="2"/>
  <c r="BZ165" i="2"/>
  <c r="CC165" i="2"/>
  <c r="CF165" i="2"/>
  <c r="CI165" i="2"/>
  <c r="CL165" i="2"/>
  <c r="AV166" i="2"/>
  <c r="AY166" i="2"/>
  <c r="BB166" i="2"/>
  <c r="BE166" i="2"/>
  <c r="BH166" i="2"/>
  <c r="BK166" i="2"/>
  <c r="BN166" i="2"/>
  <c r="BQ166" i="2"/>
  <c r="BT166" i="2"/>
  <c r="BW166" i="2"/>
  <c r="BZ166" i="2"/>
  <c r="CC166" i="2"/>
  <c r="CF166" i="2"/>
  <c r="CI166" i="2"/>
  <c r="CL166" i="2"/>
  <c r="AV167" i="2"/>
  <c r="AY167" i="2"/>
  <c r="BB167" i="2"/>
  <c r="BE167" i="2"/>
  <c r="BH167" i="2"/>
  <c r="BK167" i="2"/>
  <c r="BN167" i="2"/>
  <c r="BQ167" i="2"/>
  <c r="BT167" i="2"/>
  <c r="BW167" i="2"/>
  <c r="BZ167" i="2"/>
  <c r="CC167" i="2"/>
  <c r="CF167" i="2"/>
  <c r="CI167" i="2"/>
  <c r="CL167" i="2"/>
  <c r="AV168" i="2"/>
  <c r="AY168" i="2"/>
  <c r="BB168" i="2"/>
  <c r="BE168" i="2"/>
  <c r="BH168" i="2"/>
  <c r="BK168" i="2"/>
  <c r="BN168" i="2"/>
  <c r="BQ168" i="2"/>
  <c r="BT168" i="2"/>
  <c r="BW168" i="2"/>
  <c r="BZ168" i="2"/>
  <c r="CC168" i="2"/>
  <c r="CF168" i="2"/>
  <c r="CI168" i="2"/>
  <c r="CL168" i="2"/>
  <c r="AV169" i="2"/>
  <c r="AY169" i="2"/>
  <c r="BB169" i="2"/>
  <c r="BE169" i="2"/>
  <c r="BH169" i="2"/>
  <c r="BK169" i="2"/>
  <c r="BN169" i="2"/>
  <c r="BQ169" i="2"/>
  <c r="BT169" i="2"/>
  <c r="BW169" i="2"/>
  <c r="BZ169" i="2"/>
  <c r="CC169" i="2"/>
  <c r="CF169" i="2"/>
  <c r="CI169" i="2"/>
  <c r="CL169" i="2"/>
  <c r="AV170" i="2"/>
  <c r="AY170" i="2"/>
  <c r="BB170" i="2"/>
  <c r="BE170" i="2"/>
  <c r="BH170" i="2"/>
  <c r="BK170" i="2"/>
  <c r="BN170" i="2"/>
  <c r="BQ170" i="2"/>
  <c r="BT170" i="2"/>
  <c r="BW170" i="2"/>
  <c r="BZ170" i="2"/>
  <c r="CC170" i="2"/>
  <c r="CF170" i="2"/>
  <c r="CI170" i="2"/>
  <c r="CL170" i="2"/>
  <c r="AV171" i="2"/>
  <c r="AY171" i="2"/>
  <c r="BB171" i="2"/>
  <c r="BE171" i="2"/>
  <c r="BH171" i="2"/>
  <c r="BK171" i="2"/>
  <c r="BN171" i="2"/>
  <c r="BQ171" i="2"/>
  <c r="BT171" i="2"/>
  <c r="BW171" i="2"/>
  <c r="BZ171" i="2"/>
  <c r="CC171" i="2"/>
  <c r="CF171" i="2"/>
  <c r="CI171" i="2"/>
  <c r="CL171" i="2"/>
  <c r="AV172" i="2"/>
  <c r="AY172" i="2"/>
  <c r="BB172" i="2"/>
  <c r="BE172" i="2"/>
  <c r="BH172" i="2"/>
  <c r="BK172" i="2"/>
  <c r="BN172" i="2"/>
  <c r="BQ172" i="2"/>
  <c r="BT172" i="2"/>
  <c r="BW172" i="2"/>
  <c r="BZ172" i="2"/>
  <c r="CC172" i="2"/>
  <c r="CF172" i="2"/>
  <c r="CI172" i="2"/>
  <c r="CL172" i="2"/>
  <c r="AV173" i="2"/>
  <c r="AY173" i="2"/>
  <c r="BB173" i="2"/>
  <c r="BE173" i="2"/>
  <c r="BH173" i="2"/>
  <c r="BK173" i="2"/>
  <c r="BN173" i="2"/>
  <c r="BQ173" i="2"/>
  <c r="BT173" i="2"/>
  <c r="BW173" i="2"/>
  <c r="BZ173" i="2"/>
  <c r="CC173" i="2"/>
  <c r="CF173" i="2"/>
  <c r="CI173" i="2"/>
  <c r="CL173" i="2"/>
  <c r="AV174" i="2"/>
  <c r="AY174" i="2"/>
  <c r="BB174" i="2"/>
  <c r="BE174" i="2"/>
  <c r="BH174" i="2"/>
  <c r="BK174" i="2"/>
  <c r="BN174" i="2"/>
  <c r="BQ174" i="2"/>
  <c r="BT174" i="2"/>
  <c r="BW174" i="2"/>
  <c r="BZ174" i="2"/>
  <c r="CC174" i="2"/>
  <c r="CF174" i="2"/>
  <c r="CI174" i="2"/>
  <c r="CL174" i="2"/>
  <c r="AV175" i="2"/>
  <c r="AY175" i="2"/>
  <c r="BB175" i="2"/>
  <c r="BE175" i="2"/>
  <c r="BH175" i="2"/>
  <c r="BK175" i="2"/>
  <c r="BN175" i="2"/>
  <c r="BQ175" i="2"/>
  <c r="BT175" i="2"/>
  <c r="BW175" i="2"/>
  <c r="BZ175" i="2"/>
  <c r="CC175" i="2"/>
  <c r="CF175" i="2"/>
  <c r="CI175" i="2"/>
  <c r="CL175" i="2"/>
  <c r="AV176" i="2"/>
  <c r="AY176" i="2"/>
  <c r="BB176" i="2"/>
  <c r="BE176" i="2"/>
  <c r="BH176" i="2"/>
  <c r="BK176" i="2"/>
  <c r="BN176" i="2"/>
  <c r="BQ176" i="2"/>
  <c r="BT176" i="2"/>
  <c r="BW176" i="2"/>
  <c r="BZ176" i="2"/>
  <c r="CC176" i="2"/>
  <c r="CF176" i="2"/>
  <c r="CI176" i="2"/>
  <c r="CL176" i="2"/>
  <c r="AV177" i="2"/>
  <c r="AY177" i="2"/>
  <c r="BB177" i="2"/>
  <c r="BE177" i="2"/>
  <c r="BH177" i="2"/>
  <c r="BK177" i="2"/>
  <c r="BN177" i="2"/>
  <c r="BQ177" i="2"/>
  <c r="BT177" i="2"/>
  <c r="BW177" i="2"/>
  <c r="BZ177" i="2"/>
  <c r="CC177" i="2"/>
  <c r="CF177" i="2"/>
  <c r="CI177" i="2"/>
  <c r="CL177" i="2"/>
  <c r="AV178" i="2"/>
  <c r="AY178" i="2"/>
  <c r="BB178" i="2"/>
  <c r="BE178" i="2"/>
  <c r="BH178" i="2"/>
  <c r="BK178" i="2"/>
  <c r="BN178" i="2"/>
  <c r="BQ178" i="2"/>
  <c r="BT178" i="2"/>
  <c r="BW178" i="2"/>
  <c r="BZ178" i="2"/>
  <c r="CC178" i="2"/>
  <c r="CF178" i="2"/>
  <c r="CI178" i="2"/>
  <c r="CL178" i="2"/>
  <c r="AV179" i="2"/>
  <c r="AY179" i="2"/>
  <c r="BB179" i="2"/>
  <c r="BE179" i="2"/>
  <c r="BH179" i="2"/>
  <c r="BK179" i="2"/>
  <c r="BN179" i="2"/>
  <c r="BQ179" i="2"/>
  <c r="BT179" i="2"/>
  <c r="BW179" i="2"/>
  <c r="BZ179" i="2"/>
  <c r="CC179" i="2"/>
  <c r="CF179" i="2"/>
  <c r="CI179" i="2"/>
  <c r="CL179" i="2"/>
  <c r="AV180" i="2"/>
  <c r="AY180" i="2"/>
  <c r="BB180" i="2"/>
  <c r="BE180" i="2"/>
  <c r="BH180" i="2"/>
  <c r="BK180" i="2"/>
  <c r="BN180" i="2"/>
  <c r="BQ180" i="2"/>
  <c r="BT180" i="2"/>
  <c r="BW180" i="2"/>
  <c r="BZ180" i="2"/>
  <c r="CC180" i="2"/>
  <c r="CF180" i="2"/>
  <c r="CI180" i="2"/>
  <c r="CL180" i="2"/>
  <c r="AV181" i="2"/>
  <c r="AY181" i="2"/>
  <c r="BB181" i="2"/>
  <c r="BE181" i="2"/>
  <c r="BH181" i="2"/>
  <c r="BK181" i="2"/>
  <c r="BN181" i="2"/>
  <c r="BQ181" i="2"/>
  <c r="BT181" i="2"/>
  <c r="BW181" i="2"/>
  <c r="BZ181" i="2"/>
  <c r="CC181" i="2"/>
  <c r="CF181" i="2"/>
  <c r="CI181" i="2"/>
  <c r="CL181" i="2"/>
  <c r="AV182" i="2"/>
  <c r="AY182" i="2"/>
  <c r="BB182" i="2"/>
  <c r="BE182" i="2"/>
  <c r="BH182" i="2"/>
  <c r="BK182" i="2"/>
  <c r="BN182" i="2"/>
  <c r="BQ182" i="2"/>
  <c r="BT182" i="2"/>
  <c r="BW182" i="2"/>
  <c r="BZ182" i="2"/>
  <c r="CC182" i="2"/>
  <c r="CF182" i="2"/>
  <c r="CI182" i="2"/>
  <c r="CL182" i="2"/>
  <c r="AV183" i="2"/>
  <c r="AY183" i="2"/>
  <c r="BB183" i="2"/>
  <c r="BE183" i="2"/>
  <c r="BH183" i="2"/>
  <c r="BK183" i="2"/>
  <c r="BN183" i="2"/>
  <c r="BQ183" i="2"/>
  <c r="BT183" i="2"/>
  <c r="BW183" i="2"/>
  <c r="BZ183" i="2"/>
  <c r="CC183" i="2"/>
  <c r="CF183" i="2"/>
  <c r="CI183" i="2"/>
  <c r="CL183" i="2"/>
  <c r="AV184" i="2"/>
  <c r="AY184" i="2"/>
  <c r="BB184" i="2"/>
  <c r="BE184" i="2"/>
  <c r="BH184" i="2"/>
  <c r="BK184" i="2"/>
  <c r="BN184" i="2"/>
  <c r="BQ184" i="2"/>
  <c r="BT184" i="2"/>
  <c r="BW184" i="2"/>
  <c r="BZ184" i="2"/>
  <c r="CC184" i="2"/>
  <c r="CF184" i="2"/>
  <c r="CI184" i="2"/>
  <c r="CL184" i="2"/>
  <c r="AV185" i="2"/>
  <c r="AY185" i="2"/>
  <c r="BB185" i="2"/>
  <c r="BE185" i="2"/>
  <c r="BH185" i="2"/>
  <c r="BK185" i="2"/>
  <c r="BN185" i="2"/>
  <c r="BQ185" i="2"/>
  <c r="BT185" i="2"/>
  <c r="BW185" i="2"/>
  <c r="BZ185" i="2"/>
  <c r="CC185" i="2"/>
  <c r="CF185" i="2"/>
  <c r="CI185" i="2"/>
  <c r="CL185" i="2"/>
  <c r="AV186" i="2"/>
  <c r="AY186" i="2"/>
  <c r="BB186" i="2"/>
  <c r="BE186" i="2"/>
  <c r="BH186" i="2"/>
  <c r="BK186" i="2"/>
  <c r="BN186" i="2"/>
  <c r="BQ186" i="2"/>
  <c r="BT186" i="2"/>
  <c r="BW186" i="2"/>
  <c r="BZ186" i="2"/>
  <c r="CC186" i="2"/>
  <c r="CF186" i="2"/>
  <c r="CI186" i="2"/>
  <c r="CL186" i="2"/>
  <c r="AV187" i="2"/>
  <c r="AY187" i="2"/>
  <c r="BB187" i="2"/>
  <c r="BE187" i="2"/>
  <c r="BH187" i="2"/>
  <c r="BK187" i="2"/>
  <c r="BN187" i="2"/>
  <c r="BQ187" i="2"/>
  <c r="BT187" i="2"/>
  <c r="BW187" i="2"/>
  <c r="BZ187" i="2"/>
  <c r="CC187" i="2"/>
  <c r="CF187" i="2"/>
  <c r="CI187" i="2"/>
  <c r="CL187" i="2"/>
  <c r="AV188" i="2"/>
  <c r="AY188" i="2"/>
  <c r="BB188" i="2"/>
  <c r="BE188" i="2"/>
  <c r="BH188" i="2"/>
  <c r="BK188" i="2"/>
  <c r="BN188" i="2"/>
  <c r="BQ188" i="2"/>
  <c r="BT188" i="2"/>
  <c r="BW188" i="2"/>
  <c r="BZ188" i="2"/>
  <c r="CC188" i="2"/>
  <c r="CF188" i="2"/>
  <c r="CI188" i="2"/>
  <c r="CL188" i="2"/>
  <c r="AV189" i="2"/>
  <c r="AY189" i="2"/>
  <c r="BB189" i="2"/>
  <c r="BE189" i="2"/>
  <c r="BH189" i="2"/>
  <c r="BK189" i="2"/>
  <c r="BN189" i="2"/>
  <c r="BQ189" i="2"/>
  <c r="BT189" i="2"/>
  <c r="BW189" i="2"/>
  <c r="BZ189" i="2"/>
  <c r="CC189" i="2"/>
  <c r="CF189" i="2"/>
  <c r="CI189" i="2"/>
  <c r="CL189" i="2"/>
  <c r="AV190" i="2"/>
  <c r="AY190" i="2"/>
  <c r="BB190" i="2"/>
  <c r="BE190" i="2"/>
  <c r="BH190" i="2"/>
  <c r="BK190" i="2"/>
  <c r="BN190" i="2"/>
  <c r="BQ190" i="2"/>
  <c r="BT190" i="2"/>
  <c r="BW190" i="2"/>
  <c r="BZ190" i="2"/>
  <c r="CC190" i="2"/>
  <c r="CF190" i="2"/>
  <c r="CI190" i="2"/>
  <c r="CL190" i="2"/>
  <c r="AV191" i="2"/>
  <c r="AY191" i="2"/>
  <c r="BB191" i="2"/>
  <c r="BE191" i="2"/>
  <c r="BH191" i="2"/>
  <c r="BK191" i="2"/>
  <c r="BN191" i="2"/>
  <c r="BQ191" i="2"/>
  <c r="BT191" i="2"/>
  <c r="BW191" i="2"/>
  <c r="BZ191" i="2"/>
  <c r="CC191" i="2"/>
  <c r="CF191" i="2"/>
  <c r="CI191" i="2"/>
  <c r="CL191" i="2"/>
  <c r="AV192" i="2"/>
  <c r="AY192" i="2"/>
  <c r="BB192" i="2"/>
  <c r="BE192" i="2"/>
  <c r="BH192" i="2"/>
  <c r="BK192" i="2"/>
  <c r="BN192" i="2"/>
  <c r="BQ192" i="2"/>
  <c r="BT192" i="2"/>
  <c r="BW192" i="2"/>
  <c r="BZ192" i="2"/>
  <c r="CC192" i="2"/>
  <c r="CF192" i="2"/>
  <c r="CI192" i="2"/>
  <c r="CL192" i="2"/>
  <c r="AV193" i="2"/>
  <c r="AY193" i="2"/>
  <c r="BB193" i="2"/>
  <c r="BE193" i="2"/>
  <c r="BH193" i="2"/>
  <c r="BK193" i="2"/>
  <c r="BN193" i="2"/>
  <c r="BQ193" i="2"/>
  <c r="BT193" i="2"/>
  <c r="BW193" i="2"/>
  <c r="BZ193" i="2"/>
  <c r="CC193" i="2"/>
  <c r="CF193" i="2"/>
  <c r="CI193" i="2"/>
  <c r="CL193" i="2"/>
  <c r="AV194" i="2"/>
  <c r="AY194" i="2"/>
  <c r="BB194" i="2"/>
  <c r="BE194" i="2"/>
  <c r="BH194" i="2"/>
  <c r="BK194" i="2"/>
  <c r="BN194" i="2"/>
  <c r="BQ194" i="2"/>
  <c r="BT194" i="2"/>
  <c r="BW194" i="2"/>
  <c r="BZ194" i="2"/>
  <c r="CC194" i="2"/>
  <c r="CF194" i="2"/>
  <c r="CI194" i="2"/>
  <c r="CL194" i="2"/>
  <c r="AV195" i="2"/>
  <c r="AY195" i="2"/>
  <c r="BB195" i="2"/>
  <c r="BE195" i="2"/>
  <c r="BH195" i="2"/>
  <c r="BK195" i="2"/>
  <c r="BN195" i="2"/>
  <c r="BQ195" i="2"/>
  <c r="BT195" i="2"/>
  <c r="BW195" i="2"/>
  <c r="BZ195" i="2"/>
  <c r="CC195" i="2"/>
  <c r="CF195" i="2"/>
  <c r="CI195" i="2"/>
  <c r="CL195" i="2"/>
  <c r="AV196" i="2"/>
  <c r="AY196" i="2"/>
  <c r="BB196" i="2"/>
  <c r="BE196" i="2"/>
  <c r="BH196" i="2"/>
  <c r="BK196" i="2"/>
  <c r="BN196" i="2"/>
  <c r="BQ196" i="2"/>
  <c r="BT196" i="2"/>
  <c r="BW196" i="2"/>
  <c r="BZ196" i="2"/>
  <c r="CC196" i="2"/>
  <c r="CF196" i="2"/>
  <c r="CI196" i="2"/>
  <c r="CL196" i="2"/>
  <c r="AV197" i="2"/>
  <c r="AY197" i="2"/>
  <c r="BB197" i="2"/>
  <c r="BE197" i="2"/>
  <c r="BH197" i="2"/>
  <c r="BK197" i="2"/>
  <c r="BN197" i="2"/>
  <c r="BQ197" i="2"/>
  <c r="BT197" i="2"/>
  <c r="BW197" i="2"/>
  <c r="BZ197" i="2"/>
  <c r="CC197" i="2"/>
  <c r="CF197" i="2"/>
  <c r="CI197" i="2"/>
  <c r="CL197" i="2"/>
  <c r="AV198" i="2"/>
  <c r="AY198" i="2"/>
  <c r="BB198" i="2"/>
  <c r="BE198" i="2"/>
  <c r="BH198" i="2"/>
  <c r="BK198" i="2"/>
  <c r="BN198" i="2"/>
  <c r="BQ198" i="2"/>
  <c r="BT198" i="2"/>
  <c r="BW198" i="2"/>
  <c r="BZ198" i="2"/>
  <c r="CC198" i="2"/>
  <c r="CF198" i="2"/>
  <c r="CI198" i="2"/>
  <c r="CL198" i="2"/>
  <c r="AV199" i="2"/>
  <c r="AY199" i="2"/>
  <c r="BB199" i="2"/>
  <c r="BE199" i="2"/>
  <c r="BH199" i="2"/>
  <c r="BK199" i="2"/>
  <c r="BN199" i="2"/>
  <c r="BQ199" i="2"/>
  <c r="BT199" i="2"/>
  <c r="BW199" i="2"/>
  <c r="BZ199" i="2"/>
  <c r="CC199" i="2"/>
  <c r="CF199" i="2"/>
  <c r="CI199" i="2"/>
  <c r="CL199" i="2"/>
  <c r="AV200" i="2"/>
  <c r="AY200" i="2"/>
  <c r="BB200" i="2"/>
  <c r="BE200" i="2"/>
  <c r="BH200" i="2"/>
  <c r="BK200" i="2"/>
  <c r="BN200" i="2"/>
  <c r="BQ200" i="2"/>
  <c r="BT200" i="2"/>
  <c r="BW200" i="2"/>
  <c r="BZ200" i="2"/>
  <c r="CC200" i="2"/>
  <c r="CF200" i="2"/>
  <c r="CI200" i="2"/>
  <c r="CL200" i="2"/>
  <c r="AV201" i="2"/>
  <c r="AY201" i="2"/>
  <c r="BB201" i="2"/>
  <c r="BE201" i="2"/>
  <c r="BH201" i="2"/>
  <c r="BK201" i="2"/>
  <c r="BN201" i="2"/>
  <c r="BQ201" i="2"/>
  <c r="BT201" i="2"/>
  <c r="BW201" i="2"/>
  <c r="BZ201" i="2"/>
  <c r="CC201" i="2"/>
  <c r="CF201" i="2"/>
  <c r="CI201" i="2"/>
  <c r="CL201" i="2"/>
  <c r="AV202" i="2"/>
  <c r="AY202" i="2"/>
  <c r="BB202" i="2"/>
  <c r="BE202" i="2"/>
  <c r="BH202" i="2"/>
  <c r="BK202" i="2"/>
  <c r="BN202" i="2"/>
  <c r="BQ202" i="2"/>
  <c r="BT202" i="2"/>
  <c r="BW202" i="2"/>
  <c r="BZ202" i="2"/>
  <c r="CC202" i="2"/>
  <c r="CF202" i="2"/>
  <c r="CI202" i="2"/>
  <c r="CL202" i="2"/>
  <c r="AV203" i="2"/>
  <c r="AY203" i="2"/>
  <c r="BB203" i="2"/>
  <c r="BE203" i="2"/>
  <c r="BH203" i="2"/>
  <c r="BK203" i="2"/>
  <c r="BN203" i="2"/>
  <c r="BQ203" i="2"/>
  <c r="BT203" i="2"/>
  <c r="BW203" i="2"/>
  <c r="BZ203" i="2"/>
  <c r="CC203" i="2"/>
  <c r="CF203" i="2"/>
  <c r="CI203" i="2"/>
  <c r="CL203" i="2"/>
  <c r="AV204" i="2"/>
  <c r="AY204" i="2"/>
  <c r="BB204" i="2"/>
  <c r="BE204" i="2"/>
  <c r="BH204" i="2"/>
  <c r="BK204" i="2"/>
  <c r="BN204" i="2"/>
  <c r="BQ204" i="2"/>
  <c r="BT204" i="2"/>
  <c r="BW204" i="2"/>
  <c r="BZ204" i="2"/>
  <c r="CC204" i="2"/>
  <c r="CF204" i="2"/>
  <c r="CI204" i="2"/>
  <c r="CL204" i="2"/>
  <c r="AV205" i="2"/>
  <c r="AY205" i="2"/>
  <c r="BB205" i="2"/>
  <c r="BE205" i="2"/>
  <c r="BH205" i="2"/>
  <c r="BK205" i="2"/>
  <c r="BN205" i="2"/>
  <c r="BQ205" i="2"/>
  <c r="BT205" i="2"/>
  <c r="BW205" i="2"/>
  <c r="BZ205" i="2"/>
  <c r="CC205" i="2"/>
  <c r="CF205" i="2"/>
  <c r="CI205" i="2"/>
  <c r="CL205" i="2"/>
  <c r="AV206" i="2"/>
  <c r="AY206" i="2"/>
  <c r="BB206" i="2"/>
  <c r="BE206" i="2"/>
  <c r="BH206" i="2"/>
  <c r="BK206" i="2"/>
  <c r="BN206" i="2"/>
  <c r="BQ206" i="2"/>
  <c r="BT206" i="2"/>
  <c r="BW206" i="2"/>
  <c r="BZ206" i="2"/>
  <c r="CC206" i="2"/>
  <c r="CF206" i="2"/>
  <c r="CI206" i="2"/>
  <c r="CL206" i="2"/>
  <c r="AV207" i="2"/>
  <c r="AY207" i="2"/>
  <c r="BB207" i="2"/>
  <c r="BE207" i="2"/>
  <c r="BH207" i="2"/>
  <c r="BK207" i="2"/>
  <c r="BN207" i="2"/>
  <c r="BQ207" i="2"/>
  <c r="BT207" i="2"/>
  <c r="BW207" i="2"/>
  <c r="BZ207" i="2"/>
  <c r="CC207" i="2"/>
  <c r="CF207" i="2"/>
  <c r="CI207" i="2"/>
  <c r="CL207" i="2"/>
  <c r="AV208" i="2"/>
  <c r="AY208" i="2"/>
  <c r="BB208" i="2"/>
  <c r="BE208" i="2"/>
  <c r="BH208" i="2"/>
  <c r="BK208" i="2"/>
  <c r="BN208" i="2"/>
  <c r="BQ208" i="2"/>
  <c r="BT208" i="2"/>
  <c r="BW208" i="2"/>
  <c r="BZ208" i="2"/>
  <c r="CC208" i="2"/>
  <c r="CF208" i="2"/>
  <c r="CI208" i="2"/>
  <c r="CL208" i="2"/>
  <c r="AV209" i="2"/>
  <c r="AY209" i="2"/>
  <c r="BB209" i="2"/>
  <c r="BE209" i="2"/>
  <c r="BH209" i="2"/>
  <c r="BK209" i="2"/>
  <c r="BN209" i="2"/>
  <c r="BQ209" i="2"/>
  <c r="BT209" i="2"/>
  <c r="BW209" i="2"/>
  <c r="BZ209" i="2"/>
  <c r="CC209" i="2"/>
  <c r="CF209" i="2"/>
  <c r="CI209" i="2"/>
  <c r="CL209" i="2"/>
  <c r="AV210" i="2"/>
  <c r="AY210" i="2"/>
  <c r="BB210" i="2"/>
  <c r="BE210" i="2"/>
  <c r="BH210" i="2"/>
  <c r="BK210" i="2"/>
  <c r="BN210" i="2"/>
  <c r="BQ210" i="2"/>
  <c r="BT210" i="2"/>
  <c r="BW210" i="2"/>
  <c r="BZ210" i="2"/>
  <c r="CC210" i="2"/>
  <c r="CF210" i="2"/>
  <c r="CI210" i="2"/>
  <c r="CL210" i="2"/>
  <c r="AV211" i="2"/>
  <c r="AY211" i="2"/>
  <c r="BB211" i="2"/>
  <c r="BE211" i="2"/>
  <c r="BH211" i="2"/>
  <c r="BK211" i="2"/>
  <c r="BN211" i="2"/>
  <c r="BQ211" i="2"/>
  <c r="BT211" i="2"/>
  <c r="BW211" i="2"/>
  <c r="BZ211" i="2"/>
  <c r="CC211" i="2"/>
  <c r="CF211" i="2"/>
  <c r="CI211" i="2"/>
  <c r="CL211" i="2"/>
  <c r="AV212" i="2"/>
  <c r="AY212" i="2"/>
  <c r="BB212" i="2"/>
  <c r="BE212" i="2"/>
  <c r="BH212" i="2"/>
  <c r="BK212" i="2"/>
  <c r="BN212" i="2"/>
  <c r="BQ212" i="2"/>
  <c r="BT212" i="2"/>
  <c r="BW212" i="2"/>
  <c r="BZ212" i="2"/>
  <c r="CC212" i="2"/>
  <c r="CF212" i="2"/>
  <c r="CI212" i="2"/>
  <c r="CL212" i="2"/>
  <c r="AV213" i="2"/>
  <c r="AY213" i="2"/>
  <c r="BB213" i="2"/>
  <c r="BE213" i="2"/>
  <c r="BH213" i="2"/>
  <c r="BK213" i="2"/>
  <c r="BN213" i="2"/>
  <c r="BQ213" i="2"/>
  <c r="BT213" i="2"/>
  <c r="BW213" i="2"/>
  <c r="BZ213" i="2"/>
  <c r="CC213" i="2"/>
  <c r="CF213" i="2"/>
  <c r="CI213" i="2"/>
  <c r="CL213" i="2"/>
  <c r="AV214" i="2"/>
  <c r="AY214" i="2"/>
  <c r="BB214" i="2"/>
  <c r="BE214" i="2"/>
  <c r="BH214" i="2"/>
  <c r="BK214" i="2"/>
  <c r="BN214" i="2"/>
  <c r="BQ214" i="2"/>
  <c r="BT214" i="2"/>
  <c r="BW214" i="2"/>
  <c r="BZ214" i="2"/>
  <c r="CC214" i="2"/>
  <c r="CF214" i="2"/>
  <c r="CI214" i="2"/>
  <c r="CL214" i="2"/>
  <c r="AV215" i="2"/>
  <c r="AY215" i="2"/>
  <c r="BB215" i="2"/>
  <c r="BE215" i="2"/>
  <c r="BH215" i="2"/>
  <c r="BK215" i="2"/>
  <c r="BN215" i="2"/>
  <c r="BQ215" i="2"/>
  <c r="BT215" i="2"/>
  <c r="BW215" i="2"/>
  <c r="BZ215" i="2"/>
  <c r="CC215" i="2"/>
  <c r="CF215" i="2"/>
  <c r="CI215" i="2"/>
  <c r="CL215" i="2"/>
  <c r="AV216" i="2"/>
  <c r="AY216" i="2"/>
  <c r="BB216" i="2"/>
  <c r="BE216" i="2"/>
  <c r="BH216" i="2"/>
  <c r="BK216" i="2"/>
  <c r="BN216" i="2"/>
  <c r="BQ216" i="2"/>
  <c r="BT216" i="2"/>
  <c r="BW216" i="2"/>
  <c r="BZ216" i="2"/>
  <c r="CC216" i="2"/>
  <c r="CF216" i="2"/>
  <c r="CI216" i="2"/>
  <c r="CL216" i="2"/>
  <c r="AV217" i="2"/>
  <c r="AY217" i="2"/>
  <c r="BB217" i="2"/>
  <c r="BE217" i="2"/>
  <c r="BH217" i="2"/>
  <c r="BK217" i="2"/>
  <c r="BN217" i="2"/>
  <c r="BQ217" i="2"/>
  <c r="BT217" i="2"/>
  <c r="BW217" i="2"/>
  <c r="BZ217" i="2"/>
  <c r="CC217" i="2"/>
  <c r="CF217" i="2"/>
  <c r="CI217" i="2"/>
  <c r="CL217" i="2"/>
  <c r="AV218" i="2"/>
  <c r="AY218" i="2"/>
  <c r="BB218" i="2"/>
  <c r="BE218" i="2"/>
  <c r="BH218" i="2"/>
  <c r="BK218" i="2"/>
  <c r="BN218" i="2"/>
  <c r="BQ218" i="2"/>
  <c r="BT218" i="2"/>
  <c r="BW218" i="2"/>
  <c r="BZ218" i="2"/>
  <c r="CC218" i="2"/>
  <c r="CF218" i="2"/>
  <c r="CI218" i="2"/>
  <c r="CL218" i="2"/>
  <c r="AV219" i="2"/>
  <c r="AY219" i="2"/>
  <c r="BB219" i="2"/>
  <c r="BE219" i="2"/>
  <c r="BH219" i="2"/>
  <c r="BK219" i="2"/>
  <c r="BN219" i="2"/>
  <c r="BQ219" i="2"/>
  <c r="BT219" i="2"/>
  <c r="BW219" i="2"/>
  <c r="BZ219" i="2"/>
  <c r="CC219" i="2"/>
  <c r="CF219" i="2"/>
  <c r="CI219" i="2"/>
  <c r="CL219" i="2"/>
  <c r="AV220" i="2"/>
  <c r="AY220" i="2"/>
  <c r="BB220" i="2"/>
  <c r="BE220" i="2"/>
  <c r="BH220" i="2"/>
  <c r="BK220" i="2"/>
  <c r="BN220" i="2"/>
  <c r="BQ220" i="2"/>
  <c r="BT220" i="2"/>
  <c r="BW220" i="2"/>
  <c r="BZ220" i="2"/>
  <c r="CC220" i="2"/>
  <c r="CF220" i="2"/>
  <c r="CI220" i="2"/>
  <c r="CL220" i="2"/>
  <c r="AV221" i="2"/>
  <c r="AY221" i="2"/>
  <c r="BB221" i="2"/>
  <c r="BE221" i="2"/>
  <c r="BH221" i="2"/>
  <c r="BK221" i="2"/>
  <c r="BN221" i="2"/>
  <c r="BQ221" i="2"/>
  <c r="BT221" i="2"/>
  <c r="BW221" i="2"/>
  <c r="BZ221" i="2"/>
  <c r="CC221" i="2"/>
  <c r="CF221" i="2"/>
  <c r="CI221" i="2"/>
  <c r="CL221" i="2"/>
  <c r="AV222" i="2"/>
  <c r="AY222" i="2"/>
  <c r="BB222" i="2"/>
  <c r="BE222" i="2"/>
  <c r="BH222" i="2"/>
  <c r="BK222" i="2"/>
  <c r="BN222" i="2"/>
  <c r="BQ222" i="2"/>
  <c r="BT222" i="2"/>
  <c r="BW222" i="2"/>
  <c r="BZ222" i="2"/>
  <c r="CC222" i="2"/>
  <c r="CF222" i="2"/>
  <c r="CI222" i="2"/>
  <c r="CL222" i="2"/>
  <c r="AV223" i="2"/>
  <c r="AY223" i="2"/>
  <c r="BB223" i="2"/>
  <c r="BE223" i="2"/>
  <c r="BH223" i="2"/>
  <c r="BK223" i="2"/>
  <c r="BN223" i="2"/>
  <c r="BQ223" i="2"/>
  <c r="BT223" i="2"/>
  <c r="BW223" i="2"/>
  <c r="BZ223" i="2"/>
  <c r="CC223" i="2"/>
  <c r="CF223" i="2"/>
  <c r="CI223" i="2"/>
  <c r="CL223" i="2"/>
  <c r="AV224" i="2"/>
  <c r="AY224" i="2"/>
  <c r="BB224" i="2"/>
  <c r="BE224" i="2"/>
  <c r="BH224" i="2"/>
  <c r="BK224" i="2"/>
  <c r="BN224" i="2"/>
  <c r="BQ224" i="2"/>
  <c r="BT224" i="2"/>
  <c r="BW224" i="2"/>
  <c r="BZ224" i="2"/>
  <c r="CC224" i="2"/>
  <c r="CF224" i="2"/>
  <c r="CI224" i="2"/>
  <c r="CL224" i="2"/>
  <c r="AV225" i="2"/>
  <c r="AY225" i="2"/>
  <c r="BB225" i="2"/>
  <c r="BE225" i="2"/>
  <c r="BH225" i="2"/>
  <c r="BK225" i="2"/>
  <c r="BN225" i="2"/>
  <c r="BQ225" i="2"/>
  <c r="BT225" i="2"/>
  <c r="BW225" i="2"/>
  <c r="BZ225" i="2"/>
  <c r="CC225" i="2"/>
  <c r="CF225" i="2"/>
  <c r="CI225" i="2"/>
  <c r="CL225" i="2"/>
  <c r="AV226" i="2"/>
  <c r="AY226" i="2"/>
  <c r="BB226" i="2"/>
  <c r="BE226" i="2"/>
  <c r="BH226" i="2"/>
  <c r="BK226" i="2"/>
  <c r="BN226" i="2"/>
  <c r="BQ226" i="2"/>
  <c r="BT226" i="2"/>
  <c r="BW226" i="2"/>
  <c r="BZ226" i="2"/>
  <c r="CC226" i="2"/>
  <c r="CF226" i="2"/>
  <c r="CI226" i="2"/>
  <c r="CL226" i="2"/>
  <c r="AV227" i="2"/>
  <c r="AY227" i="2"/>
  <c r="BB227" i="2"/>
  <c r="BE227" i="2"/>
  <c r="BH227" i="2"/>
  <c r="BK227" i="2"/>
  <c r="BN227" i="2"/>
  <c r="BQ227" i="2"/>
  <c r="BT227" i="2"/>
  <c r="BW227" i="2"/>
  <c r="BZ227" i="2"/>
  <c r="CC227" i="2"/>
  <c r="CF227" i="2"/>
  <c r="CI227" i="2"/>
  <c r="CL227" i="2"/>
  <c r="AV228" i="2"/>
  <c r="AY228" i="2"/>
  <c r="BB228" i="2"/>
  <c r="BE228" i="2"/>
  <c r="BH228" i="2"/>
  <c r="BK228" i="2"/>
  <c r="BN228" i="2"/>
  <c r="BQ228" i="2"/>
  <c r="BT228" i="2"/>
  <c r="BW228" i="2"/>
  <c r="BZ228" i="2"/>
  <c r="CC228" i="2"/>
  <c r="CF228" i="2"/>
  <c r="CI228" i="2"/>
  <c r="CL228" i="2"/>
  <c r="AV229" i="2"/>
  <c r="AY229" i="2"/>
  <c r="BB229" i="2"/>
  <c r="BE229" i="2"/>
  <c r="BH229" i="2"/>
  <c r="BK229" i="2"/>
  <c r="BN229" i="2"/>
  <c r="BQ229" i="2"/>
  <c r="BT229" i="2"/>
  <c r="BW229" i="2"/>
  <c r="BZ229" i="2"/>
  <c r="CC229" i="2"/>
  <c r="CF229" i="2"/>
  <c r="CI229" i="2"/>
  <c r="CL229" i="2"/>
  <c r="AV230" i="2"/>
  <c r="AY230" i="2"/>
  <c r="BB230" i="2"/>
  <c r="BE230" i="2"/>
  <c r="BH230" i="2"/>
  <c r="BK230" i="2"/>
  <c r="BN230" i="2"/>
  <c r="BQ230" i="2"/>
  <c r="BT230" i="2"/>
  <c r="BW230" i="2"/>
  <c r="BZ230" i="2"/>
  <c r="CC230" i="2"/>
  <c r="CF230" i="2"/>
  <c r="CI230" i="2"/>
  <c r="CL230" i="2"/>
  <c r="AV231" i="2"/>
  <c r="AY231" i="2"/>
  <c r="BB231" i="2"/>
  <c r="BE231" i="2"/>
  <c r="BH231" i="2"/>
  <c r="BK231" i="2"/>
  <c r="BN231" i="2"/>
  <c r="BQ231" i="2"/>
  <c r="BT231" i="2"/>
  <c r="BW231" i="2"/>
  <c r="BZ231" i="2"/>
  <c r="CC231" i="2"/>
  <c r="CF231" i="2"/>
  <c r="CI231" i="2"/>
  <c r="CL231" i="2"/>
  <c r="AV232" i="2"/>
  <c r="AY232" i="2"/>
  <c r="BB232" i="2"/>
  <c r="BE232" i="2"/>
  <c r="BH232" i="2"/>
  <c r="BK232" i="2"/>
  <c r="BN232" i="2"/>
  <c r="BQ232" i="2"/>
  <c r="BT232" i="2"/>
  <c r="BW232" i="2"/>
  <c r="BZ232" i="2"/>
  <c r="CC232" i="2"/>
  <c r="CF232" i="2"/>
  <c r="CI232" i="2"/>
  <c r="CL232" i="2"/>
  <c r="AV233" i="2"/>
  <c r="AY233" i="2"/>
  <c r="BB233" i="2"/>
  <c r="BE233" i="2"/>
  <c r="BH233" i="2"/>
  <c r="BK233" i="2"/>
  <c r="BN233" i="2"/>
  <c r="BQ233" i="2"/>
  <c r="BT233" i="2"/>
  <c r="BW233" i="2"/>
  <c r="BZ233" i="2"/>
  <c r="CC233" i="2"/>
  <c r="CF233" i="2"/>
  <c r="CI233" i="2"/>
  <c r="CL233" i="2"/>
  <c r="AV234" i="2"/>
  <c r="AY234" i="2"/>
  <c r="BB234" i="2"/>
  <c r="BE234" i="2"/>
  <c r="BH234" i="2"/>
  <c r="BK234" i="2"/>
  <c r="BN234" i="2"/>
  <c r="BQ234" i="2"/>
  <c r="BT234" i="2"/>
  <c r="BW234" i="2"/>
  <c r="BZ234" i="2"/>
  <c r="CC234" i="2"/>
  <c r="CF234" i="2"/>
  <c r="CI234" i="2"/>
  <c r="CL234" i="2"/>
  <c r="AV235" i="2"/>
  <c r="AY235" i="2"/>
  <c r="BB235" i="2"/>
  <c r="BE235" i="2"/>
  <c r="BH235" i="2"/>
  <c r="BK235" i="2"/>
  <c r="BN235" i="2"/>
  <c r="BQ235" i="2"/>
  <c r="BT235" i="2"/>
  <c r="BW235" i="2"/>
  <c r="BZ235" i="2"/>
  <c r="CC235" i="2"/>
  <c r="CF235" i="2"/>
  <c r="CI235" i="2"/>
  <c r="CL235" i="2"/>
  <c r="AV236" i="2"/>
  <c r="AY236" i="2"/>
  <c r="BB236" i="2"/>
  <c r="BE236" i="2"/>
  <c r="BH236" i="2"/>
  <c r="BK236" i="2"/>
  <c r="BN236" i="2"/>
  <c r="BQ236" i="2"/>
  <c r="BT236" i="2"/>
  <c r="BW236" i="2"/>
  <c r="BZ236" i="2"/>
  <c r="CC236" i="2"/>
  <c r="CF236" i="2"/>
  <c r="CI236" i="2"/>
  <c r="CL236" i="2"/>
  <c r="AV237" i="2"/>
  <c r="AY237" i="2"/>
  <c r="BB237" i="2"/>
  <c r="BE237" i="2"/>
  <c r="BH237" i="2"/>
  <c r="BK237" i="2"/>
  <c r="BN237" i="2"/>
  <c r="BQ237" i="2"/>
  <c r="BT237" i="2"/>
  <c r="BW237" i="2"/>
  <c r="BZ237" i="2"/>
  <c r="CC237" i="2"/>
  <c r="CF237" i="2"/>
  <c r="CI237" i="2"/>
  <c r="CL237" i="2"/>
  <c r="AV238" i="2"/>
  <c r="AY238" i="2"/>
  <c r="BB238" i="2"/>
  <c r="BE238" i="2"/>
  <c r="BH238" i="2"/>
  <c r="BK238" i="2"/>
  <c r="BN238" i="2"/>
  <c r="BQ238" i="2"/>
  <c r="BT238" i="2"/>
  <c r="BW238" i="2"/>
  <c r="BZ238" i="2"/>
  <c r="CC238" i="2"/>
  <c r="CF238" i="2"/>
  <c r="CI238" i="2"/>
  <c r="CL238" i="2"/>
  <c r="AV239" i="2"/>
  <c r="AY239" i="2"/>
  <c r="BB239" i="2"/>
  <c r="BE239" i="2"/>
  <c r="BH239" i="2"/>
  <c r="BK239" i="2"/>
  <c r="BN239" i="2"/>
  <c r="BQ239" i="2"/>
  <c r="BT239" i="2"/>
  <c r="BW239" i="2"/>
  <c r="BZ239" i="2"/>
  <c r="CC239" i="2"/>
  <c r="CF239" i="2"/>
  <c r="CI239" i="2"/>
  <c r="CL239" i="2"/>
  <c r="AV240" i="2"/>
  <c r="AY240" i="2"/>
  <c r="BB240" i="2"/>
  <c r="BE240" i="2"/>
  <c r="BH240" i="2"/>
  <c r="BK240" i="2"/>
  <c r="BN240" i="2"/>
  <c r="BQ240" i="2"/>
  <c r="BT240" i="2"/>
  <c r="BW240" i="2"/>
  <c r="BZ240" i="2"/>
  <c r="CC240" i="2"/>
  <c r="CF240" i="2"/>
  <c r="CI240" i="2"/>
  <c r="CL240" i="2"/>
  <c r="AV241" i="2"/>
  <c r="AY241" i="2"/>
  <c r="BB241" i="2"/>
  <c r="BE241" i="2"/>
  <c r="BH241" i="2"/>
  <c r="BK241" i="2"/>
  <c r="BN241" i="2"/>
  <c r="BQ241" i="2"/>
  <c r="BT241" i="2"/>
  <c r="BW241" i="2"/>
  <c r="BZ241" i="2"/>
  <c r="CC241" i="2"/>
  <c r="CF241" i="2"/>
  <c r="CI241" i="2"/>
  <c r="CL241" i="2"/>
  <c r="AV242" i="2"/>
  <c r="AY242" i="2"/>
  <c r="BB242" i="2"/>
  <c r="BE242" i="2"/>
  <c r="BH242" i="2"/>
  <c r="BK242" i="2"/>
  <c r="BN242" i="2"/>
  <c r="BQ242" i="2"/>
  <c r="BT242" i="2"/>
  <c r="BW242" i="2"/>
  <c r="BZ242" i="2"/>
  <c r="CC242" i="2"/>
  <c r="CF242" i="2"/>
  <c r="CI242" i="2"/>
  <c r="CL242" i="2"/>
  <c r="AV243" i="2"/>
  <c r="AY243" i="2"/>
  <c r="BB243" i="2"/>
  <c r="BE243" i="2"/>
  <c r="BH243" i="2"/>
  <c r="BK243" i="2"/>
  <c r="BN243" i="2"/>
  <c r="BQ243" i="2"/>
  <c r="BT243" i="2"/>
  <c r="BW243" i="2"/>
  <c r="BZ243" i="2"/>
  <c r="CC243" i="2"/>
  <c r="CF243" i="2"/>
  <c r="CI243" i="2"/>
  <c r="CL243" i="2"/>
  <c r="AV244" i="2"/>
  <c r="AY244" i="2"/>
  <c r="BB244" i="2"/>
  <c r="BE244" i="2"/>
  <c r="BH244" i="2"/>
  <c r="BK244" i="2"/>
  <c r="BN244" i="2"/>
  <c r="BQ244" i="2"/>
  <c r="BT244" i="2"/>
  <c r="BW244" i="2"/>
  <c r="BZ244" i="2"/>
  <c r="CC244" i="2"/>
  <c r="CF244" i="2"/>
  <c r="CI244" i="2"/>
  <c r="CL244" i="2"/>
  <c r="AV245" i="2"/>
  <c r="AY245" i="2"/>
  <c r="BB245" i="2"/>
  <c r="BE245" i="2"/>
  <c r="BH245" i="2"/>
  <c r="BK245" i="2"/>
  <c r="BN245" i="2"/>
  <c r="BQ245" i="2"/>
  <c r="BT245" i="2"/>
  <c r="BW245" i="2"/>
  <c r="BZ245" i="2"/>
  <c r="CC245" i="2"/>
  <c r="CF245" i="2"/>
  <c r="CI245" i="2"/>
  <c r="CL245" i="2"/>
  <c r="AV246" i="2"/>
  <c r="AY246" i="2"/>
  <c r="BB246" i="2"/>
  <c r="BE246" i="2"/>
  <c r="BH246" i="2"/>
  <c r="BK246" i="2"/>
  <c r="BN246" i="2"/>
  <c r="BQ246" i="2"/>
  <c r="BT246" i="2"/>
  <c r="BW246" i="2"/>
  <c r="BZ246" i="2"/>
  <c r="CC246" i="2"/>
  <c r="CF246" i="2"/>
  <c r="CI246" i="2"/>
  <c r="CL246" i="2"/>
  <c r="AV247" i="2"/>
  <c r="AY247" i="2"/>
  <c r="BB247" i="2"/>
  <c r="BE247" i="2"/>
  <c r="BH247" i="2"/>
  <c r="BK247" i="2"/>
  <c r="BN247" i="2"/>
  <c r="BQ247" i="2"/>
  <c r="BT247" i="2"/>
  <c r="BW247" i="2"/>
  <c r="BZ247" i="2"/>
  <c r="CC247" i="2"/>
  <c r="CF247" i="2"/>
  <c r="CI247" i="2"/>
  <c r="CL247" i="2"/>
  <c r="AV248" i="2"/>
  <c r="AY248" i="2"/>
  <c r="BB248" i="2"/>
  <c r="BE248" i="2"/>
  <c r="BH248" i="2"/>
  <c r="BK248" i="2"/>
  <c r="BN248" i="2"/>
  <c r="BQ248" i="2"/>
  <c r="BT248" i="2"/>
  <c r="BW248" i="2"/>
  <c r="BZ248" i="2"/>
  <c r="CC248" i="2"/>
  <c r="CF248" i="2"/>
  <c r="CI248" i="2"/>
  <c r="CL248" i="2"/>
  <c r="AV249" i="2"/>
  <c r="AY249" i="2"/>
  <c r="BB249" i="2"/>
  <c r="BE249" i="2"/>
  <c r="BH249" i="2"/>
  <c r="BK249" i="2"/>
  <c r="BN249" i="2"/>
  <c r="BQ249" i="2"/>
  <c r="BT249" i="2"/>
  <c r="BW249" i="2"/>
  <c r="BZ249" i="2"/>
  <c r="CC249" i="2"/>
  <c r="CF249" i="2"/>
  <c r="CI249" i="2"/>
  <c r="CL249" i="2"/>
  <c r="AV250" i="2"/>
  <c r="AY250" i="2"/>
  <c r="BB250" i="2"/>
  <c r="BE250" i="2"/>
  <c r="BH250" i="2"/>
  <c r="BK250" i="2"/>
  <c r="BN250" i="2"/>
  <c r="BQ250" i="2"/>
  <c r="BT250" i="2"/>
  <c r="BW250" i="2"/>
  <c r="BZ250" i="2"/>
  <c r="CC250" i="2"/>
  <c r="CF250" i="2"/>
  <c r="CI250" i="2"/>
  <c r="CL250" i="2"/>
  <c r="AV251" i="2"/>
  <c r="AY251" i="2"/>
  <c r="BB251" i="2"/>
  <c r="BE251" i="2"/>
  <c r="BH251" i="2"/>
  <c r="BK251" i="2"/>
  <c r="BN251" i="2"/>
  <c r="BQ251" i="2"/>
  <c r="BT251" i="2"/>
  <c r="BW251" i="2"/>
  <c r="BZ251" i="2"/>
  <c r="CC251" i="2"/>
  <c r="CF251" i="2"/>
  <c r="CI251" i="2"/>
  <c r="CL251" i="2"/>
  <c r="AV252" i="2"/>
  <c r="AY252" i="2"/>
  <c r="BB252" i="2"/>
  <c r="BE252" i="2"/>
  <c r="BH252" i="2"/>
  <c r="BK252" i="2"/>
  <c r="BN252" i="2"/>
  <c r="BQ252" i="2"/>
  <c r="BT252" i="2"/>
  <c r="BW252" i="2"/>
  <c r="BZ252" i="2"/>
  <c r="CC252" i="2"/>
  <c r="CF252" i="2"/>
  <c r="CI252" i="2"/>
  <c r="CL252" i="2"/>
  <c r="AV253" i="2"/>
  <c r="AY253" i="2"/>
  <c r="BB253" i="2"/>
  <c r="BE253" i="2"/>
  <c r="BH253" i="2"/>
  <c r="BK253" i="2"/>
  <c r="BN253" i="2"/>
  <c r="BQ253" i="2"/>
  <c r="BT253" i="2"/>
  <c r="BW253" i="2"/>
  <c r="BZ253" i="2"/>
  <c r="CC253" i="2"/>
  <c r="CF253" i="2"/>
  <c r="CI253" i="2"/>
  <c r="CL253" i="2"/>
  <c r="AV254" i="2"/>
  <c r="AY254" i="2"/>
  <c r="BB254" i="2"/>
  <c r="BE254" i="2"/>
  <c r="BH254" i="2"/>
  <c r="BK254" i="2"/>
  <c r="BN254" i="2"/>
  <c r="BQ254" i="2"/>
  <c r="BT254" i="2"/>
  <c r="BW254" i="2"/>
  <c r="BZ254" i="2"/>
  <c r="CC254" i="2"/>
  <c r="CF254" i="2"/>
  <c r="CI254" i="2"/>
  <c r="CL254" i="2"/>
  <c r="AV255" i="2"/>
  <c r="AY255" i="2"/>
  <c r="BB255" i="2"/>
  <c r="BE255" i="2"/>
  <c r="BH255" i="2"/>
  <c r="BK255" i="2"/>
  <c r="BN255" i="2"/>
  <c r="BQ255" i="2"/>
  <c r="BT255" i="2"/>
  <c r="BW255" i="2"/>
  <c r="BZ255" i="2"/>
  <c r="CC255" i="2"/>
  <c r="CF255" i="2"/>
  <c r="CI255" i="2"/>
  <c r="CL255" i="2"/>
  <c r="AV256" i="2"/>
  <c r="AY256" i="2"/>
  <c r="BB256" i="2"/>
  <c r="BE256" i="2"/>
  <c r="BH256" i="2"/>
  <c r="BK256" i="2"/>
  <c r="BN256" i="2"/>
  <c r="BQ256" i="2"/>
  <c r="BT256" i="2"/>
  <c r="BW256" i="2"/>
  <c r="BZ256" i="2"/>
  <c r="CC256" i="2"/>
  <c r="CF256" i="2"/>
  <c r="CI256" i="2"/>
  <c r="CL256" i="2"/>
  <c r="AV257" i="2"/>
  <c r="AY257" i="2"/>
  <c r="BB257" i="2"/>
  <c r="BE257" i="2"/>
  <c r="BH257" i="2"/>
  <c r="BK257" i="2"/>
  <c r="BN257" i="2"/>
  <c r="BQ257" i="2"/>
  <c r="BT257" i="2"/>
  <c r="BW257" i="2"/>
  <c r="BZ257" i="2"/>
  <c r="CC257" i="2"/>
  <c r="CF257" i="2"/>
  <c r="CI257" i="2"/>
  <c r="CL257" i="2"/>
  <c r="AV258" i="2"/>
  <c r="AY258" i="2"/>
  <c r="BB258" i="2"/>
  <c r="BE258" i="2"/>
  <c r="BH258" i="2"/>
  <c r="BK258" i="2"/>
  <c r="BN258" i="2"/>
  <c r="BQ258" i="2"/>
  <c r="BT258" i="2"/>
  <c r="BW258" i="2"/>
  <c r="BZ258" i="2"/>
  <c r="CC258" i="2"/>
  <c r="CF258" i="2"/>
  <c r="CI258" i="2"/>
  <c r="CL258" i="2"/>
  <c r="AV259" i="2"/>
  <c r="AY259" i="2"/>
  <c r="BB259" i="2"/>
  <c r="BE259" i="2"/>
  <c r="BH259" i="2"/>
  <c r="BK259" i="2"/>
  <c r="BN259" i="2"/>
  <c r="BQ259" i="2"/>
  <c r="BT259" i="2"/>
  <c r="BW259" i="2"/>
  <c r="BZ259" i="2"/>
  <c r="CC259" i="2"/>
  <c r="CF259" i="2"/>
  <c r="CI259" i="2"/>
  <c r="CL259" i="2"/>
  <c r="AV260" i="2"/>
  <c r="AY260" i="2"/>
  <c r="BB260" i="2"/>
  <c r="BE260" i="2"/>
  <c r="BH260" i="2"/>
  <c r="BK260" i="2"/>
  <c r="BN260" i="2"/>
  <c r="BQ260" i="2"/>
  <c r="BT260" i="2"/>
  <c r="BW260" i="2"/>
  <c r="BZ260" i="2"/>
  <c r="CC260" i="2"/>
  <c r="CF260" i="2"/>
  <c r="CI260" i="2"/>
  <c r="CL260" i="2"/>
  <c r="AV261" i="2"/>
  <c r="AY261" i="2"/>
  <c r="BB261" i="2"/>
  <c r="BE261" i="2"/>
  <c r="BH261" i="2"/>
  <c r="BK261" i="2"/>
  <c r="BN261" i="2"/>
  <c r="BQ261" i="2"/>
  <c r="BT261" i="2"/>
  <c r="BW261" i="2"/>
  <c r="BZ261" i="2"/>
  <c r="CC261" i="2"/>
  <c r="CF261" i="2"/>
  <c r="CI261" i="2"/>
  <c r="CL261" i="2"/>
  <c r="AV262" i="2"/>
  <c r="AI262" i="2" s="1"/>
  <c r="AY262" i="2"/>
  <c r="BB262" i="2"/>
  <c r="BE262" i="2"/>
  <c r="BH262" i="2"/>
  <c r="BK262" i="2"/>
  <c r="BN262" i="2"/>
  <c r="BQ262" i="2"/>
  <c r="BT262" i="2"/>
  <c r="BW262" i="2"/>
  <c r="BZ262" i="2"/>
  <c r="CC262" i="2"/>
  <c r="CF262" i="2"/>
  <c r="CI262" i="2"/>
  <c r="CL262" i="2"/>
  <c r="AI258" i="2" l="1"/>
  <c r="AI254" i="2"/>
  <c r="AI250" i="2"/>
  <c r="AI246" i="2"/>
  <c r="AI242" i="2"/>
  <c r="AI238" i="2"/>
  <c r="AI234" i="2"/>
  <c r="AI230" i="2"/>
  <c r="AI226" i="2"/>
  <c r="AI222" i="2"/>
  <c r="AI218" i="2"/>
  <c r="AI214" i="2"/>
  <c r="AI210" i="2"/>
  <c r="AI206" i="2"/>
  <c r="AI202" i="2"/>
  <c r="AI198" i="2"/>
  <c r="AI194" i="2"/>
  <c r="AI190" i="2"/>
  <c r="AI186" i="2"/>
  <c r="AI182" i="2"/>
  <c r="AI178" i="2"/>
  <c r="AI174" i="2"/>
  <c r="AI166" i="2"/>
  <c r="AI162" i="2"/>
  <c r="AI158" i="2"/>
  <c r="AI154" i="2"/>
  <c r="AI150" i="2"/>
  <c r="CY258" i="2"/>
  <c r="DB258" i="2"/>
  <c r="CV258" i="2"/>
  <c r="CS258" i="2"/>
  <c r="CP258" i="2"/>
  <c r="AI146" i="2"/>
  <c r="AI142" i="2"/>
  <c r="AI138" i="2"/>
  <c r="AI134" i="2"/>
  <c r="AI130" i="2"/>
  <c r="AI126" i="2"/>
  <c r="AI122" i="2"/>
  <c r="AI118" i="2"/>
  <c r="AI114" i="2"/>
  <c r="AI110" i="2"/>
  <c r="AI106" i="2"/>
  <c r="AI102" i="2"/>
  <c r="AI98" i="2"/>
  <c r="AI94" i="2"/>
  <c r="AI90" i="2"/>
  <c r="AI86" i="2"/>
  <c r="AI82" i="2"/>
  <c r="AI78" i="2"/>
  <c r="AI74" i="2"/>
  <c r="AI70" i="2"/>
  <c r="AI66" i="2"/>
  <c r="AI62" i="2"/>
  <c r="AI58" i="2"/>
  <c r="AI54" i="2"/>
  <c r="AI50" i="2"/>
  <c r="AI46" i="2"/>
  <c r="AI42" i="2"/>
  <c r="AI38" i="2"/>
  <c r="AI34" i="2"/>
  <c r="AI30" i="2"/>
  <c r="AI26" i="2"/>
  <c r="AI22" i="2"/>
  <c r="AI18" i="2"/>
  <c r="AI14" i="2"/>
  <c r="AI255" i="2"/>
  <c r="AI251" i="2"/>
  <c r="AI247" i="2"/>
  <c r="AI243" i="2"/>
  <c r="AI239" i="2"/>
  <c r="AI235" i="2"/>
  <c r="AI231" i="2"/>
  <c r="AI227" i="2"/>
  <c r="AI223" i="2"/>
  <c r="AI219" i="2"/>
  <c r="AI215" i="2"/>
  <c r="AI211" i="2"/>
  <c r="AI207" i="2"/>
  <c r="AI203" i="2"/>
  <c r="AI199" i="2"/>
  <c r="AI195" i="2"/>
  <c r="AI191" i="2"/>
  <c r="AI187" i="2"/>
  <c r="AI183" i="2"/>
  <c r="AI179" i="2"/>
  <c r="AI175" i="2"/>
  <c r="AI171" i="2"/>
  <c r="AI167" i="2"/>
  <c r="AI163" i="2"/>
  <c r="AI159" i="2"/>
  <c r="AI155" i="2"/>
  <c r="AI151" i="2"/>
  <c r="AI147" i="2"/>
  <c r="AI143" i="2"/>
  <c r="AI139" i="2"/>
  <c r="AI135" i="2"/>
  <c r="AI131" i="2"/>
  <c r="AI127" i="2"/>
  <c r="AI123" i="2"/>
  <c r="AI119" i="2"/>
  <c r="AI115" i="2"/>
  <c r="AI111" i="2"/>
  <c r="AI107" i="2"/>
  <c r="AI103" i="2"/>
  <c r="AI99" i="2"/>
  <c r="AI95" i="2"/>
  <c r="AI91" i="2"/>
  <c r="AI87" i="2"/>
  <c r="AI83" i="2"/>
  <c r="AI79" i="2"/>
  <c r="AI75" i="2"/>
  <c r="AI71" i="2"/>
  <c r="AI67" i="2"/>
  <c r="AI63" i="2"/>
  <c r="AI59" i="2"/>
  <c r="AI55" i="2"/>
  <c r="AI51" i="2"/>
  <c r="AI47" i="2"/>
  <c r="AI43" i="2"/>
  <c r="AI39" i="2"/>
  <c r="AI35" i="2"/>
  <c r="AI31" i="2"/>
  <c r="AI27" i="2"/>
  <c r="AI23" i="2"/>
  <c r="AI19" i="2"/>
  <c r="AI15" i="2"/>
  <c r="AI170" i="2"/>
  <c r="AI259" i="2"/>
  <c r="AI244" i="2"/>
  <c r="AI240" i="2"/>
  <c r="AI236" i="2"/>
  <c r="AI232" i="2"/>
  <c r="AI228" i="2"/>
  <c r="AI224" i="2"/>
  <c r="AI220" i="2"/>
  <c r="AI216" i="2"/>
  <c r="AI212" i="2"/>
  <c r="AI208" i="2"/>
  <c r="AI204" i="2"/>
  <c r="AI200" i="2"/>
  <c r="AI196" i="2"/>
  <c r="AI192" i="2"/>
  <c r="AI188" i="2"/>
  <c r="AI184" i="2"/>
  <c r="AI180" i="2"/>
  <c r="AI176" i="2"/>
  <c r="AI172" i="2"/>
  <c r="AI168" i="2"/>
  <c r="AI164" i="2"/>
  <c r="AI160" i="2"/>
  <c r="AI156" i="2"/>
  <c r="AI152" i="2"/>
  <c r="AI148" i="2"/>
  <c r="AI144" i="2"/>
  <c r="AI140" i="2"/>
  <c r="AI136" i="2"/>
  <c r="AI132" i="2"/>
  <c r="AI128" i="2"/>
  <c r="AI124" i="2"/>
  <c r="AI120" i="2"/>
  <c r="AI116" i="2"/>
  <c r="AI112" i="2"/>
  <c r="AI108" i="2"/>
  <c r="AI104" i="2"/>
  <c r="AI100" i="2"/>
  <c r="AI96" i="2"/>
  <c r="AI92" i="2"/>
  <c r="AI88" i="2"/>
  <c r="AI84" i="2"/>
  <c r="AI80" i="2"/>
  <c r="AI76" i="2"/>
  <c r="AI72" i="2"/>
  <c r="AI68" i="2"/>
  <c r="AI64" i="2"/>
  <c r="AI60" i="2"/>
  <c r="AI56" i="2"/>
  <c r="AI52" i="2"/>
  <c r="AI48" i="2"/>
  <c r="AI44" i="2"/>
  <c r="AI40" i="2"/>
  <c r="AI36" i="2"/>
  <c r="AI32" i="2"/>
  <c r="AI28" i="2"/>
  <c r="AI24" i="2"/>
  <c r="AI20" i="2"/>
  <c r="AI16" i="2"/>
  <c r="AI260" i="2"/>
  <c r="AI256" i="2"/>
  <c r="AI252" i="2"/>
  <c r="AI248" i="2"/>
  <c r="AI261" i="2"/>
  <c r="AI257" i="2"/>
  <c r="AI253" i="2"/>
  <c r="AI249" i="2"/>
  <c r="AI245" i="2"/>
  <c r="AI241" i="2"/>
  <c r="AI237" i="2"/>
  <c r="AI233" i="2"/>
  <c r="AI229" i="2"/>
  <c r="AI225" i="2"/>
  <c r="AI221" i="2"/>
  <c r="AI217" i="2"/>
  <c r="AI213" i="2"/>
  <c r="AI209" i="2"/>
  <c r="AI205" i="2"/>
  <c r="AI201" i="2"/>
  <c r="AI197" i="2"/>
  <c r="AI193" i="2"/>
  <c r="AI189" i="2"/>
  <c r="AI185" i="2"/>
  <c r="AI181" i="2"/>
  <c r="AI177" i="2"/>
  <c r="AI173" i="2"/>
  <c r="AI169" i="2"/>
  <c r="AI165" i="2"/>
  <c r="AI161" i="2"/>
  <c r="AI157" i="2"/>
  <c r="AI153" i="2"/>
  <c r="AI149" i="2"/>
  <c r="AI145" i="2"/>
  <c r="AI141" i="2"/>
  <c r="AI137" i="2"/>
  <c r="AI133" i="2"/>
  <c r="AI129" i="2"/>
  <c r="AI125" i="2"/>
  <c r="AI121" i="2"/>
  <c r="AI117" i="2"/>
  <c r="AI113" i="2"/>
  <c r="AI109" i="2"/>
  <c r="AI105" i="2"/>
  <c r="AI101" i="2"/>
  <c r="AI97" i="2"/>
  <c r="AI93" i="2"/>
  <c r="AI89" i="2"/>
  <c r="AI85" i="2"/>
  <c r="AI81" i="2"/>
  <c r="AI77" i="2"/>
  <c r="AI73" i="2"/>
  <c r="AI69" i="2"/>
  <c r="AI65" i="2"/>
  <c r="AI61" i="2"/>
  <c r="AI57" i="2"/>
  <c r="AI53" i="2"/>
  <c r="AI49" i="2"/>
  <c r="AI45" i="2"/>
  <c r="AI41" i="2"/>
  <c r="AI37" i="2"/>
  <c r="AI33" i="2"/>
  <c r="AI29" i="2"/>
  <c r="AI25" i="2"/>
  <c r="K25" i="13" s="1"/>
  <c r="AI21" i="2"/>
  <c r="AI17" i="2"/>
  <c r="AI13" i="2"/>
  <c r="K101" i="13"/>
  <c r="K149" i="13"/>
  <c r="K213" i="13"/>
  <c r="K28" i="13"/>
  <c r="K76" i="13"/>
  <c r="K140" i="13"/>
  <c r="K204" i="13"/>
  <c r="K252" i="13"/>
  <c r="K67" i="13"/>
  <c r="K131" i="13"/>
  <c r="K179" i="13"/>
  <c r="K227" i="13"/>
  <c r="K259" i="13"/>
  <c r="K58" i="13"/>
  <c r="K90" i="13"/>
  <c r="K138" i="13"/>
  <c r="K170" i="13"/>
  <c r="K202" i="13"/>
  <c r="K234" i="13"/>
  <c r="K89" i="13"/>
  <c r="K121" i="13"/>
  <c r="K137" i="13"/>
  <c r="K153" i="13"/>
  <c r="K169" i="13"/>
  <c r="K185" i="13"/>
  <c r="K201" i="13"/>
  <c r="K217" i="13"/>
  <c r="K233" i="13"/>
  <c r="K249" i="13"/>
  <c r="K16" i="13"/>
  <c r="K32" i="13"/>
  <c r="K48" i="13"/>
  <c r="K64" i="13"/>
  <c r="K80" i="13"/>
  <c r="K96" i="13"/>
  <c r="K112" i="13"/>
  <c r="K128" i="13"/>
  <c r="K144" i="13"/>
  <c r="K160" i="13"/>
  <c r="K176" i="13"/>
  <c r="K192" i="13"/>
  <c r="K208" i="13"/>
  <c r="K224" i="13"/>
  <c r="K240" i="13"/>
  <c r="K256" i="13"/>
  <c r="K23" i="13"/>
  <c r="K39" i="13"/>
  <c r="K55" i="13"/>
  <c r="K71" i="13"/>
  <c r="K87" i="13"/>
  <c r="K103" i="13"/>
  <c r="K119" i="13"/>
  <c r="K135" i="13"/>
  <c r="K151" i="13"/>
  <c r="K167" i="13"/>
  <c r="K183" i="13"/>
  <c r="K199" i="13"/>
  <c r="K215" i="13"/>
  <c r="K231" i="13"/>
  <c r="K247" i="13"/>
  <c r="K14" i="13"/>
  <c r="K30" i="13"/>
  <c r="K46" i="13"/>
  <c r="K62" i="13"/>
  <c r="K78" i="13"/>
  <c r="K94" i="13"/>
  <c r="K110" i="13"/>
  <c r="K126" i="13"/>
  <c r="K142" i="13"/>
  <c r="K158" i="13"/>
  <c r="K174" i="13"/>
  <c r="K190" i="13"/>
  <c r="K206" i="13"/>
  <c r="K222" i="13"/>
  <c r="K238" i="13"/>
  <c r="K254" i="13"/>
  <c r="K37" i="13"/>
  <c r="K117" i="13"/>
  <c r="K181" i="13"/>
  <c r="K229" i="13"/>
  <c r="K44" i="13"/>
  <c r="K108" i="13"/>
  <c r="K172" i="13"/>
  <c r="K220" i="13"/>
  <c r="K35" i="13"/>
  <c r="K83" i="13"/>
  <c r="K163" i="13"/>
  <c r="K57" i="13"/>
  <c r="K13" i="13"/>
  <c r="K61" i="13"/>
  <c r="K93" i="13"/>
  <c r="K141" i="13"/>
  <c r="K189" i="13"/>
  <c r="K221" i="13"/>
  <c r="K253" i="13"/>
  <c r="K20" i="13"/>
  <c r="K36" i="13"/>
  <c r="K52" i="13"/>
  <c r="K68" i="13"/>
  <c r="K84" i="13"/>
  <c r="K100" i="13"/>
  <c r="K116" i="13"/>
  <c r="K132" i="13"/>
  <c r="K148" i="13"/>
  <c r="K164" i="13"/>
  <c r="K180" i="13"/>
  <c r="K196" i="13"/>
  <c r="K212" i="13"/>
  <c r="K228" i="13"/>
  <c r="K244" i="13"/>
  <c r="K260" i="13"/>
  <c r="K27" i="13"/>
  <c r="K43" i="13"/>
  <c r="K59" i="13"/>
  <c r="K75" i="13"/>
  <c r="K91" i="13"/>
  <c r="K107" i="13"/>
  <c r="K123" i="13"/>
  <c r="K139" i="13"/>
  <c r="K155" i="13"/>
  <c r="K171" i="13"/>
  <c r="K187" i="13"/>
  <c r="K203" i="13"/>
  <c r="K219" i="13"/>
  <c r="K235" i="13"/>
  <c r="K251" i="13"/>
  <c r="K18" i="13"/>
  <c r="K34" i="13"/>
  <c r="K50" i="13"/>
  <c r="K66" i="13"/>
  <c r="K82" i="13"/>
  <c r="K98" i="13"/>
  <c r="K114" i="13"/>
  <c r="K130" i="13"/>
  <c r="K146" i="13"/>
  <c r="K162" i="13"/>
  <c r="K178" i="13"/>
  <c r="K194" i="13"/>
  <c r="K210" i="13"/>
  <c r="K226" i="13"/>
  <c r="K242" i="13"/>
  <c r="K258" i="13"/>
  <c r="K21" i="13"/>
  <c r="K69" i="13"/>
  <c r="K85" i="13"/>
  <c r="K133" i="13"/>
  <c r="K165" i="13"/>
  <c r="K197" i="13"/>
  <c r="K245" i="13"/>
  <c r="K261" i="13"/>
  <c r="K60" i="13"/>
  <c r="K92" i="13"/>
  <c r="K124" i="13"/>
  <c r="K156" i="13"/>
  <c r="K188" i="13"/>
  <c r="K236" i="13"/>
  <c r="K19" i="13"/>
  <c r="K51" i="13"/>
  <c r="K99" i="13"/>
  <c r="K115" i="13"/>
  <c r="K147" i="13"/>
  <c r="K195" i="13"/>
  <c r="K211" i="13"/>
  <c r="K243" i="13"/>
  <c r="K26" i="13"/>
  <c r="K42" i="13"/>
  <c r="K74" i="13"/>
  <c r="K106" i="13"/>
  <c r="K122" i="13"/>
  <c r="K154" i="13"/>
  <c r="K186" i="13"/>
  <c r="K218" i="13"/>
  <c r="K250" i="13"/>
  <c r="K41" i="13"/>
  <c r="K73" i="13"/>
  <c r="K105" i="13"/>
  <c r="K29" i="13"/>
  <c r="K45" i="13"/>
  <c r="K77" i="13"/>
  <c r="K109" i="13"/>
  <c r="K125" i="13"/>
  <c r="K157" i="13"/>
  <c r="K173" i="13"/>
  <c r="K205" i="13"/>
  <c r="K237" i="13"/>
  <c r="K17" i="13"/>
  <c r="K33" i="13"/>
  <c r="K49" i="13"/>
  <c r="K65" i="13"/>
  <c r="K81" i="13"/>
  <c r="K97" i="13"/>
  <c r="K113" i="13"/>
  <c r="K129" i="13"/>
  <c r="K145" i="13"/>
  <c r="K161" i="13"/>
  <c r="K177" i="13"/>
  <c r="K193" i="13"/>
  <c r="K209" i="13"/>
  <c r="K225" i="13"/>
  <c r="K241" i="13"/>
  <c r="K257" i="13"/>
  <c r="K24" i="13"/>
  <c r="K40" i="13"/>
  <c r="K56" i="13"/>
  <c r="K72" i="13"/>
  <c r="K88" i="13"/>
  <c r="K104" i="13"/>
  <c r="K120" i="13"/>
  <c r="K136" i="13"/>
  <c r="K152" i="13"/>
  <c r="K168" i="13"/>
  <c r="K184" i="13"/>
  <c r="K200" i="13"/>
  <c r="K216" i="13"/>
  <c r="K232" i="13"/>
  <c r="K248" i="13"/>
  <c r="K15" i="13"/>
  <c r="K31" i="13"/>
  <c r="K47" i="13"/>
  <c r="K63" i="13"/>
  <c r="K79" i="13"/>
  <c r="K95" i="13"/>
  <c r="K111" i="13"/>
  <c r="K127" i="13"/>
  <c r="K143" i="13"/>
  <c r="K159" i="13"/>
  <c r="K175" i="13"/>
  <c r="K191" i="13"/>
  <c r="K207" i="13"/>
  <c r="K223" i="13"/>
  <c r="K239" i="13"/>
  <c r="K255" i="13"/>
  <c r="K22" i="13"/>
  <c r="K38" i="13"/>
  <c r="K54" i="13"/>
  <c r="K70" i="13"/>
  <c r="K86" i="13"/>
  <c r="K102" i="13"/>
  <c r="K118" i="13"/>
  <c r="K134" i="13"/>
  <c r="K150" i="13"/>
  <c r="K166" i="13"/>
  <c r="K182" i="13"/>
  <c r="K198" i="13"/>
  <c r="K214" i="13"/>
  <c r="K230" i="13"/>
  <c r="K246" i="13"/>
  <c r="CJ21" i="2"/>
  <c r="R15" i="14" s="1"/>
  <c r="CA21" i="2"/>
  <c r="O15" i="14" s="1"/>
  <c r="BU21" i="2"/>
  <c r="M15" i="14" s="1"/>
  <c r="BO21" i="2"/>
  <c r="K15" i="14" s="1"/>
  <c r="BI21" i="2"/>
  <c r="I15" i="14" s="1"/>
  <c r="CM21" i="2"/>
  <c r="S15" i="14" s="1"/>
  <c r="CD21" i="2"/>
  <c r="P15" i="14" s="1"/>
  <c r="BR21" i="2"/>
  <c r="L15" i="14" s="1"/>
  <c r="BC21" i="2"/>
  <c r="G15" i="14" s="1"/>
  <c r="AW21" i="2"/>
  <c r="E18" i="20" s="1"/>
  <c r="BF21" i="2"/>
  <c r="H15" i="14" s="1"/>
  <c r="CG21" i="2"/>
  <c r="Q15" i="14" s="1"/>
  <c r="BX21" i="2"/>
  <c r="N15" i="14" s="1"/>
  <c r="BL21" i="2"/>
  <c r="J15" i="14" s="1"/>
  <c r="AZ21" i="2"/>
  <c r="F15" i="14" s="1"/>
  <c r="CJ37" i="2"/>
  <c r="R31" i="14" s="1"/>
  <c r="CA37" i="2"/>
  <c r="O31" i="14" s="1"/>
  <c r="BU37" i="2"/>
  <c r="M31" i="14" s="1"/>
  <c r="BO37" i="2"/>
  <c r="K31" i="14" s="1"/>
  <c r="BI37" i="2"/>
  <c r="I31" i="14" s="1"/>
  <c r="CM37" i="2"/>
  <c r="S31" i="14" s="1"/>
  <c r="CG37" i="2"/>
  <c r="Q31" i="14" s="1"/>
  <c r="CD37" i="2"/>
  <c r="P31" i="14" s="1"/>
  <c r="BR37" i="2"/>
  <c r="L31" i="14" s="1"/>
  <c r="BC37" i="2"/>
  <c r="G31" i="14" s="1"/>
  <c r="AW37" i="2"/>
  <c r="E34" i="20" s="1"/>
  <c r="BX37" i="2"/>
  <c r="N31" i="14" s="1"/>
  <c r="BF37" i="2"/>
  <c r="H31" i="14" s="1"/>
  <c r="BL37" i="2"/>
  <c r="J31" i="14" s="1"/>
  <c r="AZ37" i="2"/>
  <c r="F31" i="14" s="1"/>
  <c r="CJ53" i="2"/>
  <c r="R47" i="14" s="1"/>
  <c r="CG53" i="2"/>
  <c r="Q47" i="14" s="1"/>
  <c r="CA53" i="2"/>
  <c r="O47" i="14" s="1"/>
  <c r="BU53" i="2"/>
  <c r="M47" i="14" s="1"/>
  <c r="BO53" i="2"/>
  <c r="K47" i="14" s="1"/>
  <c r="BI53" i="2"/>
  <c r="I47" i="14" s="1"/>
  <c r="CM53" i="2"/>
  <c r="S47" i="14" s="1"/>
  <c r="CD53" i="2"/>
  <c r="P47" i="14" s="1"/>
  <c r="BR53" i="2"/>
  <c r="L47" i="14" s="1"/>
  <c r="BC53" i="2"/>
  <c r="G47" i="14" s="1"/>
  <c r="AW53" i="2"/>
  <c r="E50" i="20" s="1"/>
  <c r="BF53" i="2"/>
  <c r="H47" i="14" s="1"/>
  <c r="BX53" i="2"/>
  <c r="N47" i="14" s="1"/>
  <c r="BL53" i="2"/>
  <c r="J47" i="14" s="1"/>
  <c r="AZ53" i="2"/>
  <c r="F47" i="14" s="1"/>
  <c r="CJ69" i="2"/>
  <c r="R63" i="14" s="1"/>
  <c r="CG69" i="2"/>
  <c r="Q63" i="14" s="1"/>
  <c r="CA69" i="2"/>
  <c r="O63" i="14" s="1"/>
  <c r="BU69" i="2"/>
  <c r="M63" i="14" s="1"/>
  <c r="BO69" i="2"/>
  <c r="K63" i="14" s="1"/>
  <c r="CM69" i="2"/>
  <c r="S63" i="14" s="1"/>
  <c r="CD69" i="2"/>
  <c r="P63" i="14" s="1"/>
  <c r="BR69" i="2"/>
  <c r="L63" i="14" s="1"/>
  <c r="BI69" i="2"/>
  <c r="I63" i="14" s="1"/>
  <c r="BC69" i="2"/>
  <c r="G63" i="14" s="1"/>
  <c r="AW69" i="2"/>
  <c r="E66" i="20" s="1"/>
  <c r="BX69" i="2"/>
  <c r="N63" i="14" s="1"/>
  <c r="BF69" i="2"/>
  <c r="H63" i="14" s="1"/>
  <c r="BL69" i="2"/>
  <c r="J63" i="14" s="1"/>
  <c r="AZ69" i="2"/>
  <c r="F63" i="14" s="1"/>
  <c r="CJ85" i="2"/>
  <c r="R79" i="14" s="1"/>
  <c r="CG85" i="2"/>
  <c r="Q79" i="14" s="1"/>
  <c r="CA85" i="2"/>
  <c r="O79" i="14" s="1"/>
  <c r="BU85" i="2"/>
  <c r="M79" i="14" s="1"/>
  <c r="BO85" i="2"/>
  <c r="K79" i="14" s="1"/>
  <c r="CM85" i="2"/>
  <c r="S79" i="14" s="1"/>
  <c r="CD85" i="2"/>
  <c r="P79" i="14" s="1"/>
  <c r="BR85" i="2"/>
  <c r="L79" i="14" s="1"/>
  <c r="BL85" i="2"/>
  <c r="J79" i="14" s="1"/>
  <c r="BI85" i="2"/>
  <c r="I79" i="14" s="1"/>
  <c r="BC85" i="2"/>
  <c r="G79" i="14" s="1"/>
  <c r="AW85" i="2"/>
  <c r="E82" i="20" s="1"/>
  <c r="BF85" i="2"/>
  <c r="H79" i="14" s="1"/>
  <c r="BX85" i="2"/>
  <c r="N79" i="14" s="1"/>
  <c r="AZ85" i="2"/>
  <c r="F79" i="14" s="1"/>
  <c r="CJ101" i="2"/>
  <c r="R95" i="14" s="1"/>
  <c r="CG101" i="2"/>
  <c r="Q95" i="14" s="1"/>
  <c r="CA101" i="2"/>
  <c r="O95" i="14" s="1"/>
  <c r="BU101" i="2"/>
  <c r="M95" i="14" s="1"/>
  <c r="BO101" i="2"/>
  <c r="K95" i="14" s="1"/>
  <c r="CM101" i="2"/>
  <c r="S95" i="14" s="1"/>
  <c r="CD101" i="2"/>
  <c r="P95" i="14" s="1"/>
  <c r="BR101" i="2"/>
  <c r="L95" i="14" s="1"/>
  <c r="BL101" i="2"/>
  <c r="J95" i="14" s="1"/>
  <c r="BI101" i="2"/>
  <c r="I95" i="14" s="1"/>
  <c r="BC101" i="2"/>
  <c r="G95" i="14" s="1"/>
  <c r="AW101" i="2"/>
  <c r="E98" i="20" s="1"/>
  <c r="BX101" i="2"/>
  <c r="N95" i="14" s="1"/>
  <c r="BF101" i="2"/>
  <c r="H95" i="14" s="1"/>
  <c r="AZ101" i="2"/>
  <c r="F95" i="14" s="1"/>
  <c r="CJ117" i="2"/>
  <c r="R111" i="14" s="1"/>
  <c r="CG117" i="2"/>
  <c r="Q111" i="14" s="1"/>
  <c r="CA117" i="2"/>
  <c r="O111" i="14" s="1"/>
  <c r="BU117" i="2"/>
  <c r="M111" i="14" s="1"/>
  <c r="BO117" i="2"/>
  <c r="K111" i="14" s="1"/>
  <c r="CM117" i="2"/>
  <c r="S111" i="14" s="1"/>
  <c r="CD117" i="2"/>
  <c r="P111" i="14" s="1"/>
  <c r="BR117" i="2"/>
  <c r="L111" i="14" s="1"/>
  <c r="BL117" i="2"/>
  <c r="J111" i="14" s="1"/>
  <c r="BI117" i="2"/>
  <c r="I111" i="14" s="1"/>
  <c r="BC117" i="2"/>
  <c r="G111" i="14" s="1"/>
  <c r="AW117" i="2"/>
  <c r="E114" i="20" s="1"/>
  <c r="BF117" i="2"/>
  <c r="H111" i="14" s="1"/>
  <c r="BX117" i="2"/>
  <c r="N111" i="14" s="1"/>
  <c r="AZ117" i="2"/>
  <c r="F111" i="14" s="1"/>
  <c r="CJ133" i="2"/>
  <c r="R127" i="14" s="1"/>
  <c r="CG133" i="2"/>
  <c r="Q127" i="14" s="1"/>
  <c r="CA133" i="2"/>
  <c r="O127" i="14" s="1"/>
  <c r="BU133" i="2"/>
  <c r="M127" i="14" s="1"/>
  <c r="BO133" i="2"/>
  <c r="K127" i="14" s="1"/>
  <c r="CM133" i="2"/>
  <c r="S127" i="14" s="1"/>
  <c r="CD133" i="2"/>
  <c r="P127" i="14" s="1"/>
  <c r="BR133" i="2"/>
  <c r="L127" i="14" s="1"/>
  <c r="BL133" i="2"/>
  <c r="J127" i="14" s="1"/>
  <c r="BI133" i="2"/>
  <c r="I127" i="14" s="1"/>
  <c r="BC133" i="2"/>
  <c r="G127" i="14" s="1"/>
  <c r="AW133" i="2"/>
  <c r="E130" i="20" s="1"/>
  <c r="BX133" i="2"/>
  <c r="N127" i="14" s="1"/>
  <c r="BF133" i="2"/>
  <c r="H127" i="14" s="1"/>
  <c r="AZ133" i="2"/>
  <c r="F127" i="14" s="1"/>
  <c r="CJ149" i="2"/>
  <c r="R143" i="14" s="1"/>
  <c r="CG149" i="2"/>
  <c r="Q143" i="14" s="1"/>
  <c r="CA149" i="2"/>
  <c r="O143" i="14" s="1"/>
  <c r="BU149" i="2"/>
  <c r="M143" i="14" s="1"/>
  <c r="BO149" i="2"/>
  <c r="K143" i="14" s="1"/>
  <c r="CM149" i="2"/>
  <c r="S143" i="14" s="1"/>
  <c r="CD149" i="2"/>
  <c r="P143" i="14" s="1"/>
  <c r="BR149" i="2"/>
  <c r="L143" i="14" s="1"/>
  <c r="BL149" i="2"/>
  <c r="J143" i="14" s="1"/>
  <c r="BI149" i="2"/>
  <c r="I143" i="14" s="1"/>
  <c r="BC149" i="2"/>
  <c r="G143" i="14" s="1"/>
  <c r="AW149" i="2"/>
  <c r="E146" i="20" s="1"/>
  <c r="BF149" i="2"/>
  <c r="H143" i="14" s="1"/>
  <c r="BX149" i="2"/>
  <c r="N143" i="14" s="1"/>
  <c r="AZ149" i="2"/>
  <c r="F143" i="14" s="1"/>
  <c r="CJ165" i="2"/>
  <c r="R159" i="14" s="1"/>
  <c r="CG165" i="2"/>
  <c r="Q159" i="14" s="1"/>
  <c r="CA165" i="2"/>
  <c r="O159" i="14" s="1"/>
  <c r="BU165" i="2"/>
  <c r="M159" i="14" s="1"/>
  <c r="BO165" i="2"/>
  <c r="K159" i="14" s="1"/>
  <c r="CM165" i="2"/>
  <c r="S159" i="14" s="1"/>
  <c r="CD165" i="2"/>
  <c r="P159" i="14" s="1"/>
  <c r="BR165" i="2"/>
  <c r="L159" i="14" s="1"/>
  <c r="BL165" i="2"/>
  <c r="J159" i="14" s="1"/>
  <c r="BI165" i="2"/>
  <c r="I159" i="14" s="1"/>
  <c r="BC165" i="2"/>
  <c r="G159" i="14" s="1"/>
  <c r="BX165" i="2"/>
  <c r="N159" i="14" s="1"/>
  <c r="BF165" i="2"/>
  <c r="H159" i="14" s="1"/>
  <c r="AZ165" i="2"/>
  <c r="F159" i="14" s="1"/>
  <c r="AW165" i="2"/>
  <c r="E162" i="20" s="1"/>
  <c r="CJ181" i="2"/>
  <c r="R175" i="14" s="1"/>
  <c r="CG181" i="2"/>
  <c r="Q175" i="14" s="1"/>
  <c r="CA181" i="2"/>
  <c r="O175" i="14" s="1"/>
  <c r="BU181" i="2"/>
  <c r="M175" i="14" s="1"/>
  <c r="BO181" i="2"/>
  <c r="K175" i="14" s="1"/>
  <c r="CM181" i="2"/>
  <c r="S175" i="14" s="1"/>
  <c r="CD181" i="2"/>
  <c r="P175" i="14" s="1"/>
  <c r="BR181" i="2"/>
  <c r="L175" i="14" s="1"/>
  <c r="BL181" i="2"/>
  <c r="J175" i="14" s="1"/>
  <c r="BI181" i="2"/>
  <c r="I175" i="14" s="1"/>
  <c r="BC181" i="2"/>
  <c r="G175" i="14" s="1"/>
  <c r="BF181" i="2"/>
  <c r="H175" i="14" s="1"/>
  <c r="BX181" i="2"/>
  <c r="N175" i="14" s="1"/>
  <c r="AZ181" i="2"/>
  <c r="F175" i="14" s="1"/>
  <c r="AW181" i="2"/>
  <c r="E178" i="20" s="1"/>
  <c r="CJ197" i="2"/>
  <c r="R191" i="14" s="1"/>
  <c r="CG197" i="2"/>
  <c r="Q191" i="14" s="1"/>
  <c r="CA197" i="2"/>
  <c r="O191" i="14" s="1"/>
  <c r="BU197" i="2"/>
  <c r="M191" i="14" s="1"/>
  <c r="BO197" i="2"/>
  <c r="K191" i="14" s="1"/>
  <c r="CM197" i="2"/>
  <c r="S191" i="14" s="1"/>
  <c r="CD197" i="2"/>
  <c r="P191" i="14" s="1"/>
  <c r="BR197" i="2"/>
  <c r="L191" i="14" s="1"/>
  <c r="BL197" i="2"/>
  <c r="J191" i="14" s="1"/>
  <c r="BI197" i="2"/>
  <c r="I191" i="14" s="1"/>
  <c r="BC197" i="2"/>
  <c r="G191" i="14" s="1"/>
  <c r="BX197" i="2"/>
  <c r="N191" i="14" s="1"/>
  <c r="BF197" i="2"/>
  <c r="H191" i="14" s="1"/>
  <c r="AZ197" i="2"/>
  <c r="F191" i="14" s="1"/>
  <c r="AW197" i="2"/>
  <c r="E194" i="20" s="1"/>
  <c r="CJ213" i="2"/>
  <c r="R207" i="14" s="1"/>
  <c r="CG213" i="2"/>
  <c r="Q207" i="14" s="1"/>
  <c r="CA213" i="2"/>
  <c r="O207" i="14" s="1"/>
  <c r="BU213" i="2"/>
  <c r="M207" i="14" s="1"/>
  <c r="BO213" i="2"/>
  <c r="K207" i="14" s="1"/>
  <c r="CM213" i="2"/>
  <c r="S207" i="14" s="1"/>
  <c r="CD213" i="2"/>
  <c r="P207" i="14" s="1"/>
  <c r="BR213" i="2"/>
  <c r="L207" i="14" s="1"/>
  <c r="BL213" i="2"/>
  <c r="J207" i="14" s="1"/>
  <c r="BI213" i="2"/>
  <c r="I207" i="14" s="1"/>
  <c r="BC213" i="2"/>
  <c r="G207" i="14" s="1"/>
  <c r="BF213" i="2"/>
  <c r="H207" i="14" s="1"/>
  <c r="BX213" i="2"/>
  <c r="N207" i="14" s="1"/>
  <c r="AZ213" i="2"/>
  <c r="F207" i="14" s="1"/>
  <c r="AW213" i="2"/>
  <c r="E210" i="20" s="1"/>
  <c r="CJ229" i="2"/>
  <c r="R223" i="14" s="1"/>
  <c r="CG229" i="2"/>
  <c r="Q223" i="14" s="1"/>
  <c r="CA229" i="2"/>
  <c r="O223" i="14" s="1"/>
  <c r="BU229" i="2"/>
  <c r="M223" i="14" s="1"/>
  <c r="BO229" i="2"/>
  <c r="K223" i="14" s="1"/>
  <c r="CM229" i="2"/>
  <c r="S223" i="14" s="1"/>
  <c r="CD229" i="2"/>
  <c r="P223" i="14" s="1"/>
  <c r="BR229" i="2"/>
  <c r="L223" i="14" s="1"/>
  <c r="BL229" i="2"/>
  <c r="J223" i="14" s="1"/>
  <c r="BI229" i="2"/>
  <c r="I223" i="14" s="1"/>
  <c r="BC229" i="2"/>
  <c r="G223" i="14" s="1"/>
  <c r="BX229" i="2"/>
  <c r="N223" i="14" s="1"/>
  <c r="BF229" i="2"/>
  <c r="H223" i="14" s="1"/>
  <c r="AZ229" i="2"/>
  <c r="F223" i="14" s="1"/>
  <c r="AW229" i="2"/>
  <c r="E226" i="20" s="1"/>
  <c r="CJ245" i="2"/>
  <c r="R239" i="14" s="1"/>
  <c r="CG245" i="2"/>
  <c r="Q239" i="14" s="1"/>
  <c r="CA245" i="2"/>
  <c r="O239" i="14" s="1"/>
  <c r="BU245" i="2"/>
  <c r="M239" i="14" s="1"/>
  <c r="BO245" i="2"/>
  <c r="K239" i="14" s="1"/>
  <c r="CM245" i="2"/>
  <c r="S239" i="14" s="1"/>
  <c r="CD245" i="2"/>
  <c r="P239" i="14" s="1"/>
  <c r="BR245" i="2"/>
  <c r="L239" i="14" s="1"/>
  <c r="BL245" i="2"/>
  <c r="J239" i="14" s="1"/>
  <c r="BI245" i="2"/>
  <c r="I239" i="14" s="1"/>
  <c r="BC245" i="2"/>
  <c r="G239" i="14" s="1"/>
  <c r="BF245" i="2"/>
  <c r="H239" i="14" s="1"/>
  <c r="BX245" i="2"/>
  <c r="N239" i="14" s="1"/>
  <c r="AZ245" i="2"/>
  <c r="F239" i="14" s="1"/>
  <c r="AW245" i="2"/>
  <c r="E242" i="20" s="1"/>
  <c r="CJ261" i="2"/>
  <c r="CG261" i="2"/>
  <c r="CA261" i="2"/>
  <c r="BU261" i="2"/>
  <c r="BO261" i="2"/>
  <c r="CM261" i="2"/>
  <c r="CD261" i="2"/>
  <c r="BR261" i="2"/>
  <c r="BL261" i="2"/>
  <c r="BI261" i="2"/>
  <c r="BC261" i="2"/>
  <c r="BX261" i="2"/>
  <c r="BF261" i="2"/>
  <c r="AZ261" i="2"/>
  <c r="AW261" i="2"/>
  <c r="CJ28" i="2"/>
  <c r="R22" i="14" s="1"/>
  <c r="CG28" i="2"/>
  <c r="Q22" i="14" s="1"/>
  <c r="CA28" i="2"/>
  <c r="O22" i="14" s="1"/>
  <c r="BU28" i="2"/>
  <c r="M22" i="14" s="1"/>
  <c r="BO28" i="2"/>
  <c r="K22" i="14" s="1"/>
  <c r="BI28" i="2"/>
  <c r="I22" i="14" s="1"/>
  <c r="CD28" i="2"/>
  <c r="P22" i="14" s="1"/>
  <c r="BR28" i="2"/>
  <c r="L22" i="14" s="1"/>
  <c r="BC28" i="2"/>
  <c r="G22" i="14" s="1"/>
  <c r="CM28" i="2"/>
  <c r="S22" i="14" s="1"/>
  <c r="BX28" i="2"/>
  <c r="N22" i="14" s="1"/>
  <c r="BL28" i="2"/>
  <c r="J22" i="14" s="1"/>
  <c r="AZ28" i="2"/>
  <c r="F22" i="14" s="1"/>
  <c r="AW28" i="2"/>
  <c r="E25" i="20" s="1"/>
  <c r="BF28" i="2"/>
  <c r="H22" i="14" s="1"/>
  <c r="CJ44" i="2"/>
  <c r="R38" i="14" s="1"/>
  <c r="CG44" i="2"/>
  <c r="Q38" i="14" s="1"/>
  <c r="CA44" i="2"/>
  <c r="O38" i="14" s="1"/>
  <c r="BU44" i="2"/>
  <c r="M38" i="14" s="1"/>
  <c r="BO44" i="2"/>
  <c r="K38" i="14" s="1"/>
  <c r="BI44" i="2"/>
  <c r="I38" i="14" s="1"/>
  <c r="CD44" i="2"/>
  <c r="P38" i="14" s="1"/>
  <c r="BR44" i="2"/>
  <c r="L38" i="14" s="1"/>
  <c r="BC44" i="2"/>
  <c r="G38" i="14" s="1"/>
  <c r="CM44" i="2"/>
  <c r="S38" i="14" s="1"/>
  <c r="BX44" i="2"/>
  <c r="N38" i="14" s="1"/>
  <c r="BL44" i="2"/>
  <c r="J38" i="14" s="1"/>
  <c r="AZ44" i="2"/>
  <c r="F38" i="14" s="1"/>
  <c r="AW44" i="2"/>
  <c r="E41" i="20" s="1"/>
  <c r="BF44" i="2"/>
  <c r="H38" i="14" s="1"/>
  <c r="CJ60" i="2"/>
  <c r="R54" i="14" s="1"/>
  <c r="CG60" i="2"/>
  <c r="Q54" i="14" s="1"/>
  <c r="CA60" i="2"/>
  <c r="O54" i="14" s="1"/>
  <c r="BU60" i="2"/>
  <c r="M54" i="14" s="1"/>
  <c r="BO60" i="2"/>
  <c r="K54" i="14" s="1"/>
  <c r="BI60" i="2"/>
  <c r="I54" i="14" s="1"/>
  <c r="CD60" i="2"/>
  <c r="P54" i="14" s="1"/>
  <c r="BR60" i="2"/>
  <c r="L54" i="14" s="1"/>
  <c r="BC60" i="2"/>
  <c r="G54" i="14" s="1"/>
  <c r="CM60" i="2"/>
  <c r="S54" i="14" s="1"/>
  <c r="BX60" i="2"/>
  <c r="N54" i="14" s="1"/>
  <c r="BL60" i="2"/>
  <c r="J54" i="14" s="1"/>
  <c r="AZ60" i="2"/>
  <c r="F54" i="14" s="1"/>
  <c r="AW60" i="2"/>
  <c r="E57" i="20" s="1"/>
  <c r="BF60" i="2"/>
  <c r="H54" i="14" s="1"/>
  <c r="CJ76" i="2"/>
  <c r="R70" i="14" s="1"/>
  <c r="CG76" i="2"/>
  <c r="Q70" i="14" s="1"/>
  <c r="CA76" i="2"/>
  <c r="O70" i="14" s="1"/>
  <c r="BU76" i="2"/>
  <c r="M70" i="14" s="1"/>
  <c r="BO76" i="2"/>
  <c r="K70" i="14" s="1"/>
  <c r="CD76" i="2"/>
  <c r="P70" i="14" s="1"/>
  <c r="BR76" i="2"/>
  <c r="L70" i="14" s="1"/>
  <c r="BI76" i="2"/>
  <c r="I70" i="14" s="1"/>
  <c r="BC76" i="2"/>
  <c r="G70" i="14" s="1"/>
  <c r="CM76" i="2"/>
  <c r="S70" i="14" s="1"/>
  <c r="BX76" i="2"/>
  <c r="N70" i="14" s="1"/>
  <c r="BL76" i="2"/>
  <c r="J70" i="14" s="1"/>
  <c r="AZ76" i="2"/>
  <c r="F70" i="14" s="1"/>
  <c r="AW76" i="2"/>
  <c r="E73" i="20" s="1"/>
  <c r="BF76" i="2"/>
  <c r="H70" i="14" s="1"/>
  <c r="CJ92" i="2"/>
  <c r="R86" i="14" s="1"/>
  <c r="CG92" i="2"/>
  <c r="Q86" i="14" s="1"/>
  <c r="CA92" i="2"/>
  <c r="O86" i="14" s="1"/>
  <c r="BU92" i="2"/>
  <c r="M86" i="14" s="1"/>
  <c r="BO92" i="2"/>
  <c r="K86" i="14" s="1"/>
  <c r="CD92" i="2"/>
  <c r="P86" i="14" s="1"/>
  <c r="BR92" i="2"/>
  <c r="L86" i="14" s="1"/>
  <c r="BI92" i="2"/>
  <c r="I86" i="14" s="1"/>
  <c r="BC92" i="2"/>
  <c r="G86" i="14" s="1"/>
  <c r="CM92" i="2"/>
  <c r="S86" i="14" s="1"/>
  <c r="BX92" i="2"/>
  <c r="N86" i="14" s="1"/>
  <c r="BL92" i="2"/>
  <c r="J86" i="14" s="1"/>
  <c r="AZ92" i="2"/>
  <c r="F86" i="14" s="1"/>
  <c r="AW92" i="2"/>
  <c r="E89" i="20" s="1"/>
  <c r="BF92" i="2"/>
  <c r="H86" i="14" s="1"/>
  <c r="CJ108" i="2"/>
  <c r="R102" i="14" s="1"/>
  <c r="CG108" i="2"/>
  <c r="Q102" i="14" s="1"/>
  <c r="CA108" i="2"/>
  <c r="O102" i="14" s="1"/>
  <c r="BU108" i="2"/>
  <c r="M102" i="14" s="1"/>
  <c r="BO108" i="2"/>
  <c r="K102" i="14" s="1"/>
  <c r="CD108" i="2"/>
  <c r="P102" i="14" s="1"/>
  <c r="BR108" i="2"/>
  <c r="L102" i="14" s="1"/>
  <c r="BI108" i="2"/>
  <c r="I102" i="14" s="1"/>
  <c r="BC108" i="2"/>
  <c r="G102" i="14" s="1"/>
  <c r="CM108" i="2"/>
  <c r="S102" i="14" s="1"/>
  <c r="BX108" i="2"/>
  <c r="N102" i="14" s="1"/>
  <c r="BL108" i="2"/>
  <c r="J102" i="14" s="1"/>
  <c r="AZ108" i="2"/>
  <c r="F102" i="14" s="1"/>
  <c r="AW108" i="2"/>
  <c r="E105" i="20" s="1"/>
  <c r="BF108" i="2"/>
  <c r="H102" i="14" s="1"/>
  <c r="CJ124" i="2"/>
  <c r="R118" i="14" s="1"/>
  <c r="CG124" i="2"/>
  <c r="Q118" i="14" s="1"/>
  <c r="CA124" i="2"/>
  <c r="O118" i="14" s="1"/>
  <c r="BU124" i="2"/>
  <c r="M118" i="14" s="1"/>
  <c r="BO124" i="2"/>
  <c r="K118" i="14" s="1"/>
  <c r="CD124" i="2"/>
  <c r="P118" i="14" s="1"/>
  <c r="BR124" i="2"/>
  <c r="L118" i="14" s="1"/>
  <c r="BI124" i="2"/>
  <c r="I118" i="14" s="1"/>
  <c r="BC124" i="2"/>
  <c r="G118" i="14" s="1"/>
  <c r="CM124" i="2"/>
  <c r="S118" i="14" s="1"/>
  <c r="BX124" i="2"/>
  <c r="N118" i="14" s="1"/>
  <c r="BL124" i="2"/>
  <c r="J118" i="14" s="1"/>
  <c r="AZ124" i="2"/>
  <c r="F118" i="14" s="1"/>
  <c r="AW124" i="2"/>
  <c r="E121" i="20" s="1"/>
  <c r="BF124" i="2"/>
  <c r="H118" i="14" s="1"/>
  <c r="CJ140" i="2"/>
  <c r="R134" i="14" s="1"/>
  <c r="CG140" i="2"/>
  <c r="Q134" i="14" s="1"/>
  <c r="CA140" i="2"/>
  <c r="O134" i="14" s="1"/>
  <c r="BU140" i="2"/>
  <c r="M134" i="14" s="1"/>
  <c r="BO140" i="2"/>
  <c r="K134" i="14" s="1"/>
  <c r="CD140" i="2"/>
  <c r="P134" i="14" s="1"/>
  <c r="BR140" i="2"/>
  <c r="L134" i="14" s="1"/>
  <c r="BI140" i="2"/>
  <c r="I134" i="14" s="1"/>
  <c r="BC140" i="2"/>
  <c r="G134" i="14" s="1"/>
  <c r="CM140" i="2"/>
  <c r="S134" i="14" s="1"/>
  <c r="BX140" i="2"/>
  <c r="N134" i="14" s="1"/>
  <c r="BL140" i="2"/>
  <c r="J134" i="14" s="1"/>
  <c r="AZ140" i="2"/>
  <c r="F134" i="14" s="1"/>
  <c r="AW140" i="2"/>
  <c r="E137" i="20" s="1"/>
  <c r="BF140" i="2"/>
  <c r="H134" i="14" s="1"/>
  <c r="CJ156" i="2"/>
  <c r="R150" i="14" s="1"/>
  <c r="CG156" i="2"/>
  <c r="Q150" i="14" s="1"/>
  <c r="CA156" i="2"/>
  <c r="O150" i="14" s="1"/>
  <c r="BU156" i="2"/>
  <c r="M150" i="14" s="1"/>
  <c r="BO156" i="2"/>
  <c r="K150" i="14" s="1"/>
  <c r="CD156" i="2"/>
  <c r="P150" i="14" s="1"/>
  <c r="BR156" i="2"/>
  <c r="L150" i="14" s="1"/>
  <c r="BI156" i="2"/>
  <c r="I150" i="14" s="1"/>
  <c r="BC156" i="2"/>
  <c r="G150" i="14" s="1"/>
  <c r="CM156" i="2"/>
  <c r="S150" i="14" s="1"/>
  <c r="BX156" i="2"/>
  <c r="N150" i="14" s="1"/>
  <c r="BL156" i="2"/>
  <c r="J150" i="14" s="1"/>
  <c r="AZ156" i="2"/>
  <c r="F150" i="14" s="1"/>
  <c r="AW156" i="2"/>
  <c r="E153" i="20" s="1"/>
  <c r="BF156" i="2"/>
  <c r="H150" i="14" s="1"/>
  <c r="CJ172" i="2"/>
  <c r="R166" i="14" s="1"/>
  <c r="CG172" i="2"/>
  <c r="Q166" i="14" s="1"/>
  <c r="CA172" i="2"/>
  <c r="O166" i="14" s="1"/>
  <c r="BU172" i="2"/>
  <c r="M166" i="14" s="1"/>
  <c r="BO172" i="2"/>
  <c r="K166" i="14" s="1"/>
  <c r="CD172" i="2"/>
  <c r="P166" i="14" s="1"/>
  <c r="BR172" i="2"/>
  <c r="L166" i="14" s="1"/>
  <c r="BI172" i="2"/>
  <c r="I166" i="14" s="1"/>
  <c r="BC172" i="2"/>
  <c r="G166" i="14" s="1"/>
  <c r="CM172" i="2"/>
  <c r="S166" i="14" s="1"/>
  <c r="BX172" i="2"/>
  <c r="N166" i="14" s="1"/>
  <c r="BL172" i="2"/>
  <c r="J166" i="14" s="1"/>
  <c r="AZ172" i="2"/>
  <c r="F166" i="14" s="1"/>
  <c r="AW172" i="2"/>
  <c r="E169" i="20" s="1"/>
  <c r="BF172" i="2"/>
  <c r="H166" i="14" s="1"/>
  <c r="CJ188" i="2"/>
  <c r="R182" i="14" s="1"/>
  <c r="CG188" i="2"/>
  <c r="Q182" i="14" s="1"/>
  <c r="CA188" i="2"/>
  <c r="O182" i="14" s="1"/>
  <c r="BU188" i="2"/>
  <c r="M182" i="14" s="1"/>
  <c r="BO188" i="2"/>
  <c r="K182" i="14" s="1"/>
  <c r="CD188" i="2"/>
  <c r="P182" i="14" s="1"/>
  <c r="BR188" i="2"/>
  <c r="L182" i="14" s="1"/>
  <c r="BI188" i="2"/>
  <c r="I182" i="14" s="1"/>
  <c r="CM188" i="2"/>
  <c r="S182" i="14" s="1"/>
  <c r="BX188" i="2"/>
  <c r="N182" i="14" s="1"/>
  <c r="BL188" i="2"/>
  <c r="J182" i="14" s="1"/>
  <c r="AZ188" i="2"/>
  <c r="F182" i="14" s="1"/>
  <c r="BC188" i="2"/>
  <c r="G182" i="14" s="1"/>
  <c r="AW188" i="2"/>
  <c r="E185" i="20" s="1"/>
  <c r="BF188" i="2"/>
  <c r="H182" i="14" s="1"/>
  <c r="CJ204" i="2"/>
  <c r="R198" i="14" s="1"/>
  <c r="CG204" i="2"/>
  <c r="Q198" i="14" s="1"/>
  <c r="CA204" i="2"/>
  <c r="O198" i="14" s="1"/>
  <c r="BU204" i="2"/>
  <c r="M198" i="14" s="1"/>
  <c r="BO204" i="2"/>
  <c r="K198" i="14" s="1"/>
  <c r="CD204" i="2"/>
  <c r="P198" i="14" s="1"/>
  <c r="BR204" i="2"/>
  <c r="L198" i="14" s="1"/>
  <c r="BI204" i="2"/>
  <c r="I198" i="14" s="1"/>
  <c r="CM204" i="2"/>
  <c r="S198" i="14" s="1"/>
  <c r="BX204" i="2"/>
  <c r="N198" i="14" s="1"/>
  <c r="BL204" i="2"/>
  <c r="J198" i="14" s="1"/>
  <c r="AZ204" i="2"/>
  <c r="F198" i="14" s="1"/>
  <c r="BC204" i="2"/>
  <c r="G198" i="14" s="1"/>
  <c r="AW204" i="2"/>
  <c r="E201" i="20" s="1"/>
  <c r="BF204" i="2"/>
  <c r="H198" i="14" s="1"/>
  <c r="CJ220" i="2"/>
  <c r="R214" i="14" s="1"/>
  <c r="CG220" i="2"/>
  <c r="Q214" i="14" s="1"/>
  <c r="CA220" i="2"/>
  <c r="O214" i="14" s="1"/>
  <c r="BU220" i="2"/>
  <c r="M214" i="14" s="1"/>
  <c r="BO220" i="2"/>
  <c r="K214" i="14" s="1"/>
  <c r="CD220" i="2"/>
  <c r="P214" i="14" s="1"/>
  <c r="BR220" i="2"/>
  <c r="L214" i="14" s="1"/>
  <c r="BI220" i="2"/>
  <c r="I214" i="14" s="1"/>
  <c r="CM220" i="2"/>
  <c r="S214" i="14" s="1"/>
  <c r="BX220" i="2"/>
  <c r="N214" i="14" s="1"/>
  <c r="BL220" i="2"/>
  <c r="J214" i="14" s="1"/>
  <c r="AZ220" i="2"/>
  <c r="F214" i="14" s="1"/>
  <c r="BC220" i="2"/>
  <c r="G214" i="14" s="1"/>
  <c r="AW220" i="2"/>
  <c r="E217" i="20" s="1"/>
  <c r="BF220" i="2"/>
  <c r="H214" i="14" s="1"/>
  <c r="CJ236" i="2"/>
  <c r="R230" i="14" s="1"/>
  <c r="CG236" i="2"/>
  <c r="Q230" i="14" s="1"/>
  <c r="CA236" i="2"/>
  <c r="O230" i="14" s="1"/>
  <c r="BU236" i="2"/>
  <c r="M230" i="14" s="1"/>
  <c r="BO236" i="2"/>
  <c r="K230" i="14" s="1"/>
  <c r="CD236" i="2"/>
  <c r="P230" i="14" s="1"/>
  <c r="BR236" i="2"/>
  <c r="L230" i="14" s="1"/>
  <c r="BI236" i="2"/>
  <c r="I230" i="14" s="1"/>
  <c r="CM236" i="2"/>
  <c r="S230" i="14" s="1"/>
  <c r="BX236" i="2"/>
  <c r="N230" i="14" s="1"/>
  <c r="BL236" i="2"/>
  <c r="J230" i="14" s="1"/>
  <c r="AZ236" i="2"/>
  <c r="F230" i="14" s="1"/>
  <c r="BC236" i="2"/>
  <c r="G230" i="14" s="1"/>
  <c r="AW236" i="2"/>
  <c r="E233" i="20" s="1"/>
  <c r="BF236" i="2"/>
  <c r="H230" i="14" s="1"/>
  <c r="CJ252" i="2"/>
  <c r="CG252" i="2"/>
  <c r="CA252" i="2"/>
  <c r="BU252" i="2"/>
  <c r="BO252" i="2"/>
  <c r="CD252" i="2"/>
  <c r="BR252" i="2"/>
  <c r="BI252" i="2"/>
  <c r="CM252" i="2"/>
  <c r="BX252" i="2"/>
  <c r="AZ252" i="2"/>
  <c r="BL252" i="2"/>
  <c r="BC252" i="2"/>
  <c r="AW252" i="2"/>
  <c r="E249" i="20" s="1"/>
  <c r="BF252" i="2"/>
  <c r="CM19" i="2"/>
  <c r="S13" i="14" s="1"/>
  <c r="CG19" i="2"/>
  <c r="Q13" i="14" s="1"/>
  <c r="CD19" i="2"/>
  <c r="P13" i="14" s="1"/>
  <c r="BX19" i="2"/>
  <c r="N13" i="14" s="1"/>
  <c r="BR19" i="2"/>
  <c r="L13" i="14" s="1"/>
  <c r="BL19" i="2"/>
  <c r="J13" i="14" s="1"/>
  <c r="CA19" i="2"/>
  <c r="O13" i="14" s="1"/>
  <c r="BO19" i="2"/>
  <c r="K13" i="14" s="1"/>
  <c r="BF19" i="2"/>
  <c r="H13" i="14" s="1"/>
  <c r="AZ19" i="2"/>
  <c r="F13" i="14" s="1"/>
  <c r="BI19" i="2"/>
  <c r="I13" i="14" s="1"/>
  <c r="BC19" i="2"/>
  <c r="G13" i="14" s="1"/>
  <c r="CJ19" i="2"/>
  <c r="R13" i="14" s="1"/>
  <c r="BU19" i="2"/>
  <c r="M13" i="14" s="1"/>
  <c r="AW19" i="2"/>
  <c r="E16" i="20" s="1"/>
  <c r="CM35" i="2"/>
  <c r="S29" i="14" s="1"/>
  <c r="CG35" i="2"/>
  <c r="Q29" i="14" s="1"/>
  <c r="CD35" i="2"/>
  <c r="P29" i="14" s="1"/>
  <c r="BX35" i="2"/>
  <c r="N29" i="14" s="1"/>
  <c r="BR35" i="2"/>
  <c r="L29" i="14" s="1"/>
  <c r="BL35" i="2"/>
  <c r="J29" i="14" s="1"/>
  <c r="CA35" i="2"/>
  <c r="O29" i="14" s="1"/>
  <c r="BO35" i="2"/>
  <c r="K29" i="14" s="1"/>
  <c r="BF35" i="2"/>
  <c r="H29" i="14" s="1"/>
  <c r="AZ35" i="2"/>
  <c r="F29" i="14" s="1"/>
  <c r="BC35" i="2"/>
  <c r="G29" i="14" s="1"/>
  <c r="AW35" i="2"/>
  <c r="E32" i="20" s="1"/>
  <c r="CJ35" i="2"/>
  <c r="R29" i="14" s="1"/>
  <c r="BI35" i="2"/>
  <c r="I29" i="14" s="1"/>
  <c r="BU35" i="2"/>
  <c r="M29" i="14" s="1"/>
  <c r="CM51" i="2"/>
  <c r="S45" i="14" s="1"/>
  <c r="CD51" i="2"/>
  <c r="P45" i="14" s="1"/>
  <c r="BX51" i="2"/>
  <c r="N45" i="14" s="1"/>
  <c r="BR51" i="2"/>
  <c r="L45" i="14" s="1"/>
  <c r="BL51" i="2"/>
  <c r="J45" i="14" s="1"/>
  <c r="CA51" i="2"/>
  <c r="O45" i="14" s="1"/>
  <c r="BO51" i="2"/>
  <c r="K45" i="14" s="1"/>
  <c r="BF51" i="2"/>
  <c r="H45" i="14" s="1"/>
  <c r="AZ51" i="2"/>
  <c r="F45" i="14" s="1"/>
  <c r="CG51" i="2"/>
  <c r="Q45" i="14" s="1"/>
  <c r="BI51" i="2"/>
  <c r="I45" i="14" s="1"/>
  <c r="BC51" i="2"/>
  <c r="G45" i="14" s="1"/>
  <c r="BU51" i="2"/>
  <c r="M45" i="14" s="1"/>
  <c r="AW51" i="2"/>
  <c r="E48" i="20" s="1"/>
  <c r="CJ51" i="2"/>
  <c r="R45" i="14" s="1"/>
  <c r="CM67" i="2"/>
  <c r="S61" i="14" s="1"/>
  <c r="CD67" i="2"/>
  <c r="P61" i="14" s="1"/>
  <c r="BX67" i="2"/>
  <c r="N61" i="14" s="1"/>
  <c r="BR67" i="2"/>
  <c r="L61" i="14" s="1"/>
  <c r="BL67" i="2"/>
  <c r="J61" i="14" s="1"/>
  <c r="CA67" i="2"/>
  <c r="O61" i="14" s="1"/>
  <c r="BO67" i="2"/>
  <c r="K61" i="14" s="1"/>
  <c r="BF67" i="2"/>
  <c r="H61" i="14" s="1"/>
  <c r="AZ67" i="2"/>
  <c r="F61" i="14" s="1"/>
  <c r="CJ67" i="2"/>
  <c r="R61" i="14" s="1"/>
  <c r="BC67" i="2"/>
  <c r="G61" i="14" s="1"/>
  <c r="AW67" i="2"/>
  <c r="E64" i="20" s="1"/>
  <c r="CG67" i="2"/>
  <c r="Q61" i="14" s="1"/>
  <c r="BI67" i="2"/>
  <c r="I61" i="14" s="1"/>
  <c r="BU67" i="2"/>
  <c r="M61" i="14" s="1"/>
  <c r="CM83" i="2"/>
  <c r="S77" i="14" s="1"/>
  <c r="CD83" i="2"/>
  <c r="P77" i="14" s="1"/>
  <c r="BX83" i="2"/>
  <c r="N77" i="14" s="1"/>
  <c r="BR83" i="2"/>
  <c r="L77" i="14" s="1"/>
  <c r="CA83" i="2"/>
  <c r="O77" i="14" s="1"/>
  <c r="BO83" i="2"/>
  <c r="K77" i="14" s="1"/>
  <c r="BF83" i="2"/>
  <c r="H77" i="14" s="1"/>
  <c r="AZ83" i="2"/>
  <c r="F77" i="14" s="1"/>
  <c r="CG83" i="2"/>
  <c r="Q77" i="14" s="1"/>
  <c r="BC83" i="2"/>
  <c r="G77" i="14" s="1"/>
  <c r="CJ83" i="2"/>
  <c r="R77" i="14" s="1"/>
  <c r="BU83" i="2"/>
  <c r="M77" i="14" s="1"/>
  <c r="AW83" i="2"/>
  <c r="E80" i="20" s="1"/>
  <c r="BI83" i="2"/>
  <c r="I77" i="14" s="1"/>
  <c r="BL83" i="2"/>
  <c r="J77" i="14" s="1"/>
  <c r="CM99" i="2"/>
  <c r="S93" i="14" s="1"/>
  <c r="CD99" i="2"/>
  <c r="P93" i="14" s="1"/>
  <c r="BX99" i="2"/>
  <c r="N93" i="14" s="1"/>
  <c r="BR99" i="2"/>
  <c r="L93" i="14" s="1"/>
  <c r="CA99" i="2"/>
  <c r="O93" i="14" s="1"/>
  <c r="BO99" i="2"/>
  <c r="K93" i="14" s="1"/>
  <c r="BF99" i="2"/>
  <c r="H93" i="14" s="1"/>
  <c r="AZ99" i="2"/>
  <c r="F93" i="14" s="1"/>
  <c r="BC99" i="2"/>
  <c r="G93" i="14" s="1"/>
  <c r="AW99" i="2"/>
  <c r="E96" i="20" s="1"/>
  <c r="CJ99" i="2"/>
  <c r="R93" i="14" s="1"/>
  <c r="CG99" i="2"/>
  <c r="Q93" i="14" s="1"/>
  <c r="BL99" i="2"/>
  <c r="J93" i="14" s="1"/>
  <c r="BI99" i="2"/>
  <c r="I93" i="14" s="1"/>
  <c r="BU99" i="2"/>
  <c r="M93" i="14" s="1"/>
  <c r="CM115" i="2"/>
  <c r="S109" i="14" s="1"/>
  <c r="CD115" i="2"/>
  <c r="P109" i="14" s="1"/>
  <c r="BX115" i="2"/>
  <c r="N109" i="14" s="1"/>
  <c r="BR115" i="2"/>
  <c r="L109" i="14" s="1"/>
  <c r="CA115" i="2"/>
  <c r="O109" i="14" s="1"/>
  <c r="BO115" i="2"/>
  <c r="K109" i="14" s="1"/>
  <c r="BF115" i="2"/>
  <c r="H109" i="14" s="1"/>
  <c r="AZ115" i="2"/>
  <c r="F109" i="14" s="1"/>
  <c r="CG115" i="2"/>
  <c r="Q109" i="14" s="1"/>
  <c r="BC115" i="2"/>
  <c r="G109" i="14" s="1"/>
  <c r="BU115" i="2"/>
  <c r="M109" i="14" s="1"/>
  <c r="BL115" i="2"/>
  <c r="J109" i="14" s="1"/>
  <c r="AW115" i="2"/>
  <c r="E112" i="20" s="1"/>
  <c r="BI115" i="2"/>
  <c r="I109" i="14" s="1"/>
  <c r="CJ115" i="2"/>
  <c r="R109" i="14" s="1"/>
  <c r="CM131" i="2"/>
  <c r="S125" i="14" s="1"/>
  <c r="CD131" i="2"/>
  <c r="P125" i="14" s="1"/>
  <c r="BX131" i="2"/>
  <c r="N125" i="14" s="1"/>
  <c r="BR131" i="2"/>
  <c r="L125" i="14" s="1"/>
  <c r="CA131" i="2"/>
  <c r="O125" i="14" s="1"/>
  <c r="BO131" i="2"/>
  <c r="K125" i="14" s="1"/>
  <c r="BF131" i="2"/>
  <c r="H125" i="14" s="1"/>
  <c r="AZ131" i="2"/>
  <c r="F125" i="14" s="1"/>
  <c r="CJ131" i="2"/>
  <c r="R125" i="14" s="1"/>
  <c r="BL131" i="2"/>
  <c r="J125" i="14" s="1"/>
  <c r="BC131" i="2"/>
  <c r="G125" i="14" s="1"/>
  <c r="AW131" i="2"/>
  <c r="E128" i="20" s="1"/>
  <c r="CG131" i="2"/>
  <c r="Q125" i="14" s="1"/>
  <c r="BI131" i="2"/>
  <c r="I125" i="14" s="1"/>
  <c r="BU131" i="2"/>
  <c r="M125" i="14" s="1"/>
  <c r="CM147" i="2"/>
  <c r="S141" i="14" s="1"/>
  <c r="CD147" i="2"/>
  <c r="P141" i="14" s="1"/>
  <c r="BX147" i="2"/>
  <c r="N141" i="14" s="1"/>
  <c r="BR147" i="2"/>
  <c r="L141" i="14" s="1"/>
  <c r="CA147" i="2"/>
  <c r="O141" i="14" s="1"/>
  <c r="BO147" i="2"/>
  <c r="K141" i="14" s="1"/>
  <c r="BF147" i="2"/>
  <c r="H141" i="14" s="1"/>
  <c r="AZ147" i="2"/>
  <c r="F141" i="14" s="1"/>
  <c r="CG147" i="2"/>
  <c r="Q141" i="14" s="1"/>
  <c r="BC147" i="2"/>
  <c r="G141" i="14" s="1"/>
  <c r="CJ147" i="2"/>
  <c r="R141" i="14" s="1"/>
  <c r="BU147" i="2"/>
  <c r="M141" i="14" s="1"/>
  <c r="AW147" i="2"/>
  <c r="E144" i="20" s="1"/>
  <c r="BI147" i="2"/>
  <c r="I141" i="14" s="1"/>
  <c r="BL147" i="2"/>
  <c r="J141" i="14" s="1"/>
  <c r="CM163" i="2"/>
  <c r="S157" i="14" s="1"/>
  <c r="CD163" i="2"/>
  <c r="P157" i="14" s="1"/>
  <c r="BX163" i="2"/>
  <c r="N157" i="14" s="1"/>
  <c r="BR163" i="2"/>
  <c r="L157" i="14" s="1"/>
  <c r="CA163" i="2"/>
  <c r="O157" i="14" s="1"/>
  <c r="BO163" i="2"/>
  <c r="K157" i="14" s="1"/>
  <c r="BF163" i="2"/>
  <c r="H157" i="14" s="1"/>
  <c r="AZ163" i="2"/>
  <c r="F157" i="14" s="1"/>
  <c r="BC163" i="2"/>
  <c r="G157" i="14" s="1"/>
  <c r="AW163" i="2"/>
  <c r="E160" i="20" s="1"/>
  <c r="CJ163" i="2"/>
  <c r="R157" i="14" s="1"/>
  <c r="CG163" i="2"/>
  <c r="Q157" i="14" s="1"/>
  <c r="BL163" i="2"/>
  <c r="J157" i="14" s="1"/>
  <c r="BI163" i="2"/>
  <c r="I157" i="14" s="1"/>
  <c r="BU163" i="2"/>
  <c r="M157" i="14" s="1"/>
  <c r="CM179" i="2"/>
  <c r="S173" i="14" s="1"/>
  <c r="CD179" i="2"/>
  <c r="P173" i="14" s="1"/>
  <c r="BX179" i="2"/>
  <c r="N173" i="14" s="1"/>
  <c r="BR179" i="2"/>
  <c r="L173" i="14" s="1"/>
  <c r="CA179" i="2"/>
  <c r="O173" i="14" s="1"/>
  <c r="BO179" i="2"/>
  <c r="K173" i="14" s="1"/>
  <c r="BF179" i="2"/>
  <c r="H173" i="14" s="1"/>
  <c r="AZ179" i="2"/>
  <c r="F173" i="14" s="1"/>
  <c r="CG179" i="2"/>
  <c r="Q173" i="14" s="1"/>
  <c r="BC179" i="2"/>
  <c r="G173" i="14" s="1"/>
  <c r="AW179" i="2"/>
  <c r="E176" i="20" s="1"/>
  <c r="BU179" i="2"/>
  <c r="M173" i="14" s="1"/>
  <c r="BL179" i="2"/>
  <c r="J173" i="14" s="1"/>
  <c r="BI179" i="2"/>
  <c r="I173" i="14" s="1"/>
  <c r="CJ179" i="2"/>
  <c r="R173" i="14" s="1"/>
  <c r="CM195" i="2"/>
  <c r="S189" i="14" s="1"/>
  <c r="CD195" i="2"/>
  <c r="P189" i="14" s="1"/>
  <c r="BX195" i="2"/>
  <c r="N189" i="14" s="1"/>
  <c r="BR195" i="2"/>
  <c r="L189" i="14" s="1"/>
  <c r="CA195" i="2"/>
  <c r="O189" i="14" s="1"/>
  <c r="BO195" i="2"/>
  <c r="K189" i="14" s="1"/>
  <c r="BF195" i="2"/>
  <c r="H189" i="14" s="1"/>
  <c r="AZ195" i="2"/>
  <c r="F189" i="14" s="1"/>
  <c r="CJ195" i="2"/>
  <c r="R189" i="14" s="1"/>
  <c r="BL195" i="2"/>
  <c r="J189" i="14" s="1"/>
  <c r="AW195" i="2"/>
  <c r="E192" i="20" s="1"/>
  <c r="CG195" i="2"/>
  <c r="Q189" i="14" s="1"/>
  <c r="BI195" i="2"/>
  <c r="I189" i="14" s="1"/>
  <c r="BC195" i="2"/>
  <c r="G189" i="14" s="1"/>
  <c r="BU195" i="2"/>
  <c r="M189" i="14" s="1"/>
  <c r="CM211" i="2"/>
  <c r="S205" i="14" s="1"/>
  <c r="CD211" i="2"/>
  <c r="P205" i="14" s="1"/>
  <c r="BX211" i="2"/>
  <c r="N205" i="14" s="1"/>
  <c r="BR211" i="2"/>
  <c r="L205" i="14" s="1"/>
  <c r="CA211" i="2"/>
  <c r="O205" i="14" s="1"/>
  <c r="BO211" i="2"/>
  <c r="K205" i="14" s="1"/>
  <c r="BF211" i="2"/>
  <c r="H205" i="14" s="1"/>
  <c r="AZ211" i="2"/>
  <c r="F205" i="14" s="1"/>
  <c r="CG211" i="2"/>
  <c r="Q205" i="14" s="1"/>
  <c r="AW211" i="2"/>
  <c r="E208" i="20" s="1"/>
  <c r="CJ211" i="2"/>
  <c r="R205" i="14" s="1"/>
  <c r="BU211" i="2"/>
  <c r="M205" i="14" s="1"/>
  <c r="BI211" i="2"/>
  <c r="I205" i="14" s="1"/>
  <c r="BC211" i="2"/>
  <c r="G205" i="14" s="1"/>
  <c r="BL211" i="2"/>
  <c r="J205" i="14" s="1"/>
  <c r="CM227" i="2"/>
  <c r="S221" i="14" s="1"/>
  <c r="CD227" i="2"/>
  <c r="P221" i="14" s="1"/>
  <c r="BX227" i="2"/>
  <c r="N221" i="14" s="1"/>
  <c r="BR227" i="2"/>
  <c r="L221" i="14" s="1"/>
  <c r="CA227" i="2"/>
  <c r="O221" i="14" s="1"/>
  <c r="BO227" i="2"/>
  <c r="K221" i="14" s="1"/>
  <c r="BF227" i="2"/>
  <c r="H221" i="14" s="1"/>
  <c r="AZ227" i="2"/>
  <c r="F221" i="14" s="1"/>
  <c r="AW227" i="2"/>
  <c r="E224" i="20" s="1"/>
  <c r="CJ227" i="2"/>
  <c r="R221" i="14" s="1"/>
  <c r="CG227" i="2"/>
  <c r="Q221" i="14" s="1"/>
  <c r="BL227" i="2"/>
  <c r="J221" i="14" s="1"/>
  <c r="BI227" i="2"/>
  <c r="I221" i="14" s="1"/>
  <c r="BC227" i="2"/>
  <c r="G221" i="14" s="1"/>
  <c r="BU227" i="2"/>
  <c r="M221" i="14" s="1"/>
  <c r="CM243" i="2"/>
  <c r="S237" i="14" s="1"/>
  <c r="CD243" i="2"/>
  <c r="P237" i="14" s="1"/>
  <c r="BX243" i="2"/>
  <c r="N237" i="14" s="1"/>
  <c r="BR243" i="2"/>
  <c r="L237" i="14" s="1"/>
  <c r="CA243" i="2"/>
  <c r="O237" i="14" s="1"/>
  <c r="BO243" i="2"/>
  <c r="K237" i="14" s="1"/>
  <c r="BF243" i="2"/>
  <c r="H237" i="14" s="1"/>
  <c r="AZ243" i="2"/>
  <c r="F237" i="14" s="1"/>
  <c r="CG243" i="2"/>
  <c r="Q237" i="14" s="1"/>
  <c r="AW243" i="2"/>
  <c r="E240" i="20" s="1"/>
  <c r="BU243" i="2"/>
  <c r="M237" i="14" s="1"/>
  <c r="BL243" i="2"/>
  <c r="J237" i="14" s="1"/>
  <c r="BI243" i="2"/>
  <c r="I237" i="14" s="1"/>
  <c r="BC243" i="2"/>
  <c r="G237" i="14" s="1"/>
  <c r="CJ243" i="2"/>
  <c r="R237" i="14" s="1"/>
  <c r="CM259" i="2"/>
  <c r="CD259" i="2"/>
  <c r="BX259" i="2"/>
  <c r="BR259" i="2"/>
  <c r="CA259" i="2"/>
  <c r="BO259" i="2"/>
  <c r="BF259" i="2"/>
  <c r="AZ259" i="2"/>
  <c r="CJ259" i="2"/>
  <c r="BL259" i="2"/>
  <c r="AW259" i="2"/>
  <c r="CG259" i="2"/>
  <c r="BI259" i="2"/>
  <c r="BC259" i="2"/>
  <c r="BU259" i="2"/>
  <c r="CM26" i="2"/>
  <c r="S20" i="14" s="1"/>
  <c r="CD26" i="2"/>
  <c r="P20" i="14" s="1"/>
  <c r="BX26" i="2"/>
  <c r="N20" i="14" s="1"/>
  <c r="BR26" i="2"/>
  <c r="L20" i="14" s="1"/>
  <c r="BL26" i="2"/>
  <c r="J20" i="14" s="1"/>
  <c r="CJ26" i="2"/>
  <c r="R20" i="14" s="1"/>
  <c r="CA26" i="2"/>
  <c r="O20" i="14" s="1"/>
  <c r="BO26" i="2"/>
  <c r="K20" i="14" s="1"/>
  <c r="BI26" i="2"/>
  <c r="I20" i="14" s="1"/>
  <c r="BF26" i="2"/>
  <c r="H20" i="14" s="1"/>
  <c r="CG26" i="2"/>
  <c r="Q20" i="14" s="1"/>
  <c r="BU26" i="2"/>
  <c r="M20" i="14" s="1"/>
  <c r="AW26" i="2"/>
  <c r="E23" i="20" s="1"/>
  <c r="BC26" i="2"/>
  <c r="G20" i="14" s="1"/>
  <c r="AZ26" i="2"/>
  <c r="F20" i="14" s="1"/>
  <c r="CM42" i="2"/>
  <c r="S36" i="14" s="1"/>
  <c r="CD42" i="2"/>
  <c r="P36" i="14" s="1"/>
  <c r="BX42" i="2"/>
  <c r="N36" i="14" s="1"/>
  <c r="BR42" i="2"/>
  <c r="L36" i="14" s="1"/>
  <c r="BL42" i="2"/>
  <c r="J36" i="14" s="1"/>
  <c r="CJ42" i="2"/>
  <c r="R36" i="14" s="1"/>
  <c r="CA42" i="2"/>
  <c r="O36" i="14" s="1"/>
  <c r="BO42" i="2"/>
  <c r="K36" i="14" s="1"/>
  <c r="BI42" i="2"/>
  <c r="I36" i="14" s="1"/>
  <c r="BF42" i="2"/>
  <c r="H36" i="14" s="1"/>
  <c r="BU42" i="2"/>
  <c r="M36" i="14" s="1"/>
  <c r="CG42" i="2"/>
  <c r="Q36" i="14" s="1"/>
  <c r="AZ42" i="2"/>
  <c r="F36" i="14" s="1"/>
  <c r="BC42" i="2"/>
  <c r="G36" i="14" s="1"/>
  <c r="AW42" i="2"/>
  <c r="E39" i="20" s="1"/>
  <c r="CM58" i="2"/>
  <c r="S52" i="14" s="1"/>
  <c r="CD58" i="2"/>
  <c r="P52" i="14" s="1"/>
  <c r="BX58" i="2"/>
  <c r="N52" i="14" s="1"/>
  <c r="BR58" i="2"/>
  <c r="L52" i="14" s="1"/>
  <c r="BL58" i="2"/>
  <c r="J52" i="14" s="1"/>
  <c r="CJ58" i="2"/>
  <c r="R52" i="14" s="1"/>
  <c r="CA58" i="2"/>
  <c r="O52" i="14" s="1"/>
  <c r="BO58" i="2"/>
  <c r="K52" i="14" s="1"/>
  <c r="BI58" i="2"/>
  <c r="I52" i="14" s="1"/>
  <c r="BF58" i="2"/>
  <c r="H52" i="14" s="1"/>
  <c r="CG58" i="2"/>
  <c r="Q52" i="14" s="1"/>
  <c r="BU58" i="2"/>
  <c r="M52" i="14" s="1"/>
  <c r="BC58" i="2"/>
  <c r="G52" i="14" s="1"/>
  <c r="AW58" i="2"/>
  <c r="E55" i="20" s="1"/>
  <c r="AZ58" i="2"/>
  <c r="F52" i="14" s="1"/>
  <c r="CM74" i="2"/>
  <c r="S68" i="14" s="1"/>
  <c r="CD74" i="2"/>
  <c r="P68" i="14" s="1"/>
  <c r="BX74" i="2"/>
  <c r="N68" i="14" s="1"/>
  <c r="BR74" i="2"/>
  <c r="L68" i="14" s="1"/>
  <c r="BL74" i="2"/>
  <c r="J68" i="14" s="1"/>
  <c r="CJ74" i="2"/>
  <c r="R68" i="14" s="1"/>
  <c r="CA74" i="2"/>
  <c r="O68" i="14" s="1"/>
  <c r="BO74" i="2"/>
  <c r="K68" i="14" s="1"/>
  <c r="BF74" i="2"/>
  <c r="H68" i="14" s="1"/>
  <c r="CG74" i="2"/>
  <c r="Q68" i="14" s="1"/>
  <c r="BU74" i="2"/>
  <c r="M68" i="14" s="1"/>
  <c r="BI74" i="2"/>
  <c r="I68" i="14" s="1"/>
  <c r="BC74" i="2"/>
  <c r="G68" i="14" s="1"/>
  <c r="AZ74" i="2"/>
  <c r="F68" i="14" s="1"/>
  <c r="AW74" i="2"/>
  <c r="E71" i="20" s="1"/>
  <c r="CM90" i="2"/>
  <c r="S84" i="14" s="1"/>
  <c r="CD90" i="2"/>
  <c r="P84" i="14" s="1"/>
  <c r="BX90" i="2"/>
  <c r="N84" i="14" s="1"/>
  <c r="BR90" i="2"/>
  <c r="L84" i="14" s="1"/>
  <c r="BL90" i="2"/>
  <c r="J84" i="14" s="1"/>
  <c r="CJ90" i="2"/>
  <c r="R84" i="14" s="1"/>
  <c r="CA90" i="2"/>
  <c r="O84" i="14" s="1"/>
  <c r="BO90" i="2"/>
  <c r="K84" i="14" s="1"/>
  <c r="BF90" i="2"/>
  <c r="H84" i="14" s="1"/>
  <c r="CG90" i="2"/>
  <c r="Q84" i="14" s="1"/>
  <c r="BU90" i="2"/>
  <c r="M84" i="14" s="1"/>
  <c r="BI90" i="2"/>
  <c r="I84" i="14" s="1"/>
  <c r="BC90" i="2"/>
  <c r="G84" i="14" s="1"/>
  <c r="AZ90" i="2"/>
  <c r="F84" i="14" s="1"/>
  <c r="AW90" i="2"/>
  <c r="E87" i="20" s="1"/>
  <c r="CM106" i="2"/>
  <c r="S100" i="14" s="1"/>
  <c r="CD106" i="2"/>
  <c r="P100" i="14" s="1"/>
  <c r="BX106" i="2"/>
  <c r="N100" i="14" s="1"/>
  <c r="BR106" i="2"/>
  <c r="L100" i="14" s="1"/>
  <c r="BL106" i="2"/>
  <c r="J100" i="14" s="1"/>
  <c r="CJ106" i="2"/>
  <c r="R100" i="14" s="1"/>
  <c r="CA106" i="2"/>
  <c r="O100" i="14" s="1"/>
  <c r="BO106" i="2"/>
  <c r="K100" i="14" s="1"/>
  <c r="BF106" i="2"/>
  <c r="H100" i="14" s="1"/>
  <c r="CG106" i="2"/>
  <c r="Q100" i="14" s="1"/>
  <c r="BU106" i="2"/>
  <c r="M100" i="14" s="1"/>
  <c r="BI106" i="2"/>
  <c r="I100" i="14" s="1"/>
  <c r="AZ106" i="2"/>
  <c r="F100" i="14" s="1"/>
  <c r="BC106" i="2"/>
  <c r="G100" i="14" s="1"/>
  <c r="AW106" i="2"/>
  <c r="E103" i="20" s="1"/>
  <c r="CM122" i="2"/>
  <c r="S116" i="14" s="1"/>
  <c r="CD122" i="2"/>
  <c r="P116" i="14" s="1"/>
  <c r="BX122" i="2"/>
  <c r="N116" i="14" s="1"/>
  <c r="BR122" i="2"/>
  <c r="L116" i="14" s="1"/>
  <c r="BL122" i="2"/>
  <c r="J116" i="14" s="1"/>
  <c r="CJ122" i="2"/>
  <c r="R116" i="14" s="1"/>
  <c r="CA122" i="2"/>
  <c r="O116" i="14" s="1"/>
  <c r="BO122" i="2"/>
  <c r="K116" i="14" s="1"/>
  <c r="BF122" i="2"/>
  <c r="H116" i="14" s="1"/>
  <c r="CG122" i="2"/>
  <c r="Q116" i="14" s="1"/>
  <c r="BU122" i="2"/>
  <c r="M116" i="14" s="1"/>
  <c r="BI122" i="2"/>
  <c r="I116" i="14" s="1"/>
  <c r="BC122" i="2"/>
  <c r="G116" i="14" s="1"/>
  <c r="AW122" i="2"/>
  <c r="E119" i="20" s="1"/>
  <c r="AZ122" i="2"/>
  <c r="F116" i="14" s="1"/>
  <c r="CM138" i="2"/>
  <c r="S132" i="14" s="1"/>
  <c r="CD138" i="2"/>
  <c r="P132" i="14" s="1"/>
  <c r="BX138" i="2"/>
  <c r="N132" i="14" s="1"/>
  <c r="BR138" i="2"/>
  <c r="L132" i="14" s="1"/>
  <c r="BL138" i="2"/>
  <c r="J132" i="14" s="1"/>
  <c r="CJ138" i="2"/>
  <c r="R132" i="14" s="1"/>
  <c r="CA138" i="2"/>
  <c r="O132" i="14" s="1"/>
  <c r="BO138" i="2"/>
  <c r="K132" i="14" s="1"/>
  <c r="BF138" i="2"/>
  <c r="H132" i="14" s="1"/>
  <c r="CG138" i="2"/>
  <c r="Q132" i="14" s="1"/>
  <c r="BU138" i="2"/>
  <c r="M132" i="14" s="1"/>
  <c r="BI138" i="2"/>
  <c r="I132" i="14" s="1"/>
  <c r="BC138" i="2"/>
  <c r="G132" i="14" s="1"/>
  <c r="AZ138" i="2"/>
  <c r="F132" i="14" s="1"/>
  <c r="AW138" i="2"/>
  <c r="E135" i="20" s="1"/>
  <c r="CM154" i="2"/>
  <c r="S148" i="14" s="1"/>
  <c r="CD154" i="2"/>
  <c r="P148" i="14" s="1"/>
  <c r="BX154" i="2"/>
  <c r="N148" i="14" s="1"/>
  <c r="BR154" i="2"/>
  <c r="L148" i="14" s="1"/>
  <c r="BL154" i="2"/>
  <c r="J148" i="14" s="1"/>
  <c r="CJ154" i="2"/>
  <c r="R148" i="14" s="1"/>
  <c r="CA154" i="2"/>
  <c r="O148" i="14" s="1"/>
  <c r="BO154" i="2"/>
  <c r="K148" i="14" s="1"/>
  <c r="BF154" i="2"/>
  <c r="H148" i="14" s="1"/>
  <c r="CG154" i="2"/>
  <c r="Q148" i="14" s="1"/>
  <c r="BU154" i="2"/>
  <c r="M148" i="14" s="1"/>
  <c r="BI154" i="2"/>
  <c r="I148" i="14" s="1"/>
  <c r="BC154" i="2"/>
  <c r="G148" i="14" s="1"/>
  <c r="AZ154" i="2"/>
  <c r="F148" i="14" s="1"/>
  <c r="AW154" i="2"/>
  <c r="E151" i="20" s="1"/>
  <c r="CM170" i="2"/>
  <c r="S164" i="14" s="1"/>
  <c r="CD170" i="2"/>
  <c r="P164" i="14" s="1"/>
  <c r="BX170" i="2"/>
  <c r="N164" i="14" s="1"/>
  <c r="BR170" i="2"/>
  <c r="L164" i="14" s="1"/>
  <c r="BL170" i="2"/>
  <c r="J164" i="14" s="1"/>
  <c r="CJ170" i="2"/>
  <c r="R164" i="14" s="1"/>
  <c r="CA170" i="2"/>
  <c r="O164" i="14" s="1"/>
  <c r="BO170" i="2"/>
  <c r="K164" i="14" s="1"/>
  <c r="BF170" i="2"/>
  <c r="H164" i="14" s="1"/>
  <c r="CG170" i="2"/>
  <c r="Q164" i="14" s="1"/>
  <c r="BU170" i="2"/>
  <c r="M164" i="14" s="1"/>
  <c r="BI170" i="2"/>
  <c r="I164" i="14" s="1"/>
  <c r="AZ170" i="2"/>
  <c r="F164" i="14" s="1"/>
  <c r="BC170" i="2"/>
  <c r="G164" i="14" s="1"/>
  <c r="AW170" i="2"/>
  <c r="E167" i="20" s="1"/>
  <c r="CM186" i="2"/>
  <c r="S180" i="14" s="1"/>
  <c r="CD186" i="2"/>
  <c r="P180" i="14" s="1"/>
  <c r="BX186" i="2"/>
  <c r="N180" i="14" s="1"/>
  <c r="BR186" i="2"/>
  <c r="L180" i="14" s="1"/>
  <c r="BL186" i="2"/>
  <c r="J180" i="14" s="1"/>
  <c r="CJ186" i="2"/>
  <c r="R180" i="14" s="1"/>
  <c r="CA186" i="2"/>
  <c r="O180" i="14" s="1"/>
  <c r="BO186" i="2"/>
  <c r="K180" i="14" s="1"/>
  <c r="BF186" i="2"/>
  <c r="H180" i="14" s="1"/>
  <c r="CG186" i="2"/>
  <c r="Q180" i="14" s="1"/>
  <c r="BU186" i="2"/>
  <c r="M180" i="14" s="1"/>
  <c r="BI186" i="2"/>
  <c r="I180" i="14" s="1"/>
  <c r="BC186" i="2"/>
  <c r="G180" i="14" s="1"/>
  <c r="AW186" i="2"/>
  <c r="E183" i="20" s="1"/>
  <c r="AZ186" i="2"/>
  <c r="F180" i="14" s="1"/>
  <c r="CM202" i="2"/>
  <c r="S196" i="14" s="1"/>
  <c r="CD202" i="2"/>
  <c r="P196" i="14" s="1"/>
  <c r="BX202" i="2"/>
  <c r="N196" i="14" s="1"/>
  <c r="BR202" i="2"/>
  <c r="L196" i="14" s="1"/>
  <c r="BL202" i="2"/>
  <c r="J196" i="14" s="1"/>
  <c r="CJ202" i="2"/>
  <c r="R196" i="14" s="1"/>
  <c r="CA202" i="2"/>
  <c r="O196" i="14" s="1"/>
  <c r="BO202" i="2"/>
  <c r="K196" i="14" s="1"/>
  <c r="BF202" i="2"/>
  <c r="H196" i="14" s="1"/>
  <c r="CG202" i="2"/>
  <c r="Q196" i="14" s="1"/>
  <c r="BU202" i="2"/>
  <c r="M196" i="14" s="1"/>
  <c r="BI202" i="2"/>
  <c r="I196" i="14" s="1"/>
  <c r="AZ202" i="2"/>
  <c r="F196" i="14" s="1"/>
  <c r="AW202" i="2"/>
  <c r="E199" i="20" s="1"/>
  <c r="BC202" i="2"/>
  <c r="G196" i="14" s="1"/>
  <c r="CM218" i="2"/>
  <c r="S212" i="14" s="1"/>
  <c r="CD218" i="2"/>
  <c r="P212" i="14" s="1"/>
  <c r="BX218" i="2"/>
  <c r="N212" i="14" s="1"/>
  <c r="BR218" i="2"/>
  <c r="L212" i="14" s="1"/>
  <c r="BL218" i="2"/>
  <c r="J212" i="14" s="1"/>
  <c r="CJ218" i="2"/>
  <c r="R212" i="14" s="1"/>
  <c r="CA218" i="2"/>
  <c r="O212" i="14" s="1"/>
  <c r="BO218" i="2"/>
  <c r="K212" i="14" s="1"/>
  <c r="BF218" i="2"/>
  <c r="H212" i="14" s="1"/>
  <c r="CG218" i="2"/>
  <c r="Q212" i="14" s="1"/>
  <c r="BU218" i="2"/>
  <c r="M212" i="14" s="1"/>
  <c r="BI218" i="2"/>
  <c r="I212" i="14" s="1"/>
  <c r="AZ218" i="2"/>
  <c r="F212" i="14" s="1"/>
  <c r="BC218" i="2"/>
  <c r="G212" i="14" s="1"/>
  <c r="AW218" i="2"/>
  <c r="E215" i="20" s="1"/>
  <c r="CM234" i="2"/>
  <c r="S228" i="14" s="1"/>
  <c r="CD234" i="2"/>
  <c r="P228" i="14" s="1"/>
  <c r="BX234" i="2"/>
  <c r="N228" i="14" s="1"/>
  <c r="BR234" i="2"/>
  <c r="L228" i="14" s="1"/>
  <c r="BL234" i="2"/>
  <c r="J228" i="14" s="1"/>
  <c r="CJ234" i="2"/>
  <c r="R228" i="14" s="1"/>
  <c r="CA234" i="2"/>
  <c r="O228" i="14" s="1"/>
  <c r="BO234" i="2"/>
  <c r="K228" i="14" s="1"/>
  <c r="BF234" i="2"/>
  <c r="H228" i="14" s="1"/>
  <c r="CG234" i="2"/>
  <c r="Q228" i="14" s="1"/>
  <c r="BU234" i="2"/>
  <c r="M228" i="14" s="1"/>
  <c r="BI234" i="2"/>
  <c r="I228" i="14" s="1"/>
  <c r="AZ234" i="2"/>
  <c r="F228" i="14" s="1"/>
  <c r="BC234" i="2"/>
  <c r="G228" i="14" s="1"/>
  <c r="AW234" i="2"/>
  <c r="E231" i="20" s="1"/>
  <c r="CM250" i="2"/>
  <c r="CD250" i="2"/>
  <c r="BX250" i="2"/>
  <c r="BR250" i="2"/>
  <c r="BL250" i="2"/>
  <c r="CJ250" i="2"/>
  <c r="CA250" i="2"/>
  <c r="BO250" i="2"/>
  <c r="BF250" i="2"/>
  <c r="CG250" i="2"/>
  <c r="BU250" i="2"/>
  <c r="BI250" i="2"/>
  <c r="BC250" i="2"/>
  <c r="AW250" i="2"/>
  <c r="E247" i="20" s="1"/>
  <c r="AZ250" i="2"/>
  <c r="CJ25" i="2"/>
  <c r="R19" i="14" s="1"/>
  <c r="CM25" i="2"/>
  <c r="S19" i="14" s="1"/>
  <c r="CA25" i="2"/>
  <c r="O19" i="14" s="1"/>
  <c r="BU25" i="2"/>
  <c r="M19" i="14" s="1"/>
  <c r="BO25" i="2"/>
  <c r="K19" i="14" s="1"/>
  <c r="CG25" i="2"/>
  <c r="Q19" i="14" s="1"/>
  <c r="BX25" i="2"/>
  <c r="N19" i="14" s="1"/>
  <c r="BL25" i="2"/>
  <c r="J19" i="14" s="1"/>
  <c r="BC25" i="2"/>
  <c r="G19" i="14" s="1"/>
  <c r="AW25" i="2"/>
  <c r="E22" i="20" s="1"/>
  <c r="CD25" i="2"/>
  <c r="P19" i="14" s="1"/>
  <c r="BR25" i="2"/>
  <c r="L19" i="14" s="1"/>
  <c r="BI25" i="2"/>
  <c r="I19" i="14" s="1"/>
  <c r="BF25" i="2"/>
  <c r="H19" i="14" s="1"/>
  <c r="AZ25" i="2"/>
  <c r="F19" i="14" s="1"/>
  <c r="CJ41" i="2"/>
  <c r="R35" i="14" s="1"/>
  <c r="CM41" i="2"/>
  <c r="S35" i="14" s="1"/>
  <c r="CA41" i="2"/>
  <c r="O35" i="14" s="1"/>
  <c r="BU41" i="2"/>
  <c r="M35" i="14" s="1"/>
  <c r="BO41" i="2"/>
  <c r="K35" i="14" s="1"/>
  <c r="BX41" i="2"/>
  <c r="N35" i="14" s="1"/>
  <c r="BL41" i="2"/>
  <c r="J35" i="14" s="1"/>
  <c r="BC41" i="2"/>
  <c r="G35" i="14" s="1"/>
  <c r="AW41" i="2"/>
  <c r="E38" i="20" s="1"/>
  <c r="CG41" i="2"/>
  <c r="Q35" i="14" s="1"/>
  <c r="BI41" i="2"/>
  <c r="I35" i="14" s="1"/>
  <c r="CD41" i="2"/>
  <c r="P35" i="14" s="1"/>
  <c r="BF41" i="2"/>
  <c r="H35" i="14" s="1"/>
  <c r="AZ41" i="2"/>
  <c r="F35" i="14" s="1"/>
  <c r="BR41" i="2"/>
  <c r="L35" i="14" s="1"/>
  <c r="CJ57" i="2"/>
  <c r="R51" i="14" s="1"/>
  <c r="CM57" i="2"/>
  <c r="S51" i="14" s="1"/>
  <c r="CG57" i="2"/>
  <c r="Q51" i="14" s="1"/>
  <c r="CA57" i="2"/>
  <c r="O51" i="14" s="1"/>
  <c r="BU57" i="2"/>
  <c r="M51" i="14" s="1"/>
  <c r="BO57" i="2"/>
  <c r="K51" i="14" s="1"/>
  <c r="BX57" i="2"/>
  <c r="N51" i="14" s="1"/>
  <c r="BL57" i="2"/>
  <c r="J51" i="14" s="1"/>
  <c r="BC57" i="2"/>
  <c r="G51" i="14" s="1"/>
  <c r="AW57" i="2"/>
  <c r="E54" i="20" s="1"/>
  <c r="CD57" i="2"/>
  <c r="P51" i="14" s="1"/>
  <c r="BR57" i="2"/>
  <c r="L51" i="14" s="1"/>
  <c r="BI57" i="2"/>
  <c r="I51" i="14" s="1"/>
  <c r="BF57" i="2"/>
  <c r="H51" i="14" s="1"/>
  <c r="AZ57" i="2"/>
  <c r="F51" i="14" s="1"/>
  <c r="CJ73" i="2"/>
  <c r="R67" i="14" s="1"/>
  <c r="CM73" i="2"/>
  <c r="S67" i="14" s="1"/>
  <c r="CG73" i="2"/>
  <c r="Q67" i="14" s="1"/>
  <c r="CA73" i="2"/>
  <c r="O67" i="14" s="1"/>
  <c r="BU73" i="2"/>
  <c r="M67" i="14" s="1"/>
  <c r="BO73" i="2"/>
  <c r="K67" i="14" s="1"/>
  <c r="BX73" i="2"/>
  <c r="N67" i="14" s="1"/>
  <c r="BL73" i="2"/>
  <c r="J67" i="14" s="1"/>
  <c r="BI73" i="2"/>
  <c r="I67" i="14" s="1"/>
  <c r="BC73" i="2"/>
  <c r="G67" i="14" s="1"/>
  <c r="AW73" i="2"/>
  <c r="E70" i="20" s="1"/>
  <c r="CD73" i="2"/>
  <c r="P67" i="14" s="1"/>
  <c r="BF73" i="2"/>
  <c r="H67" i="14" s="1"/>
  <c r="AZ73" i="2"/>
  <c r="F67" i="14" s="1"/>
  <c r="BR73" i="2"/>
  <c r="L67" i="14" s="1"/>
  <c r="CJ89" i="2"/>
  <c r="R83" i="14" s="1"/>
  <c r="CM89" i="2"/>
  <c r="S83" i="14" s="1"/>
  <c r="CG89" i="2"/>
  <c r="Q83" i="14" s="1"/>
  <c r="CA89" i="2"/>
  <c r="O83" i="14" s="1"/>
  <c r="BU89" i="2"/>
  <c r="M83" i="14" s="1"/>
  <c r="BO89" i="2"/>
  <c r="K83" i="14" s="1"/>
  <c r="BL89" i="2"/>
  <c r="J83" i="14" s="1"/>
  <c r="BX89" i="2"/>
  <c r="N83" i="14" s="1"/>
  <c r="BI89" i="2"/>
  <c r="I83" i="14" s="1"/>
  <c r="BC89" i="2"/>
  <c r="G83" i="14" s="1"/>
  <c r="AW89" i="2"/>
  <c r="E86" i="20" s="1"/>
  <c r="CD89" i="2"/>
  <c r="P83" i="14" s="1"/>
  <c r="BR89" i="2"/>
  <c r="L83" i="14" s="1"/>
  <c r="BF89" i="2"/>
  <c r="H83" i="14" s="1"/>
  <c r="AZ89" i="2"/>
  <c r="F83" i="14" s="1"/>
  <c r="CJ105" i="2"/>
  <c r="R99" i="14" s="1"/>
  <c r="CM105" i="2"/>
  <c r="S99" i="14" s="1"/>
  <c r="CG105" i="2"/>
  <c r="Q99" i="14" s="1"/>
  <c r="CA105" i="2"/>
  <c r="O99" i="14" s="1"/>
  <c r="BU105" i="2"/>
  <c r="M99" i="14" s="1"/>
  <c r="BO105" i="2"/>
  <c r="K99" i="14" s="1"/>
  <c r="BL105" i="2"/>
  <c r="J99" i="14" s="1"/>
  <c r="BX105" i="2"/>
  <c r="N99" i="14" s="1"/>
  <c r="BI105" i="2"/>
  <c r="I99" i="14" s="1"/>
  <c r="BC105" i="2"/>
  <c r="G99" i="14" s="1"/>
  <c r="AW105" i="2"/>
  <c r="E102" i="20" s="1"/>
  <c r="CD105" i="2"/>
  <c r="P99" i="14" s="1"/>
  <c r="BF105" i="2"/>
  <c r="H99" i="14" s="1"/>
  <c r="AZ105" i="2"/>
  <c r="F99" i="14" s="1"/>
  <c r="BR105" i="2"/>
  <c r="L99" i="14" s="1"/>
  <c r="CJ121" i="2"/>
  <c r="R115" i="14" s="1"/>
  <c r="CM121" i="2"/>
  <c r="S115" i="14" s="1"/>
  <c r="CG121" i="2"/>
  <c r="Q115" i="14" s="1"/>
  <c r="CA121" i="2"/>
  <c r="O115" i="14" s="1"/>
  <c r="BU121" i="2"/>
  <c r="M115" i="14" s="1"/>
  <c r="BO121" i="2"/>
  <c r="K115" i="14" s="1"/>
  <c r="BL121" i="2"/>
  <c r="J115" i="14" s="1"/>
  <c r="BX121" i="2"/>
  <c r="N115" i="14" s="1"/>
  <c r="BI121" i="2"/>
  <c r="I115" i="14" s="1"/>
  <c r="BC121" i="2"/>
  <c r="G115" i="14" s="1"/>
  <c r="AW121" i="2"/>
  <c r="E118" i="20" s="1"/>
  <c r="CD121" i="2"/>
  <c r="P115" i="14" s="1"/>
  <c r="BR121" i="2"/>
  <c r="L115" i="14" s="1"/>
  <c r="BF121" i="2"/>
  <c r="H115" i="14" s="1"/>
  <c r="AZ121" i="2"/>
  <c r="F115" i="14" s="1"/>
  <c r="CJ137" i="2"/>
  <c r="R131" i="14" s="1"/>
  <c r="CM137" i="2"/>
  <c r="S131" i="14" s="1"/>
  <c r="CG137" i="2"/>
  <c r="Q131" i="14" s="1"/>
  <c r="CA137" i="2"/>
  <c r="O131" i="14" s="1"/>
  <c r="BU137" i="2"/>
  <c r="M131" i="14" s="1"/>
  <c r="BO137" i="2"/>
  <c r="K131" i="14" s="1"/>
  <c r="BL137" i="2"/>
  <c r="J131" i="14" s="1"/>
  <c r="BX137" i="2"/>
  <c r="N131" i="14" s="1"/>
  <c r="BI137" i="2"/>
  <c r="I131" i="14" s="1"/>
  <c r="BC137" i="2"/>
  <c r="G131" i="14" s="1"/>
  <c r="AW137" i="2"/>
  <c r="E134" i="20" s="1"/>
  <c r="CD137" i="2"/>
  <c r="P131" i="14" s="1"/>
  <c r="BF137" i="2"/>
  <c r="H131" i="14" s="1"/>
  <c r="AZ137" i="2"/>
  <c r="F131" i="14" s="1"/>
  <c r="BR137" i="2"/>
  <c r="L131" i="14" s="1"/>
  <c r="CJ153" i="2"/>
  <c r="R147" i="14" s="1"/>
  <c r="CM153" i="2"/>
  <c r="S147" i="14" s="1"/>
  <c r="CG153" i="2"/>
  <c r="Q147" i="14" s="1"/>
  <c r="CA153" i="2"/>
  <c r="O147" i="14" s="1"/>
  <c r="BU153" i="2"/>
  <c r="M147" i="14" s="1"/>
  <c r="BO153" i="2"/>
  <c r="K147" i="14" s="1"/>
  <c r="BL153" i="2"/>
  <c r="J147" i="14" s="1"/>
  <c r="BX153" i="2"/>
  <c r="N147" i="14" s="1"/>
  <c r="BI153" i="2"/>
  <c r="I147" i="14" s="1"/>
  <c r="BC153" i="2"/>
  <c r="G147" i="14" s="1"/>
  <c r="CD153" i="2"/>
  <c r="P147" i="14" s="1"/>
  <c r="BR153" i="2"/>
  <c r="L147" i="14" s="1"/>
  <c r="BF153" i="2"/>
  <c r="H147" i="14" s="1"/>
  <c r="AZ153" i="2"/>
  <c r="F147" i="14" s="1"/>
  <c r="AW153" i="2"/>
  <c r="E150" i="20" s="1"/>
  <c r="CJ169" i="2"/>
  <c r="R163" i="14" s="1"/>
  <c r="CM169" i="2"/>
  <c r="S163" i="14" s="1"/>
  <c r="CG169" i="2"/>
  <c r="Q163" i="14" s="1"/>
  <c r="CA169" i="2"/>
  <c r="O163" i="14" s="1"/>
  <c r="BU169" i="2"/>
  <c r="M163" i="14" s="1"/>
  <c r="BO169" i="2"/>
  <c r="K163" i="14" s="1"/>
  <c r="BL169" i="2"/>
  <c r="J163" i="14" s="1"/>
  <c r="BX169" i="2"/>
  <c r="N163" i="14" s="1"/>
  <c r="BI169" i="2"/>
  <c r="I163" i="14" s="1"/>
  <c r="BC169" i="2"/>
  <c r="G163" i="14" s="1"/>
  <c r="CD169" i="2"/>
  <c r="P163" i="14" s="1"/>
  <c r="BF169" i="2"/>
  <c r="H163" i="14" s="1"/>
  <c r="AZ169" i="2"/>
  <c r="F163" i="14" s="1"/>
  <c r="BR169" i="2"/>
  <c r="L163" i="14" s="1"/>
  <c r="AW169" i="2"/>
  <c r="E166" i="20" s="1"/>
  <c r="CJ185" i="2"/>
  <c r="R179" i="14" s="1"/>
  <c r="CM185" i="2"/>
  <c r="S179" i="14" s="1"/>
  <c r="CG185" i="2"/>
  <c r="Q179" i="14" s="1"/>
  <c r="CA185" i="2"/>
  <c r="O179" i="14" s="1"/>
  <c r="BU185" i="2"/>
  <c r="M179" i="14" s="1"/>
  <c r="BO185" i="2"/>
  <c r="K179" i="14" s="1"/>
  <c r="BL185" i="2"/>
  <c r="J179" i="14" s="1"/>
  <c r="BX185" i="2"/>
  <c r="N179" i="14" s="1"/>
  <c r="BI185" i="2"/>
  <c r="I179" i="14" s="1"/>
  <c r="BC185" i="2"/>
  <c r="G179" i="14" s="1"/>
  <c r="CD185" i="2"/>
  <c r="P179" i="14" s="1"/>
  <c r="BR185" i="2"/>
  <c r="L179" i="14" s="1"/>
  <c r="BF185" i="2"/>
  <c r="H179" i="14" s="1"/>
  <c r="AZ185" i="2"/>
  <c r="F179" i="14" s="1"/>
  <c r="AW185" i="2"/>
  <c r="E182" i="20" s="1"/>
  <c r="CJ201" i="2"/>
  <c r="R195" i="14" s="1"/>
  <c r="CM201" i="2"/>
  <c r="S195" i="14" s="1"/>
  <c r="CG201" i="2"/>
  <c r="Q195" i="14" s="1"/>
  <c r="CA201" i="2"/>
  <c r="O195" i="14" s="1"/>
  <c r="BU201" i="2"/>
  <c r="M195" i="14" s="1"/>
  <c r="BO201" i="2"/>
  <c r="K195" i="14" s="1"/>
  <c r="BL201" i="2"/>
  <c r="J195" i="14" s="1"/>
  <c r="BX201" i="2"/>
  <c r="N195" i="14" s="1"/>
  <c r="BI201" i="2"/>
  <c r="I195" i="14" s="1"/>
  <c r="BC201" i="2"/>
  <c r="G195" i="14" s="1"/>
  <c r="CD201" i="2"/>
  <c r="P195" i="14" s="1"/>
  <c r="BF201" i="2"/>
  <c r="H195" i="14" s="1"/>
  <c r="AZ201" i="2"/>
  <c r="F195" i="14" s="1"/>
  <c r="BR201" i="2"/>
  <c r="L195" i="14" s="1"/>
  <c r="AW201" i="2"/>
  <c r="E198" i="20" s="1"/>
  <c r="CJ217" i="2"/>
  <c r="R211" i="14" s="1"/>
  <c r="CM217" i="2"/>
  <c r="S211" i="14" s="1"/>
  <c r="CG217" i="2"/>
  <c r="Q211" i="14" s="1"/>
  <c r="CA217" i="2"/>
  <c r="O211" i="14" s="1"/>
  <c r="BU217" i="2"/>
  <c r="M211" i="14" s="1"/>
  <c r="BO217" i="2"/>
  <c r="K211" i="14" s="1"/>
  <c r="BL217" i="2"/>
  <c r="J211" i="14" s="1"/>
  <c r="BX217" i="2"/>
  <c r="N211" i="14" s="1"/>
  <c r="BI217" i="2"/>
  <c r="I211" i="14" s="1"/>
  <c r="BC217" i="2"/>
  <c r="G211" i="14" s="1"/>
  <c r="CD217" i="2"/>
  <c r="P211" i="14" s="1"/>
  <c r="BR217" i="2"/>
  <c r="L211" i="14" s="1"/>
  <c r="BF217" i="2"/>
  <c r="H211" i="14" s="1"/>
  <c r="AZ217" i="2"/>
  <c r="F211" i="14" s="1"/>
  <c r="AW217" i="2"/>
  <c r="E214" i="20" s="1"/>
  <c r="CJ233" i="2"/>
  <c r="R227" i="14" s="1"/>
  <c r="CM233" i="2"/>
  <c r="S227" i="14" s="1"/>
  <c r="CG233" i="2"/>
  <c r="Q227" i="14" s="1"/>
  <c r="CA233" i="2"/>
  <c r="O227" i="14" s="1"/>
  <c r="BU233" i="2"/>
  <c r="M227" i="14" s="1"/>
  <c r="BO233" i="2"/>
  <c r="K227" i="14" s="1"/>
  <c r="BL233" i="2"/>
  <c r="J227" i="14" s="1"/>
  <c r="BX233" i="2"/>
  <c r="N227" i="14" s="1"/>
  <c r="BI233" i="2"/>
  <c r="I227" i="14" s="1"/>
  <c r="BC233" i="2"/>
  <c r="G227" i="14" s="1"/>
  <c r="CD233" i="2"/>
  <c r="P227" i="14" s="1"/>
  <c r="BF233" i="2"/>
  <c r="H227" i="14" s="1"/>
  <c r="AZ233" i="2"/>
  <c r="F227" i="14" s="1"/>
  <c r="BR233" i="2"/>
  <c r="L227" i="14" s="1"/>
  <c r="AW233" i="2"/>
  <c r="E230" i="20" s="1"/>
  <c r="CJ249" i="2"/>
  <c r="CM249" i="2"/>
  <c r="CG249" i="2"/>
  <c r="CA249" i="2"/>
  <c r="BU249" i="2"/>
  <c r="BO249" i="2"/>
  <c r="BL249" i="2"/>
  <c r="BX249" i="2"/>
  <c r="BI249" i="2"/>
  <c r="BC249" i="2"/>
  <c r="CD249" i="2"/>
  <c r="BR249" i="2"/>
  <c r="BF249" i="2"/>
  <c r="AZ249" i="2"/>
  <c r="AW249" i="2"/>
  <c r="E246" i="20" s="1"/>
  <c r="CJ16" i="2"/>
  <c r="R10" i="14" s="1"/>
  <c r="CM16" i="2"/>
  <c r="S10" i="14" s="1"/>
  <c r="CA16" i="2"/>
  <c r="O10" i="14" s="1"/>
  <c r="BU16" i="2"/>
  <c r="M10" i="14" s="1"/>
  <c r="BO16" i="2"/>
  <c r="K10" i="14" s="1"/>
  <c r="BI16" i="2"/>
  <c r="I10" i="14" s="1"/>
  <c r="BX16" i="2"/>
  <c r="N10" i="14" s="1"/>
  <c r="BL16" i="2"/>
  <c r="J10" i="14" s="1"/>
  <c r="BC16" i="2"/>
  <c r="G10" i="14" s="1"/>
  <c r="CG16" i="2"/>
  <c r="Q10" i="14" s="1"/>
  <c r="CD16" i="2"/>
  <c r="P10" i="14" s="1"/>
  <c r="BR16" i="2"/>
  <c r="L10" i="14" s="1"/>
  <c r="BF16" i="2"/>
  <c r="H10" i="14" s="1"/>
  <c r="AW16" i="2"/>
  <c r="E13" i="20" s="1"/>
  <c r="AZ16" i="2"/>
  <c r="F10" i="14" s="1"/>
  <c r="CJ32" i="2"/>
  <c r="R26" i="14" s="1"/>
  <c r="CM32" i="2"/>
  <c r="S26" i="14" s="1"/>
  <c r="CA32" i="2"/>
  <c r="O26" i="14" s="1"/>
  <c r="BU32" i="2"/>
  <c r="M26" i="14" s="1"/>
  <c r="BO32" i="2"/>
  <c r="K26" i="14" s="1"/>
  <c r="BI32" i="2"/>
  <c r="I26" i="14" s="1"/>
  <c r="BX32" i="2"/>
  <c r="N26" i="14" s="1"/>
  <c r="BL32" i="2"/>
  <c r="J26" i="14" s="1"/>
  <c r="BC32" i="2"/>
  <c r="G26" i="14" s="1"/>
  <c r="CD32" i="2"/>
  <c r="P26" i="14" s="1"/>
  <c r="BR32" i="2"/>
  <c r="L26" i="14" s="1"/>
  <c r="BF32" i="2"/>
  <c r="H26" i="14" s="1"/>
  <c r="CG32" i="2"/>
  <c r="Q26" i="14" s="1"/>
  <c r="AW32" i="2"/>
  <c r="E29" i="20" s="1"/>
  <c r="AZ32" i="2"/>
  <c r="F26" i="14" s="1"/>
  <c r="CJ48" i="2"/>
  <c r="R42" i="14" s="1"/>
  <c r="CM48" i="2"/>
  <c r="S42" i="14" s="1"/>
  <c r="CG48" i="2"/>
  <c r="Q42" i="14" s="1"/>
  <c r="CA48" i="2"/>
  <c r="O42" i="14" s="1"/>
  <c r="BU48" i="2"/>
  <c r="M42" i="14" s="1"/>
  <c r="BO48" i="2"/>
  <c r="K42" i="14" s="1"/>
  <c r="BI48" i="2"/>
  <c r="I42" i="14" s="1"/>
  <c r="BX48" i="2"/>
  <c r="N42" i="14" s="1"/>
  <c r="BL48" i="2"/>
  <c r="J42" i="14" s="1"/>
  <c r="BC48" i="2"/>
  <c r="G42" i="14" s="1"/>
  <c r="CD48" i="2"/>
  <c r="P42" i="14" s="1"/>
  <c r="BR48" i="2"/>
  <c r="L42" i="14" s="1"/>
  <c r="BF48" i="2"/>
  <c r="H42" i="14" s="1"/>
  <c r="AZ48" i="2"/>
  <c r="F42" i="14" s="1"/>
  <c r="AW48" i="2"/>
  <c r="E45" i="20" s="1"/>
  <c r="CJ64" i="2"/>
  <c r="R58" i="14" s="1"/>
  <c r="CM64" i="2"/>
  <c r="S58" i="14" s="1"/>
  <c r="CG64" i="2"/>
  <c r="Q58" i="14" s="1"/>
  <c r="CA64" i="2"/>
  <c r="O58" i="14" s="1"/>
  <c r="BU64" i="2"/>
  <c r="M58" i="14" s="1"/>
  <c r="BO64" i="2"/>
  <c r="K58" i="14" s="1"/>
  <c r="BI64" i="2"/>
  <c r="I58" i="14" s="1"/>
  <c r="BX64" i="2"/>
  <c r="N58" i="14" s="1"/>
  <c r="BL64" i="2"/>
  <c r="J58" i="14" s="1"/>
  <c r="BC64" i="2"/>
  <c r="G58" i="14" s="1"/>
  <c r="CD64" i="2"/>
  <c r="P58" i="14" s="1"/>
  <c r="BR64" i="2"/>
  <c r="L58" i="14" s="1"/>
  <c r="BF64" i="2"/>
  <c r="H58" i="14" s="1"/>
  <c r="AZ64" i="2"/>
  <c r="F58" i="14" s="1"/>
  <c r="AW64" i="2"/>
  <c r="E61" i="20" s="1"/>
  <c r="CJ80" i="2"/>
  <c r="R74" i="14" s="1"/>
  <c r="CM80" i="2"/>
  <c r="S74" i="14" s="1"/>
  <c r="CG80" i="2"/>
  <c r="Q74" i="14" s="1"/>
  <c r="CA80" i="2"/>
  <c r="O74" i="14" s="1"/>
  <c r="BU80" i="2"/>
  <c r="M74" i="14" s="1"/>
  <c r="BO80" i="2"/>
  <c r="K74" i="14" s="1"/>
  <c r="BX80" i="2"/>
  <c r="N74" i="14" s="1"/>
  <c r="BI80" i="2"/>
  <c r="I74" i="14" s="1"/>
  <c r="BC80" i="2"/>
  <c r="G74" i="14" s="1"/>
  <c r="BL80" i="2"/>
  <c r="J74" i="14" s="1"/>
  <c r="CD80" i="2"/>
  <c r="P74" i="14" s="1"/>
  <c r="BR80" i="2"/>
  <c r="L74" i="14" s="1"/>
  <c r="BF80" i="2"/>
  <c r="H74" i="14" s="1"/>
  <c r="AW80" i="2"/>
  <c r="E77" i="20" s="1"/>
  <c r="AZ80" i="2"/>
  <c r="F74" i="14" s="1"/>
  <c r="CJ96" i="2"/>
  <c r="R90" i="14" s="1"/>
  <c r="CM96" i="2"/>
  <c r="S90" i="14" s="1"/>
  <c r="CG96" i="2"/>
  <c r="Q90" i="14" s="1"/>
  <c r="CA96" i="2"/>
  <c r="O90" i="14" s="1"/>
  <c r="BU96" i="2"/>
  <c r="M90" i="14" s="1"/>
  <c r="BO96" i="2"/>
  <c r="K90" i="14" s="1"/>
  <c r="BX96" i="2"/>
  <c r="N90" i="14" s="1"/>
  <c r="BI96" i="2"/>
  <c r="I90" i="14" s="1"/>
  <c r="BC96" i="2"/>
  <c r="G90" i="14" s="1"/>
  <c r="BL96" i="2"/>
  <c r="J90" i="14" s="1"/>
  <c r="CD96" i="2"/>
  <c r="P90" i="14" s="1"/>
  <c r="BR96" i="2"/>
  <c r="L90" i="14" s="1"/>
  <c r="BF96" i="2"/>
  <c r="H90" i="14" s="1"/>
  <c r="AW96" i="2"/>
  <c r="E93" i="20" s="1"/>
  <c r="AZ96" i="2"/>
  <c r="F90" i="14" s="1"/>
  <c r="CJ112" i="2"/>
  <c r="R106" i="14" s="1"/>
  <c r="CM112" i="2"/>
  <c r="S106" i="14" s="1"/>
  <c r="CG112" i="2"/>
  <c r="Q106" i="14" s="1"/>
  <c r="CA112" i="2"/>
  <c r="O106" i="14" s="1"/>
  <c r="BU112" i="2"/>
  <c r="M106" i="14" s="1"/>
  <c r="BO112" i="2"/>
  <c r="K106" i="14" s="1"/>
  <c r="BX112" i="2"/>
  <c r="N106" i="14" s="1"/>
  <c r="BI112" i="2"/>
  <c r="I106" i="14" s="1"/>
  <c r="BC112" i="2"/>
  <c r="G106" i="14" s="1"/>
  <c r="BL112" i="2"/>
  <c r="J106" i="14" s="1"/>
  <c r="CD112" i="2"/>
  <c r="P106" i="14" s="1"/>
  <c r="BR112" i="2"/>
  <c r="L106" i="14" s="1"/>
  <c r="BF112" i="2"/>
  <c r="H106" i="14" s="1"/>
  <c r="AZ112" i="2"/>
  <c r="F106" i="14" s="1"/>
  <c r="AW112" i="2"/>
  <c r="E109" i="20" s="1"/>
  <c r="CJ128" i="2"/>
  <c r="R122" i="14" s="1"/>
  <c r="CM128" i="2"/>
  <c r="S122" i="14" s="1"/>
  <c r="CG128" i="2"/>
  <c r="Q122" i="14" s="1"/>
  <c r="CA128" i="2"/>
  <c r="O122" i="14" s="1"/>
  <c r="BU128" i="2"/>
  <c r="M122" i="14" s="1"/>
  <c r="BO128" i="2"/>
  <c r="K122" i="14" s="1"/>
  <c r="BX128" i="2"/>
  <c r="N122" i="14" s="1"/>
  <c r="BI128" i="2"/>
  <c r="I122" i="14" s="1"/>
  <c r="BC128" i="2"/>
  <c r="G122" i="14" s="1"/>
  <c r="BL128" i="2"/>
  <c r="J122" i="14" s="1"/>
  <c r="CD128" i="2"/>
  <c r="P122" i="14" s="1"/>
  <c r="BR128" i="2"/>
  <c r="L122" i="14" s="1"/>
  <c r="BF128" i="2"/>
  <c r="H122" i="14" s="1"/>
  <c r="AZ128" i="2"/>
  <c r="F122" i="14" s="1"/>
  <c r="AW128" i="2"/>
  <c r="E125" i="20" s="1"/>
  <c r="CJ144" i="2"/>
  <c r="R138" i="14" s="1"/>
  <c r="CM144" i="2"/>
  <c r="S138" i="14" s="1"/>
  <c r="CG144" i="2"/>
  <c r="Q138" i="14" s="1"/>
  <c r="CA144" i="2"/>
  <c r="O138" i="14" s="1"/>
  <c r="BU144" i="2"/>
  <c r="M138" i="14" s="1"/>
  <c r="BO144" i="2"/>
  <c r="K138" i="14" s="1"/>
  <c r="BX144" i="2"/>
  <c r="N138" i="14" s="1"/>
  <c r="BI144" i="2"/>
  <c r="I138" i="14" s="1"/>
  <c r="BC144" i="2"/>
  <c r="G138" i="14" s="1"/>
  <c r="BL144" i="2"/>
  <c r="J138" i="14" s="1"/>
  <c r="CD144" i="2"/>
  <c r="P138" i="14" s="1"/>
  <c r="BR144" i="2"/>
  <c r="L138" i="14" s="1"/>
  <c r="BF144" i="2"/>
  <c r="H138" i="14" s="1"/>
  <c r="AW144" i="2"/>
  <c r="E141" i="20" s="1"/>
  <c r="AZ144" i="2"/>
  <c r="F138" i="14" s="1"/>
  <c r="CJ160" i="2"/>
  <c r="R154" i="14" s="1"/>
  <c r="CM160" i="2"/>
  <c r="S154" i="14" s="1"/>
  <c r="CG160" i="2"/>
  <c r="Q154" i="14" s="1"/>
  <c r="CA160" i="2"/>
  <c r="O154" i="14" s="1"/>
  <c r="BU160" i="2"/>
  <c r="M154" i="14" s="1"/>
  <c r="BO160" i="2"/>
  <c r="K154" i="14" s="1"/>
  <c r="BX160" i="2"/>
  <c r="N154" i="14" s="1"/>
  <c r="BI160" i="2"/>
  <c r="I154" i="14" s="1"/>
  <c r="BC160" i="2"/>
  <c r="G154" i="14" s="1"/>
  <c r="BL160" i="2"/>
  <c r="J154" i="14" s="1"/>
  <c r="CD160" i="2"/>
  <c r="P154" i="14" s="1"/>
  <c r="BR160" i="2"/>
  <c r="L154" i="14" s="1"/>
  <c r="BF160" i="2"/>
  <c r="H154" i="14" s="1"/>
  <c r="AW160" i="2"/>
  <c r="E157" i="20" s="1"/>
  <c r="AZ160" i="2"/>
  <c r="F154" i="14" s="1"/>
  <c r="CJ176" i="2"/>
  <c r="R170" i="14" s="1"/>
  <c r="CM176" i="2"/>
  <c r="S170" i="14" s="1"/>
  <c r="CG176" i="2"/>
  <c r="Q170" i="14" s="1"/>
  <c r="CA176" i="2"/>
  <c r="O170" i="14" s="1"/>
  <c r="BU176" i="2"/>
  <c r="M170" i="14" s="1"/>
  <c r="BO176" i="2"/>
  <c r="K170" i="14" s="1"/>
  <c r="BX176" i="2"/>
  <c r="N170" i="14" s="1"/>
  <c r="BI176" i="2"/>
  <c r="I170" i="14" s="1"/>
  <c r="BC176" i="2"/>
  <c r="G170" i="14" s="1"/>
  <c r="BL176" i="2"/>
  <c r="J170" i="14" s="1"/>
  <c r="CD176" i="2"/>
  <c r="P170" i="14" s="1"/>
  <c r="BR176" i="2"/>
  <c r="L170" i="14" s="1"/>
  <c r="BF176" i="2"/>
  <c r="H170" i="14" s="1"/>
  <c r="AW176" i="2"/>
  <c r="E173" i="20" s="1"/>
  <c r="AZ176" i="2"/>
  <c r="F170" i="14" s="1"/>
  <c r="CJ192" i="2"/>
  <c r="R186" i="14" s="1"/>
  <c r="CM192" i="2"/>
  <c r="S186" i="14" s="1"/>
  <c r="CG192" i="2"/>
  <c r="Q186" i="14" s="1"/>
  <c r="CA192" i="2"/>
  <c r="O186" i="14" s="1"/>
  <c r="BU192" i="2"/>
  <c r="M186" i="14" s="1"/>
  <c r="BO192" i="2"/>
  <c r="K186" i="14" s="1"/>
  <c r="BX192" i="2"/>
  <c r="N186" i="14" s="1"/>
  <c r="BI192" i="2"/>
  <c r="I186" i="14" s="1"/>
  <c r="BL192" i="2"/>
  <c r="J186" i="14" s="1"/>
  <c r="CD192" i="2"/>
  <c r="P186" i="14" s="1"/>
  <c r="BR192" i="2"/>
  <c r="L186" i="14" s="1"/>
  <c r="BC192" i="2"/>
  <c r="G186" i="14" s="1"/>
  <c r="BF192" i="2"/>
  <c r="H186" i="14" s="1"/>
  <c r="AW192" i="2"/>
  <c r="E189" i="20" s="1"/>
  <c r="AZ192" i="2"/>
  <c r="F186" i="14" s="1"/>
  <c r="CJ208" i="2"/>
  <c r="R202" i="14" s="1"/>
  <c r="CM208" i="2"/>
  <c r="S202" i="14" s="1"/>
  <c r="CG208" i="2"/>
  <c r="Q202" i="14" s="1"/>
  <c r="CA208" i="2"/>
  <c r="O202" i="14" s="1"/>
  <c r="BU208" i="2"/>
  <c r="M202" i="14" s="1"/>
  <c r="BO208" i="2"/>
  <c r="K202" i="14" s="1"/>
  <c r="BX208" i="2"/>
  <c r="N202" i="14" s="1"/>
  <c r="BI208" i="2"/>
  <c r="I202" i="14" s="1"/>
  <c r="BL208" i="2"/>
  <c r="J202" i="14" s="1"/>
  <c r="CD208" i="2"/>
  <c r="P202" i="14" s="1"/>
  <c r="BR208" i="2"/>
  <c r="L202" i="14" s="1"/>
  <c r="BC208" i="2"/>
  <c r="G202" i="14" s="1"/>
  <c r="BF208" i="2"/>
  <c r="H202" i="14" s="1"/>
  <c r="AW208" i="2"/>
  <c r="E205" i="20" s="1"/>
  <c r="AZ208" i="2"/>
  <c r="F202" i="14" s="1"/>
  <c r="CJ224" i="2"/>
  <c r="R218" i="14" s="1"/>
  <c r="CM224" i="2"/>
  <c r="S218" i="14" s="1"/>
  <c r="CG224" i="2"/>
  <c r="Q218" i="14" s="1"/>
  <c r="CA224" i="2"/>
  <c r="O218" i="14" s="1"/>
  <c r="BU224" i="2"/>
  <c r="M218" i="14" s="1"/>
  <c r="BO224" i="2"/>
  <c r="K218" i="14" s="1"/>
  <c r="BX224" i="2"/>
  <c r="N218" i="14" s="1"/>
  <c r="BI224" i="2"/>
  <c r="I218" i="14" s="1"/>
  <c r="BL224" i="2"/>
  <c r="J218" i="14" s="1"/>
  <c r="CD224" i="2"/>
  <c r="P218" i="14" s="1"/>
  <c r="BR224" i="2"/>
  <c r="L218" i="14" s="1"/>
  <c r="BC224" i="2"/>
  <c r="G218" i="14" s="1"/>
  <c r="BF224" i="2"/>
  <c r="H218" i="14" s="1"/>
  <c r="AW224" i="2"/>
  <c r="E221" i="20" s="1"/>
  <c r="AZ224" i="2"/>
  <c r="F218" i="14" s="1"/>
  <c r="CJ240" i="2"/>
  <c r="R234" i="14" s="1"/>
  <c r="CM240" i="2"/>
  <c r="S234" i="14" s="1"/>
  <c r="CG240" i="2"/>
  <c r="Q234" i="14" s="1"/>
  <c r="CA240" i="2"/>
  <c r="O234" i="14" s="1"/>
  <c r="BU240" i="2"/>
  <c r="M234" i="14" s="1"/>
  <c r="BO240" i="2"/>
  <c r="K234" i="14" s="1"/>
  <c r="BX240" i="2"/>
  <c r="N234" i="14" s="1"/>
  <c r="BI240" i="2"/>
  <c r="I234" i="14" s="1"/>
  <c r="BL240" i="2"/>
  <c r="J234" i="14" s="1"/>
  <c r="CD240" i="2"/>
  <c r="P234" i="14" s="1"/>
  <c r="BR240" i="2"/>
  <c r="L234" i="14" s="1"/>
  <c r="BC240" i="2"/>
  <c r="G234" i="14" s="1"/>
  <c r="BF240" i="2"/>
  <c r="H234" i="14" s="1"/>
  <c r="AW240" i="2"/>
  <c r="E237" i="20" s="1"/>
  <c r="AZ240" i="2"/>
  <c r="F234" i="14" s="1"/>
  <c r="CJ256" i="2"/>
  <c r="CM256" i="2"/>
  <c r="CG256" i="2"/>
  <c r="CA256" i="2"/>
  <c r="BU256" i="2"/>
  <c r="BO256" i="2"/>
  <c r="BX256" i="2"/>
  <c r="BI256" i="2"/>
  <c r="BL256" i="2"/>
  <c r="CD256" i="2"/>
  <c r="BR256" i="2"/>
  <c r="BC256" i="2"/>
  <c r="BF256" i="2"/>
  <c r="AW256" i="2"/>
  <c r="AZ256" i="2"/>
  <c r="CM23" i="2"/>
  <c r="S17" i="14" s="1"/>
  <c r="CG23" i="2"/>
  <c r="Q17" i="14" s="1"/>
  <c r="CJ23" i="2"/>
  <c r="R17" i="14" s="1"/>
  <c r="CD23" i="2"/>
  <c r="P17" i="14" s="1"/>
  <c r="BX23" i="2"/>
  <c r="N17" i="14" s="1"/>
  <c r="BR23" i="2"/>
  <c r="L17" i="14" s="1"/>
  <c r="BL23" i="2"/>
  <c r="J17" i="14" s="1"/>
  <c r="BU23" i="2"/>
  <c r="M17" i="14" s="1"/>
  <c r="BF23" i="2"/>
  <c r="H17" i="14" s="1"/>
  <c r="AZ23" i="2"/>
  <c r="F17" i="14" s="1"/>
  <c r="BO23" i="2"/>
  <c r="K17" i="14" s="1"/>
  <c r="AW23" i="2"/>
  <c r="E20" i="20" s="1"/>
  <c r="BI23" i="2"/>
  <c r="I17" i="14" s="1"/>
  <c r="BC23" i="2"/>
  <c r="G17" i="14" s="1"/>
  <c r="CA23" i="2"/>
  <c r="O17" i="14" s="1"/>
  <c r="CM39" i="2"/>
  <c r="S33" i="14" s="1"/>
  <c r="CG39" i="2"/>
  <c r="Q33" i="14" s="1"/>
  <c r="CJ39" i="2"/>
  <c r="R33" i="14" s="1"/>
  <c r="CD39" i="2"/>
  <c r="P33" i="14" s="1"/>
  <c r="BX39" i="2"/>
  <c r="N33" i="14" s="1"/>
  <c r="BR39" i="2"/>
  <c r="L33" i="14" s="1"/>
  <c r="BL39" i="2"/>
  <c r="J33" i="14" s="1"/>
  <c r="BU39" i="2"/>
  <c r="M33" i="14" s="1"/>
  <c r="BF39" i="2"/>
  <c r="H33" i="14" s="1"/>
  <c r="AZ39" i="2"/>
  <c r="F33" i="14" s="1"/>
  <c r="AW39" i="2"/>
  <c r="E36" i="20" s="1"/>
  <c r="CA39" i="2"/>
  <c r="O33" i="14" s="1"/>
  <c r="BO39" i="2"/>
  <c r="K33" i="14" s="1"/>
  <c r="BC39" i="2"/>
  <c r="G33" i="14" s="1"/>
  <c r="BI39" i="2"/>
  <c r="I33" i="14" s="1"/>
  <c r="CM55" i="2"/>
  <c r="S49" i="14" s="1"/>
  <c r="CJ55" i="2"/>
  <c r="R49" i="14" s="1"/>
  <c r="CD55" i="2"/>
  <c r="P49" i="14" s="1"/>
  <c r="BX55" i="2"/>
  <c r="N49" i="14" s="1"/>
  <c r="BR55" i="2"/>
  <c r="L49" i="14" s="1"/>
  <c r="BL55" i="2"/>
  <c r="J49" i="14" s="1"/>
  <c r="CG55" i="2"/>
  <c r="Q49" i="14" s="1"/>
  <c r="BU55" i="2"/>
  <c r="M49" i="14" s="1"/>
  <c r="BF55" i="2"/>
  <c r="H49" i="14" s="1"/>
  <c r="AZ55" i="2"/>
  <c r="F49" i="14" s="1"/>
  <c r="BO55" i="2"/>
  <c r="K49" i="14" s="1"/>
  <c r="AW55" i="2"/>
  <c r="E52" i="20" s="1"/>
  <c r="BI55" i="2"/>
  <c r="I49" i="14" s="1"/>
  <c r="BC55" i="2"/>
  <c r="G49" i="14" s="1"/>
  <c r="CA55" i="2"/>
  <c r="O49" i="14" s="1"/>
  <c r="CM71" i="2"/>
  <c r="S65" i="14" s="1"/>
  <c r="CJ71" i="2"/>
  <c r="R65" i="14" s="1"/>
  <c r="CD71" i="2"/>
  <c r="P65" i="14" s="1"/>
  <c r="BX71" i="2"/>
  <c r="N65" i="14" s="1"/>
  <c r="BR71" i="2"/>
  <c r="L65" i="14" s="1"/>
  <c r="BL71" i="2"/>
  <c r="J65" i="14" s="1"/>
  <c r="CG71" i="2"/>
  <c r="Q65" i="14" s="1"/>
  <c r="BU71" i="2"/>
  <c r="M65" i="14" s="1"/>
  <c r="BF71" i="2"/>
  <c r="H65" i="14" s="1"/>
  <c r="AZ71" i="2"/>
  <c r="F65" i="14" s="1"/>
  <c r="BI71" i="2"/>
  <c r="I65" i="14" s="1"/>
  <c r="AW71" i="2"/>
  <c r="E68" i="20" s="1"/>
  <c r="CA71" i="2"/>
  <c r="O65" i="14" s="1"/>
  <c r="BO71" i="2"/>
  <c r="K65" i="14" s="1"/>
  <c r="BC71" i="2"/>
  <c r="G65" i="14" s="1"/>
  <c r="CM87" i="2"/>
  <c r="S81" i="14" s="1"/>
  <c r="CJ87" i="2"/>
  <c r="R81" i="14" s="1"/>
  <c r="CD87" i="2"/>
  <c r="P81" i="14" s="1"/>
  <c r="BX87" i="2"/>
  <c r="N81" i="14" s="1"/>
  <c r="BR87" i="2"/>
  <c r="L81" i="14" s="1"/>
  <c r="CG87" i="2"/>
  <c r="Q81" i="14" s="1"/>
  <c r="BU87" i="2"/>
  <c r="M81" i="14" s="1"/>
  <c r="BF87" i="2"/>
  <c r="H81" i="14" s="1"/>
  <c r="AZ87" i="2"/>
  <c r="F81" i="14" s="1"/>
  <c r="BL87" i="2"/>
  <c r="J81" i="14" s="1"/>
  <c r="BO87" i="2"/>
  <c r="K81" i="14" s="1"/>
  <c r="BI87" i="2"/>
  <c r="I81" i="14" s="1"/>
  <c r="AW87" i="2"/>
  <c r="E84" i="20" s="1"/>
  <c r="BC87" i="2"/>
  <c r="G81" i="14" s="1"/>
  <c r="CA87" i="2"/>
  <c r="O81" i="14" s="1"/>
  <c r="CM103" i="2"/>
  <c r="S97" i="14" s="1"/>
  <c r="CJ103" i="2"/>
  <c r="R97" i="14" s="1"/>
  <c r="CD103" i="2"/>
  <c r="P97" i="14" s="1"/>
  <c r="BX103" i="2"/>
  <c r="N97" i="14" s="1"/>
  <c r="BR103" i="2"/>
  <c r="L97" i="14" s="1"/>
  <c r="CG103" i="2"/>
  <c r="Q97" i="14" s="1"/>
  <c r="BU103" i="2"/>
  <c r="M97" i="14" s="1"/>
  <c r="BF103" i="2"/>
  <c r="H97" i="14" s="1"/>
  <c r="AZ103" i="2"/>
  <c r="F97" i="14" s="1"/>
  <c r="BL103" i="2"/>
  <c r="J97" i="14" s="1"/>
  <c r="BI103" i="2"/>
  <c r="I97" i="14" s="1"/>
  <c r="AW103" i="2"/>
  <c r="E100" i="20" s="1"/>
  <c r="CA103" i="2"/>
  <c r="O97" i="14" s="1"/>
  <c r="BO103" i="2"/>
  <c r="K97" i="14" s="1"/>
  <c r="BC103" i="2"/>
  <c r="G97" i="14" s="1"/>
  <c r="CM119" i="2"/>
  <c r="S113" i="14" s="1"/>
  <c r="CJ119" i="2"/>
  <c r="R113" i="14" s="1"/>
  <c r="CD119" i="2"/>
  <c r="P113" i="14" s="1"/>
  <c r="BX119" i="2"/>
  <c r="N113" i="14" s="1"/>
  <c r="BR119" i="2"/>
  <c r="L113" i="14" s="1"/>
  <c r="CG119" i="2"/>
  <c r="Q113" i="14" s="1"/>
  <c r="BU119" i="2"/>
  <c r="M113" i="14" s="1"/>
  <c r="BF119" i="2"/>
  <c r="H113" i="14" s="1"/>
  <c r="AZ119" i="2"/>
  <c r="F113" i="14" s="1"/>
  <c r="BL119" i="2"/>
  <c r="J113" i="14" s="1"/>
  <c r="BO119" i="2"/>
  <c r="K113" i="14" s="1"/>
  <c r="BI119" i="2"/>
  <c r="I113" i="14" s="1"/>
  <c r="AW119" i="2"/>
  <c r="E116" i="20" s="1"/>
  <c r="BC119" i="2"/>
  <c r="G113" i="14" s="1"/>
  <c r="CA119" i="2"/>
  <c r="O113" i="14" s="1"/>
  <c r="CM135" i="2"/>
  <c r="S129" i="14" s="1"/>
  <c r="CJ135" i="2"/>
  <c r="R129" i="14" s="1"/>
  <c r="CD135" i="2"/>
  <c r="P129" i="14" s="1"/>
  <c r="BX135" i="2"/>
  <c r="N129" i="14" s="1"/>
  <c r="BR135" i="2"/>
  <c r="L129" i="14" s="1"/>
  <c r="CG135" i="2"/>
  <c r="Q129" i="14" s="1"/>
  <c r="BU135" i="2"/>
  <c r="M129" i="14" s="1"/>
  <c r="BF135" i="2"/>
  <c r="H129" i="14" s="1"/>
  <c r="AZ135" i="2"/>
  <c r="F129" i="14" s="1"/>
  <c r="BL135" i="2"/>
  <c r="J129" i="14" s="1"/>
  <c r="BI135" i="2"/>
  <c r="I129" i="14" s="1"/>
  <c r="AW135" i="2"/>
  <c r="E132" i="20" s="1"/>
  <c r="CA135" i="2"/>
  <c r="O129" i="14" s="1"/>
  <c r="BO135" i="2"/>
  <c r="K129" i="14" s="1"/>
  <c r="BC135" i="2"/>
  <c r="G129" i="14" s="1"/>
  <c r="CM151" i="2"/>
  <c r="S145" i="14" s="1"/>
  <c r="CJ151" i="2"/>
  <c r="R145" i="14" s="1"/>
  <c r="CD151" i="2"/>
  <c r="P145" i="14" s="1"/>
  <c r="BX151" i="2"/>
  <c r="N145" i="14" s="1"/>
  <c r="BR151" i="2"/>
  <c r="L145" i="14" s="1"/>
  <c r="CG151" i="2"/>
  <c r="Q145" i="14" s="1"/>
  <c r="BU151" i="2"/>
  <c r="M145" i="14" s="1"/>
  <c r="BF151" i="2"/>
  <c r="H145" i="14" s="1"/>
  <c r="AZ151" i="2"/>
  <c r="F145" i="14" s="1"/>
  <c r="BL151" i="2"/>
  <c r="J145" i="14" s="1"/>
  <c r="BO151" i="2"/>
  <c r="K145" i="14" s="1"/>
  <c r="BI151" i="2"/>
  <c r="I145" i="14" s="1"/>
  <c r="AW151" i="2"/>
  <c r="E148" i="20" s="1"/>
  <c r="BC151" i="2"/>
  <c r="G145" i="14" s="1"/>
  <c r="CA151" i="2"/>
  <c r="O145" i="14" s="1"/>
  <c r="CM167" i="2"/>
  <c r="S161" i="14" s="1"/>
  <c r="CJ167" i="2"/>
  <c r="R161" i="14" s="1"/>
  <c r="CD167" i="2"/>
  <c r="P161" i="14" s="1"/>
  <c r="BX167" i="2"/>
  <c r="N161" i="14" s="1"/>
  <c r="BR167" i="2"/>
  <c r="L161" i="14" s="1"/>
  <c r="CG167" i="2"/>
  <c r="Q161" i="14" s="1"/>
  <c r="BU167" i="2"/>
  <c r="M161" i="14" s="1"/>
  <c r="BF167" i="2"/>
  <c r="H161" i="14" s="1"/>
  <c r="AZ167" i="2"/>
  <c r="F161" i="14" s="1"/>
  <c r="BL167" i="2"/>
  <c r="J161" i="14" s="1"/>
  <c r="BI167" i="2"/>
  <c r="I161" i="14" s="1"/>
  <c r="AW167" i="2"/>
  <c r="E164" i="20" s="1"/>
  <c r="CA167" i="2"/>
  <c r="O161" i="14" s="1"/>
  <c r="BO167" i="2"/>
  <c r="K161" i="14" s="1"/>
  <c r="BC167" i="2"/>
  <c r="G161" i="14" s="1"/>
  <c r="CM183" i="2"/>
  <c r="S177" i="14" s="1"/>
  <c r="CJ183" i="2"/>
  <c r="R177" i="14" s="1"/>
  <c r="CD183" i="2"/>
  <c r="P177" i="14" s="1"/>
  <c r="BX183" i="2"/>
  <c r="N177" i="14" s="1"/>
  <c r="BR183" i="2"/>
  <c r="L177" i="14" s="1"/>
  <c r="CG183" i="2"/>
  <c r="Q177" i="14" s="1"/>
  <c r="BU183" i="2"/>
  <c r="M177" i="14" s="1"/>
  <c r="BF183" i="2"/>
  <c r="H177" i="14" s="1"/>
  <c r="AZ183" i="2"/>
  <c r="F177" i="14" s="1"/>
  <c r="BL183" i="2"/>
  <c r="J177" i="14" s="1"/>
  <c r="BO183" i="2"/>
  <c r="K177" i="14" s="1"/>
  <c r="BI183" i="2"/>
  <c r="I177" i="14" s="1"/>
  <c r="AW183" i="2"/>
  <c r="E180" i="20" s="1"/>
  <c r="BC183" i="2"/>
  <c r="G177" i="14" s="1"/>
  <c r="CA183" i="2"/>
  <c r="O177" i="14" s="1"/>
  <c r="CM199" i="2"/>
  <c r="S193" i="14" s="1"/>
  <c r="CJ199" i="2"/>
  <c r="R193" i="14" s="1"/>
  <c r="CD199" i="2"/>
  <c r="P193" i="14" s="1"/>
  <c r="BX199" i="2"/>
  <c r="N193" i="14" s="1"/>
  <c r="BR199" i="2"/>
  <c r="L193" i="14" s="1"/>
  <c r="CG199" i="2"/>
  <c r="Q193" i="14" s="1"/>
  <c r="BU199" i="2"/>
  <c r="M193" i="14" s="1"/>
  <c r="BF199" i="2"/>
  <c r="H193" i="14" s="1"/>
  <c r="AZ199" i="2"/>
  <c r="F193" i="14" s="1"/>
  <c r="BL199" i="2"/>
  <c r="J193" i="14" s="1"/>
  <c r="BI199" i="2"/>
  <c r="I193" i="14" s="1"/>
  <c r="AW199" i="2"/>
  <c r="E196" i="20" s="1"/>
  <c r="CA199" i="2"/>
  <c r="O193" i="14" s="1"/>
  <c r="BC199" i="2"/>
  <c r="G193" i="14" s="1"/>
  <c r="BO199" i="2"/>
  <c r="K193" i="14" s="1"/>
  <c r="CM215" i="2"/>
  <c r="S209" i="14" s="1"/>
  <c r="CJ215" i="2"/>
  <c r="R209" i="14" s="1"/>
  <c r="CD215" i="2"/>
  <c r="P209" i="14" s="1"/>
  <c r="BX215" i="2"/>
  <c r="N209" i="14" s="1"/>
  <c r="BR215" i="2"/>
  <c r="L209" i="14" s="1"/>
  <c r="CG215" i="2"/>
  <c r="Q209" i="14" s="1"/>
  <c r="BU215" i="2"/>
  <c r="M209" i="14" s="1"/>
  <c r="BF215" i="2"/>
  <c r="H209" i="14" s="1"/>
  <c r="AZ215" i="2"/>
  <c r="F209" i="14" s="1"/>
  <c r="BL215" i="2"/>
  <c r="J209" i="14" s="1"/>
  <c r="BO215" i="2"/>
  <c r="K209" i="14" s="1"/>
  <c r="BI215" i="2"/>
  <c r="I209" i="14" s="1"/>
  <c r="AW215" i="2"/>
  <c r="E212" i="20" s="1"/>
  <c r="BC215" i="2"/>
  <c r="G209" i="14" s="1"/>
  <c r="CA215" i="2"/>
  <c r="O209" i="14" s="1"/>
  <c r="CM231" i="2"/>
  <c r="S225" i="14" s="1"/>
  <c r="CJ231" i="2"/>
  <c r="R225" i="14" s="1"/>
  <c r="CD231" i="2"/>
  <c r="P225" i="14" s="1"/>
  <c r="BX231" i="2"/>
  <c r="N225" i="14" s="1"/>
  <c r="BR231" i="2"/>
  <c r="L225" i="14" s="1"/>
  <c r="CG231" i="2"/>
  <c r="Q225" i="14" s="1"/>
  <c r="BU231" i="2"/>
  <c r="M225" i="14" s="1"/>
  <c r="BF231" i="2"/>
  <c r="H225" i="14" s="1"/>
  <c r="AZ231" i="2"/>
  <c r="F225" i="14" s="1"/>
  <c r="BL231" i="2"/>
  <c r="J225" i="14" s="1"/>
  <c r="BI231" i="2"/>
  <c r="I225" i="14" s="1"/>
  <c r="AW231" i="2"/>
  <c r="E228" i="20" s="1"/>
  <c r="CA231" i="2"/>
  <c r="O225" i="14" s="1"/>
  <c r="BC231" i="2"/>
  <c r="G225" i="14" s="1"/>
  <c r="BO231" i="2"/>
  <c r="K225" i="14" s="1"/>
  <c r="CM247" i="2"/>
  <c r="CJ247" i="2"/>
  <c r="CD247" i="2"/>
  <c r="BX247" i="2"/>
  <c r="BR247" i="2"/>
  <c r="CG247" i="2"/>
  <c r="BU247" i="2"/>
  <c r="BF247" i="2"/>
  <c r="AZ247" i="2"/>
  <c r="BO247" i="2"/>
  <c r="BI247" i="2"/>
  <c r="AW247" i="2"/>
  <c r="E244" i="20" s="1"/>
  <c r="BC247" i="2"/>
  <c r="CA247" i="2"/>
  <c r="BL247" i="2"/>
  <c r="CM14" i="2"/>
  <c r="S8" i="14" s="1"/>
  <c r="CJ14" i="2"/>
  <c r="R8" i="14" s="1"/>
  <c r="CD14" i="2"/>
  <c r="P8" i="14" s="1"/>
  <c r="BX14" i="2"/>
  <c r="N8" i="14" s="1"/>
  <c r="BR14" i="2"/>
  <c r="L8" i="14" s="1"/>
  <c r="BL14" i="2"/>
  <c r="J8" i="14" s="1"/>
  <c r="CG14" i="2"/>
  <c r="Q8" i="14" s="1"/>
  <c r="BU14" i="2"/>
  <c r="M8" i="14" s="1"/>
  <c r="BF14" i="2"/>
  <c r="H8" i="14" s="1"/>
  <c r="CA14" i="2"/>
  <c r="O8" i="14" s="1"/>
  <c r="BO14" i="2"/>
  <c r="K8" i="14" s="1"/>
  <c r="BC14" i="2"/>
  <c r="G8" i="14" s="1"/>
  <c r="AW14" i="2"/>
  <c r="E11" i="20" s="1"/>
  <c r="BI14" i="2"/>
  <c r="I8" i="14" s="1"/>
  <c r="AZ14" i="2"/>
  <c r="F8" i="14" s="1"/>
  <c r="CM30" i="2"/>
  <c r="S24" i="14" s="1"/>
  <c r="CJ30" i="2"/>
  <c r="R24" i="14" s="1"/>
  <c r="CD30" i="2"/>
  <c r="P24" i="14" s="1"/>
  <c r="BX30" i="2"/>
  <c r="N24" i="14" s="1"/>
  <c r="BR30" i="2"/>
  <c r="L24" i="14" s="1"/>
  <c r="BL30" i="2"/>
  <c r="J24" i="14" s="1"/>
  <c r="BU30" i="2"/>
  <c r="M24" i="14" s="1"/>
  <c r="BF30" i="2"/>
  <c r="H24" i="14" s="1"/>
  <c r="CG30" i="2"/>
  <c r="Q24" i="14" s="1"/>
  <c r="CA30" i="2"/>
  <c r="O24" i="14" s="1"/>
  <c r="BO30" i="2"/>
  <c r="K24" i="14" s="1"/>
  <c r="BI30" i="2"/>
  <c r="I24" i="14" s="1"/>
  <c r="BC30" i="2"/>
  <c r="G24" i="14" s="1"/>
  <c r="AW30" i="2"/>
  <c r="E27" i="20" s="1"/>
  <c r="AZ30" i="2"/>
  <c r="F24" i="14" s="1"/>
  <c r="CM46" i="2"/>
  <c r="S40" i="14" s="1"/>
  <c r="CJ46" i="2"/>
  <c r="R40" i="14" s="1"/>
  <c r="CD46" i="2"/>
  <c r="P40" i="14" s="1"/>
  <c r="BX46" i="2"/>
  <c r="N40" i="14" s="1"/>
  <c r="BR46" i="2"/>
  <c r="L40" i="14" s="1"/>
  <c r="BL46" i="2"/>
  <c r="J40" i="14" s="1"/>
  <c r="CG46" i="2"/>
  <c r="Q40" i="14" s="1"/>
  <c r="BU46" i="2"/>
  <c r="M40" i="14" s="1"/>
  <c r="BF46" i="2"/>
  <c r="H40" i="14" s="1"/>
  <c r="CA46" i="2"/>
  <c r="O40" i="14" s="1"/>
  <c r="BO46" i="2"/>
  <c r="K40" i="14" s="1"/>
  <c r="BC46" i="2"/>
  <c r="G40" i="14" s="1"/>
  <c r="AW46" i="2"/>
  <c r="E43" i="20" s="1"/>
  <c r="BI46" i="2"/>
  <c r="I40" i="14" s="1"/>
  <c r="AZ46" i="2"/>
  <c r="F40" i="14" s="1"/>
  <c r="CM62" i="2"/>
  <c r="S56" i="14" s="1"/>
  <c r="CJ62" i="2"/>
  <c r="R56" i="14" s="1"/>
  <c r="CD62" i="2"/>
  <c r="P56" i="14" s="1"/>
  <c r="BX62" i="2"/>
  <c r="N56" i="14" s="1"/>
  <c r="BR62" i="2"/>
  <c r="L56" i="14" s="1"/>
  <c r="BL62" i="2"/>
  <c r="J56" i="14" s="1"/>
  <c r="CG62" i="2"/>
  <c r="Q56" i="14" s="1"/>
  <c r="BU62" i="2"/>
  <c r="M56" i="14" s="1"/>
  <c r="BF62" i="2"/>
  <c r="H56" i="14" s="1"/>
  <c r="CA62" i="2"/>
  <c r="O56" i="14" s="1"/>
  <c r="BO62" i="2"/>
  <c r="K56" i="14" s="1"/>
  <c r="BI62" i="2"/>
  <c r="I56" i="14" s="1"/>
  <c r="BC62" i="2"/>
  <c r="G56" i="14" s="1"/>
  <c r="AW62" i="2"/>
  <c r="E59" i="20" s="1"/>
  <c r="AZ62" i="2"/>
  <c r="F56" i="14" s="1"/>
  <c r="CM78" i="2"/>
  <c r="S72" i="14" s="1"/>
  <c r="CJ78" i="2"/>
  <c r="R72" i="14" s="1"/>
  <c r="CD78" i="2"/>
  <c r="P72" i="14" s="1"/>
  <c r="BX78" i="2"/>
  <c r="N72" i="14" s="1"/>
  <c r="BR78" i="2"/>
  <c r="L72" i="14" s="1"/>
  <c r="BL78" i="2"/>
  <c r="J72" i="14" s="1"/>
  <c r="CG78" i="2"/>
  <c r="Q72" i="14" s="1"/>
  <c r="BU78" i="2"/>
  <c r="M72" i="14" s="1"/>
  <c r="BF78" i="2"/>
  <c r="H72" i="14" s="1"/>
  <c r="CA78" i="2"/>
  <c r="O72" i="14" s="1"/>
  <c r="BO78" i="2"/>
  <c r="K72" i="14" s="1"/>
  <c r="BC78" i="2"/>
  <c r="G72" i="14" s="1"/>
  <c r="AW78" i="2"/>
  <c r="E75" i="20" s="1"/>
  <c r="AZ78" i="2"/>
  <c r="F72" i="14" s="1"/>
  <c r="BI78" i="2"/>
  <c r="I72" i="14" s="1"/>
  <c r="CM94" i="2"/>
  <c r="S88" i="14" s="1"/>
  <c r="CJ94" i="2"/>
  <c r="R88" i="14" s="1"/>
  <c r="CD94" i="2"/>
  <c r="P88" i="14" s="1"/>
  <c r="BX94" i="2"/>
  <c r="N88" i="14" s="1"/>
  <c r="BR94" i="2"/>
  <c r="L88" i="14" s="1"/>
  <c r="BL94" i="2"/>
  <c r="J88" i="14" s="1"/>
  <c r="CG94" i="2"/>
  <c r="Q88" i="14" s="1"/>
  <c r="BU94" i="2"/>
  <c r="M88" i="14" s="1"/>
  <c r="BF94" i="2"/>
  <c r="H88" i="14" s="1"/>
  <c r="CA94" i="2"/>
  <c r="O88" i="14" s="1"/>
  <c r="BO94" i="2"/>
  <c r="K88" i="14" s="1"/>
  <c r="BC94" i="2"/>
  <c r="G88" i="14" s="1"/>
  <c r="AW94" i="2"/>
  <c r="E91" i="20" s="1"/>
  <c r="AZ94" i="2"/>
  <c r="F88" i="14" s="1"/>
  <c r="BI94" i="2"/>
  <c r="I88" i="14" s="1"/>
  <c r="CM110" i="2"/>
  <c r="S104" i="14" s="1"/>
  <c r="CJ110" i="2"/>
  <c r="R104" i="14" s="1"/>
  <c r="CD110" i="2"/>
  <c r="P104" i="14" s="1"/>
  <c r="BX110" i="2"/>
  <c r="N104" i="14" s="1"/>
  <c r="BR110" i="2"/>
  <c r="L104" i="14" s="1"/>
  <c r="BL110" i="2"/>
  <c r="J104" i="14" s="1"/>
  <c r="CG110" i="2"/>
  <c r="Q104" i="14" s="1"/>
  <c r="BU110" i="2"/>
  <c r="M104" i="14" s="1"/>
  <c r="BF110" i="2"/>
  <c r="H104" i="14" s="1"/>
  <c r="CA110" i="2"/>
  <c r="O104" i="14" s="1"/>
  <c r="BO110" i="2"/>
  <c r="K104" i="14" s="1"/>
  <c r="BC110" i="2"/>
  <c r="G104" i="14" s="1"/>
  <c r="AW110" i="2"/>
  <c r="E107" i="20" s="1"/>
  <c r="AZ110" i="2"/>
  <c r="F104" i="14" s="1"/>
  <c r="BI110" i="2"/>
  <c r="I104" i="14" s="1"/>
  <c r="CM126" i="2"/>
  <c r="S120" i="14" s="1"/>
  <c r="CJ126" i="2"/>
  <c r="R120" i="14" s="1"/>
  <c r="CD126" i="2"/>
  <c r="P120" i="14" s="1"/>
  <c r="BX126" i="2"/>
  <c r="N120" i="14" s="1"/>
  <c r="BR126" i="2"/>
  <c r="L120" i="14" s="1"/>
  <c r="BL126" i="2"/>
  <c r="J120" i="14" s="1"/>
  <c r="CG126" i="2"/>
  <c r="Q120" i="14" s="1"/>
  <c r="BU126" i="2"/>
  <c r="M120" i="14" s="1"/>
  <c r="BF126" i="2"/>
  <c r="H120" i="14" s="1"/>
  <c r="CA126" i="2"/>
  <c r="O120" i="14" s="1"/>
  <c r="BO126" i="2"/>
  <c r="K120" i="14" s="1"/>
  <c r="BC126" i="2"/>
  <c r="G120" i="14" s="1"/>
  <c r="AW126" i="2"/>
  <c r="E123" i="20" s="1"/>
  <c r="AZ126" i="2"/>
  <c r="F120" i="14" s="1"/>
  <c r="BI126" i="2"/>
  <c r="I120" i="14" s="1"/>
  <c r="CM142" i="2"/>
  <c r="S136" i="14" s="1"/>
  <c r="CJ142" i="2"/>
  <c r="R136" i="14" s="1"/>
  <c r="CD142" i="2"/>
  <c r="P136" i="14" s="1"/>
  <c r="BX142" i="2"/>
  <c r="N136" i="14" s="1"/>
  <c r="BR142" i="2"/>
  <c r="L136" i="14" s="1"/>
  <c r="BL142" i="2"/>
  <c r="J136" i="14" s="1"/>
  <c r="CG142" i="2"/>
  <c r="Q136" i="14" s="1"/>
  <c r="BU142" i="2"/>
  <c r="M136" i="14" s="1"/>
  <c r="BF142" i="2"/>
  <c r="H136" i="14" s="1"/>
  <c r="CA142" i="2"/>
  <c r="O136" i="14" s="1"/>
  <c r="BO142" i="2"/>
  <c r="K136" i="14" s="1"/>
  <c r="BC142" i="2"/>
  <c r="G136" i="14" s="1"/>
  <c r="AW142" i="2"/>
  <c r="E139" i="20" s="1"/>
  <c r="AZ142" i="2"/>
  <c r="F136" i="14" s="1"/>
  <c r="BI142" i="2"/>
  <c r="I136" i="14" s="1"/>
  <c r="CM158" i="2"/>
  <c r="S152" i="14" s="1"/>
  <c r="CJ158" i="2"/>
  <c r="R152" i="14" s="1"/>
  <c r="CD158" i="2"/>
  <c r="P152" i="14" s="1"/>
  <c r="BX158" i="2"/>
  <c r="N152" i="14" s="1"/>
  <c r="BR158" i="2"/>
  <c r="L152" i="14" s="1"/>
  <c r="BL158" i="2"/>
  <c r="J152" i="14" s="1"/>
  <c r="CG158" i="2"/>
  <c r="Q152" i="14" s="1"/>
  <c r="BU158" i="2"/>
  <c r="M152" i="14" s="1"/>
  <c r="BF158" i="2"/>
  <c r="H152" i="14" s="1"/>
  <c r="CA158" i="2"/>
  <c r="O152" i="14" s="1"/>
  <c r="BO158" i="2"/>
  <c r="K152" i="14" s="1"/>
  <c r="BC158" i="2"/>
  <c r="G152" i="14" s="1"/>
  <c r="AZ158" i="2"/>
  <c r="F152" i="14" s="1"/>
  <c r="AW158" i="2"/>
  <c r="E155" i="20" s="1"/>
  <c r="BI158" i="2"/>
  <c r="I152" i="14" s="1"/>
  <c r="CM174" i="2"/>
  <c r="S168" i="14" s="1"/>
  <c r="CJ174" i="2"/>
  <c r="R168" i="14" s="1"/>
  <c r="CD174" i="2"/>
  <c r="P168" i="14" s="1"/>
  <c r="BX174" i="2"/>
  <c r="N168" i="14" s="1"/>
  <c r="BR174" i="2"/>
  <c r="L168" i="14" s="1"/>
  <c r="BL174" i="2"/>
  <c r="J168" i="14" s="1"/>
  <c r="CG174" i="2"/>
  <c r="Q168" i="14" s="1"/>
  <c r="BU174" i="2"/>
  <c r="M168" i="14" s="1"/>
  <c r="BF174" i="2"/>
  <c r="H168" i="14" s="1"/>
  <c r="CA174" i="2"/>
  <c r="O168" i="14" s="1"/>
  <c r="BO174" i="2"/>
  <c r="K168" i="14" s="1"/>
  <c r="BC174" i="2"/>
  <c r="G168" i="14" s="1"/>
  <c r="AZ174" i="2"/>
  <c r="F168" i="14" s="1"/>
  <c r="BI174" i="2"/>
  <c r="I168" i="14" s="1"/>
  <c r="AW174" i="2"/>
  <c r="E171" i="20" s="1"/>
  <c r="CM190" i="2"/>
  <c r="S184" i="14" s="1"/>
  <c r="CJ190" i="2"/>
  <c r="R184" i="14" s="1"/>
  <c r="CD190" i="2"/>
  <c r="P184" i="14" s="1"/>
  <c r="BX190" i="2"/>
  <c r="N184" i="14" s="1"/>
  <c r="BR190" i="2"/>
  <c r="L184" i="14" s="1"/>
  <c r="BL190" i="2"/>
  <c r="J184" i="14" s="1"/>
  <c r="CG190" i="2"/>
  <c r="Q184" i="14" s="1"/>
  <c r="BU190" i="2"/>
  <c r="M184" i="14" s="1"/>
  <c r="BF190" i="2"/>
  <c r="H184" i="14" s="1"/>
  <c r="CA190" i="2"/>
  <c r="O184" i="14" s="1"/>
  <c r="BO190" i="2"/>
  <c r="K184" i="14" s="1"/>
  <c r="BC190" i="2"/>
  <c r="G184" i="14" s="1"/>
  <c r="AZ190" i="2"/>
  <c r="F184" i="14" s="1"/>
  <c r="AW190" i="2"/>
  <c r="E187" i="20" s="1"/>
  <c r="BI190" i="2"/>
  <c r="I184" i="14" s="1"/>
  <c r="CM206" i="2"/>
  <c r="S200" i="14" s="1"/>
  <c r="CJ206" i="2"/>
  <c r="R200" i="14" s="1"/>
  <c r="CD206" i="2"/>
  <c r="P200" i="14" s="1"/>
  <c r="BX206" i="2"/>
  <c r="N200" i="14" s="1"/>
  <c r="BR206" i="2"/>
  <c r="L200" i="14" s="1"/>
  <c r="BL206" i="2"/>
  <c r="J200" i="14" s="1"/>
  <c r="CG206" i="2"/>
  <c r="Q200" i="14" s="1"/>
  <c r="BU206" i="2"/>
  <c r="M200" i="14" s="1"/>
  <c r="BF206" i="2"/>
  <c r="H200" i="14" s="1"/>
  <c r="CA206" i="2"/>
  <c r="O200" i="14" s="1"/>
  <c r="BO206" i="2"/>
  <c r="K200" i="14" s="1"/>
  <c r="BC206" i="2"/>
  <c r="G200" i="14" s="1"/>
  <c r="AZ206" i="2"/>
  <c r="F200" i="14" s="1"/>
  <c r="BI206" i="2"/>
  <c r="I200" i="14" s="1"/>
  <c r="AW206" i="2"/>
  <c r="E203" i="20" s="1"/>
  <c r="CM222" i="2"/>
  <c r="S216" i="14" s="1"/>
  <c r="CJ222" i="2"/>
  <c r="R216" i="14" s="1"/>
  <c r="CD222" i="2"/>
  <c r="P216" i="14" s="1"/>
  <c r="BX222" i="2"/>
  <c r="N216" i="14" s="1"/>
  <c r="BR222" i="2"/>
  <c r="L216" i="14" s="1"/>
  <c r="BL222" i="2"/>
  <c r="J216" i="14" s="1"/>
  <c r="CG222" i="2"/>
  <c r="Q216" i="14" s="1"/>
  <c r="BU222" i="2"/>
  <c r="M216" i="14" s="1"/>
  <c r="BF222" i="2"/>
  <c r="H216" i="14" s="1"/>
  <c r="CA222" i="2"/>
  <c r="O216" i="14" s="1"/>
  <c r="BO222" i="2"/>
  <c r="K216" i="14" s="1"/>
  <c r="BC222" i="2"/>
  <c r="G216" i="14" s="1"/>
  <c r="AZ222" i="2"/>
  <c r="F216" i="14" s="1"/>
  <c r="AW222" i="2"/>
  <c r="E219" i="20" s="1"/>
  <c r="BI222" i="2"/>
  <c r="I216" i="14" s="1"/>
  <c r="CM238" i="2"/>
  <c r="S232" i="14" s="1"/>
  <c r="CJ238" i="2"/>
  <c r="R232" i="14" s="1"/>
  <c r="CD238" i="2"/>
  <c r="P232" i="14" s="1"/>
  <c r="BX238" i="2"/>
  <c r="N232" i="14" s="1"/>
  <c r="BR238" i="2"/>
  <c r="L232" i="14" s="1"/>
  <c r="BL238" i="2"/>
  <c r="J232" i="14" s="1"/>
  <c r="CG238" i="2"/>
  <c r="Q232" i="14" s="1"/>
  <c r="BU238" i="2"/>
  <c r="M232" i="14" s="1"/>
  <c r="BF238" i="2"/>
  <c r="H232" i="14" s="1"/>
  <c r="CA238" i="2"/>
  <c r="O232" i="14" s="1"/>
  <c r="BO238" i="2"/>
  <c r="K232" i="14" s="1"/>
  <c r="BC238" i="2"/>
  <c r="G232" i="14" s="1"/>
  <c r="AZ238" i="2"/>
  <c r="F232" i="14" s="1"/>
  <c r="BI238" i="2"/>
  <c r="I232" i="14" s="1"/>
  <c r="AW238" i="2"/>
  <c r="E235" i="20" s="1"/>
  <c r="CM254" i="2"/>
  <c r="CJ254" i="2"/>
  <c r="CD254" i="2"/>
  <c r="BX254" i="2"/>
  <c r="BR254" i="2"/>
  <c r="BL254" i="2"/>
  <c r="CG254" i="2"/>
  <c r="BU254" i="2"/>
  <c r="BF254" i="2"/>
  <c r="CA254" i="2"/>
  <c r="BO254" i="2"/>
  <c r="BC254" i="2"/>
  <c r="AZ254" i="2"/>
  <c r="AW254" i="2"/>
  <c r="E251" i="20" s="1"/>
  <c r="BI254" i="2"/>
  <c r="CJ13" i="2"/>
  <c r="R7" i="14" s="1"/>
  <c r="CG13" i="2"/>
  <c r="Q7" i="14" s="1"/>
  <c r="CA13" i="2"/>
  <c r="O7" i="14" s="1"/>
  <c r="BU13" i="2"/>
  <c r="M7" i="14" s="1"/>
  <c r="BO13" i="2"/>
  <c r="K7" i="14" s="1"/>
  <c r="CD13" i="2"/>
  <c r="P7" i="14" s="1"/>
  <c r="BR13" i="2"/>
  <c r="L7" i="14" s="1"/>
  <c r="BC13" i="2"/>
  <c r="G7" i="14" s="1"/>
  <c r="AW13" i="2"/>
  <c r="E10" i="20" s="1"/>
  <c r="BF13" i="2"/>
  <c r="H7" i="14" s="1"/>
  <c r="CM13" i="2"/>
  <c r="S7" i="14" s="1"/>
  <c r="BX13" i="2"/>
  <c r="N7" i="14" s="1"/>
  <c r="BI13" i="2"/>
  <c r="I7" i="14" s="1"/>
  <c r="AZ13" i="2"/>
  <c r="F7" i="14" s="1"/>
  <c r="BL13" i="2"/>
  <c r="J7" i="14" s="1"/>
  <c r="CJ29" i="2"/>
  <c r="R23" i="14" s="1"/>
  <c r="CG29" i="2"/>
  <c r="Q23" i="14" s="1"/>
  <c r="CA29" i="2"/>
  <c r="O23" i="14" s="1"/>
  <c r="BU29" i="2"/>
  <c r="M23" i="14" s="1"/>
  <c r="BO29" i="2"/>
  <c r="K23" i="14" s="1"/>
  <c r="CD29" i="2"/>
  <c r="P23" i="14" s="1"/>
  <c r="BR29" i="2"/>
  <c r="L23" i="14" s="1"/>
  <c r="BC29" i="2"/>
  <c r="G23" i="14" s="1"/>
  <c r="AW29" i="2"/>
  <c r="E26" i="20" s="1"/>
  <c r="BL29" i="2"/>
  <c r="J23" i="14" s="1"/>
  <c r="BF29" i="2"/>
  <c r="H23" i="14" s="1"/>
  <c r="AZ29" i="2"/>
  <c r="F23" i="14" s="1"/>
  <c r="CM29" i="2"/>
  <c r="S23" i="14" s="1"/>
  <c r="BX29" i="2"/>
  <c r="N23" i="14" s="1"/>
  <c r="BI29" i="2"/>
  <c r="I23" i="14" s="1"/>
  <c r="CJ45" i="2"/>
  <c r="R39" i="14" s="1"/>
  <c r="CG45" i="2"/>
  <c r="Q39" i="14" s="1"/>
  <c r="CA45" i="2"/>
  <c r="O39" i="14" s="1"/>
  <c r="BU45" i="2"/>
  <c r="M39" i="14" s="1"/>
  <c r="BO45" i="2"/>
  <c r="K39" i="14" s="1"/>
  <c r="CD45" i="2"/>
  <c r="P39" i="14" s="1"/>
  <c r="BR45" i="2"/>
  <c r="L39" i="14" s="1"/>
  <c r="BC45" i="2"/>
  <c r="G39" i="14" s="1"/>
  <c r="AW45" i="2"/>
  <c r="E42" i="20" s="1"/>
  <c r="BF45" i="2"/>
  <c r="H39" i="14" s="1"/>
  <c r="BX45" i="2"/>
  <c r="N39" i="14" s="1"/>
  <c r="BI45" i="2"/>
  <c r="I39" i="14" s="1"/>
  <c r="AZ45" i="2"/>
  <c r="F39" i="14" s="1"/>
  <c r="BL45" i="2"/>
  <c r="J39" i="14" s="1"/>
  <c r="CM45" i="2"/>
  <c r="S39" i="14" s="1"/>
  <c r="CJ61" i="2"/>
  <c r="R55" i="14" s="1"/>
  <c r="CG61" i="2"/>
  <c r="Q55" i="14" s="1"/>
  <c r="CA61" i="2"/>
  <c r="O55" i="14" s="1"/>
  <c r="BU61" i="2"/>
  <c r="M55" i="14" s="1"/>
  <c r="BO61" i="2"/>
  <c r="K55" i="14" s="1"/>
  <c r="CD61" i="2"/>
  <c r="P55" i="14" s="1"/>
  <c r="BR61" i="2"/>
  <c r="L55" i="14" s="1"/>
  <c r="BC61" i="2"/>
  <c r="G55" i="14" s="1"/>
  <c r="AW61" i="2"/>
  <c r="E58" i="20" s="1"/>
  <c r="CM61" i="2"/>
  <c r="S55" i="14" s="1"/>
  <c r="BL61" i="2"/>
  <c r="J55" i="14" s="1"/>
  <c r="BF61" i="2"/>
  <c r="H55" i="14" s="1"/>
  <c r="AZ61" i="2"/>
  <c r="F55" i="14" s="1"/>
  <c r="BX61" i="2"/>
  <c r="N55" i="14" s="1"/>
  <c r="BI61" i="2"/>
  <c r="I55" i="14" s="1"/>
  <c r="CJ77" i="2"/>
  <c r="R71" i="14" s="1"/>
  <c r="CG77" i="2"/>
  <c r="Q71" i="14" s="1"/>
  <c r="CA77" i="2"/>
  <c r="O71" i="14" s="1"/>
  <c r="BU77" i="2"/>
  <c r="M71" i="14" s="1"/>
  <c r="BO77" i="2"/>
  <c r="K71" i="14" s="1"/>
  <c r="CD77" i="2"/>
  <c r="P71" i="14" s="1"/>
  <c r="BR77" i="2"/>
  <c r="L71" i="14" s="1"/>
  <c r="BI77" i="2"/>
  <c r="I71" i="14" s="1"/>
  <c r="BC77" i="2"/>
  <c r="G71" i="14" s="1"/>
  <c r="AW77" i="2"/>
  <c r="E74" i="20" s="1"/>
  <c r="BF77" i="2"/>
  <c r="H71" i="14" s="1"/>
  <c r="CM77" i="2"/>
  <c r="S71" i="14" s="1"/>
  <c r="BX77" i="2"/>
  <c r="N71" i="14" s="1"/>
  <c r="AZ77" i="2"/>
  <c r="F71" i="14" s="1"/>
  <c r="BL77" i="2"/>
  <c r="J71" i="14" s="1"/>
  <c r="CJ93" i="2"/>
  <c r="R87" i="14" s="1"/>
  <c r="CG93" i="2"/>
  <c r="Q87" i="14" s="1"/>
  <c r="CA93" i="2"/>
  <c r="O87" i="14" s="1"/>
  <c r="BU93" i="2"/>
  <c r="M87" i="14" s="1"/>
  <c r="BO93" i="2"/>
  <c r="K87" i="14" s="1"/>
  <c r="CD93" i="2"/>
  <c r="P87" i="14" s="1"/>
  <c r="BR93" i="2"/>
  <c r="L87" i="14" s="1"/>
  <c r="BI93" i="2"/>
  <c r="I87" i="14" s="1"/>
  <c r="BC93" i="2"/>
  <c r="G87" i="14" s="1"/>
  <c r="AW93" i="2"/>
  <c r="E90" i="20" s="1"/>
  <c r="BF93" i="2"/>
  <c r="H87" i="14" s="1"/>
  <c r="BL93" i="2"/>
  <c r="J87" i="14" s="1"/>
  <c r="AZ93" i="2"/>
  <c r="F87" i="14" s="1"/>
  <c r="CM93" i="2"/>
  <c r="S87" i="14" s="1"/>
  <c r="BX93" i="2"/>
  <c r="N87" i="14" s="1"/>
  <c r="CJ109" i="2"/>
  <c r="R103" i="14" s="1"/>
  <c r="CG109" i="2"/>
  <c r="Q103" i="14" s="1"/>
  <c r="CA109" i="2"/>
  <c r="O103" i="14" s="1"/>
  <c r="BU109" i="2"/>
  <c r="M103" i="14" s="1"/>
  <c r="BO109" i="2"/>
  <c r="K103" i="14" s="1"/>
  <c r="CD109" i="2"/>
  <c r="P103" i="14" s="1"/>
  <c r="BR109" i="2"/>
  <c r="L103" i="14" s="1"/>
  <c r="BI109" i="2"/>
  <c r="I103" i="14" s="1"/>
  <c r="BC109" i="2"/>
  <c r="G103" i="14" s="1"/>
  <c r="AW109" i="2"/>
  <c r="E106" i="20" s="1"/>
  <c r="BL109" i="2"/>
  <c r="J103" i="14" s="1"/>
  <c r="BF109" i="2"/>
  <c r="H103" i="14" s="1"/>
  <c r="BX109" i="2"/>
  <c r="N103" i="14" s="1"/>
  <c r="AZ109" i="2"/>
  <c r="F103" i="14" s="1"/>
  <c r="CM109" i="2"/>
  <c r="S103" i="14" s="1"/>
  <c r="CJ125" i="2"/>
  <c r="R119" i="14" s="1"/>
  <c r="CG125" i="2"/>
  <c r="Q119" i="14" s="1"/>
  <c r="CA125" i="2"/>
  <c r="O119" i="14" s="1"/>
  <c r="BU125" i="2"/>
  <c r="M119" i="14" s="1"/>
  <c r="BO125" i="2"/>
  <c r="K119" i="14" s="1"/>
  <c r="CD125" i="2"/>
  <c r="P119" i="14" s="1"/>
  <c r="BR125" i="2"/>
  <c r="L119" i="14" s="1"/>
  <c r="BI125" i="2"/>
  <c r="I119" i="14" s="1"/>
  <c r="BC125" i="2"/>
  <c r="G119" i="14" s="1"/>
  <c r="AW125" i="2"/>
  <c r="E122" i="20" s="1"/>
  <c r="CM125" i="2"/>
  <c r="S119" i="14" s="1"/>
  <c r="BF125" i="2"/>
  <c r="H119" i="14" s="1"/>
  <c r="AZ125" i="2"/>
  <c r="F119" i="14" s="1"/>
  <c r="BX125" i="2"/>
  <c r="N119" i="14" s="1"/>
  <c r="BL125" i="2"/>
  <c r="J119" i="14" s="1"/>
  <c r="CJ141" i="2"/>
  <c r="R135" i="14" s="1"/>
  <c r="CG141" i="2"/>
  <c r="Q135" i="14" s="1"/>
  <c r="CA141" i="2"/>
  <c r="O135" i="14" s="1"/>
  <c r="BU141" i="2"/>
  <c r="M135" i="14" s="1"/>
  <c r="BO141" i="2"/>
  <c r="K135" i="14" s="1"/>
  <c r="CD141" i="2"/>
  <c r="P135" i="14" s="1"/>
  <c r="BR141" i="2"/>
  <c r="L135" i="14" s="1"/>
  <c r="BI141" i="2"/>
  <c r="I135" i="14" s="1"/>
  <c r="BC141" i="2"/>
  <c r="G135" i="14" s="1"/>
  <c r="AW141" i="2"/>
  <c r="E138" i="20" s="1"/>
  <c r="BF141" i="2"/>
  <c r="H135" i="14" s="1"/>
  <c r="CM141" i="2"/>
  <c r="S135" i="14" s="1"/>
  <c r="BX141" i="2"/>
  <c r="N135" i="14" s="1"/>
  <c r="AZ141" i="2"/>
  <c r="F135" i="14" s="1"/>
  <c r="BL141" i="2"/>
  <c r="J135" i="14" s="1"/>
  <c r="CJ157" i="2"/>
  <c r="R151" i="14" s="1"/>
  <c r="CG157" i="2"/>
  <c r="Q151" i="14" s="1"/>
  <c r="CA157" i="2"/>
  <c r="O151" i="14" s="1"/>
  <c r="BU157" i="2"/>
  <c r="M151" i="14" s="1"/>
  <c r="BO157" i="2"/>
  <c r="K151" i="14" s="1"/>
  <c r="CD157" i="2"/>
  <c r="P151" i="14" s="1"/>
  <c r="BR157" i="2"/>
  <c r="L151" i="14" s="1"/>
  <c r="BI157" i="2"/>
  <c r="I151" i="14" s="1"/>
  <c r="BC157" i="2"/>
  <c r="G151" i="14" s="1"/>
  <c r="BF157" i="2"/>
  <c r="H151" i="14" s="1"/>
  <c r="BL157" i="2"/>
  <c r="J151" i="14" s="1"/>
  <c r="AZ157" i="2"/>
  <c r="F151" i="14" s="1"/>
  <c r="CM157" i="2"/>
  <c r="S151" i="14" s="1"/>
  <c r="BX157" i="2"/>
  <c r="N151" i="14" s="1"/>
  <c r="AW157" i="2"/>
  <c r="E154" i="20" s="1"/>
  <c r="CJ173" i="2"/>
  <c r="R167" i="14" s="1"/>
  <c r="CG173" i="2"/>
  <c r="Q167" i="14" s="1"/>
  <c r="CA173" i="2"/>
  <c r="O167" i="14" s="1"/>
  <c r="BU173" i="2"/>
  <c r="M167" i="14" s="1"/>
  <c r="BO173" i="2"/>
  <c r="K167" i="14" s="1"/>
  <c r="CD173" i="2"/>
  <c r="P167" i="14" s="1"/>
  <c r="BR173" i="2"/>
  <c r="L167" i="14" s="1"/>
  <c r="BI173" i="2"/>
  <c r="I167" i="14" s="1"/>
  <c r="BC173" i="2"/>
  <c r="G167" i="14" s="1"/>
  <c r="BL173" i="2"/>
  <c r="J167" i="14" s="1"/>
  <c r="BF173" i="2"/>
  <c r="H167" i="14" s="1"/>
  <c r="BX173" i="2"/>
  <c r="N167" i="14" s="1"/>
  <c r="AZ173" i="2"/>
  <c r="F167" i="14" s="1"/>
  <c r="CM173" i="2"/>
  <c r="S167" i="14" s="1"/>
  <c r="AW173" i="2"/>
  <c r="E170" i="20" s="1"/>
  <c r="CJ189" i="2"/>
  <c r="R183" i="14" s="1"/>
  <c r="CG189" i="2"/>
  <c r="Q183" i="14" s="1"/>
  <c r="CA189" i="2"/>
  <c r="O183" i="14" s="1"/>
  <c r="BU189" i="2"/>
  <c r="M183" i="14" s="1"/>
  <c r="BO189" i="2"/>
  <c r="K183" i="14" s="1"/>
  <c r="CD189" i="2"/>
  <c r="P183" i="14" s="1"/>
  <c r="BR189" i="2"/>
  <c r="L183" i="14" s="1"/>
  <c r="BI189" i="2"/>
  <c r="I183" i="14" s="1"/>
  <c r="BC189" i="2"/>
  <c r="G183" i="14" s="1"/>
  <c r="CM189" i="2"/>
  <c r="S183" i="14" s="1"/>
  <c r="BF189" i="2"/>
  <c r="H183" i="14" s="1"/>
  <c r="AZ189" i="2"/>
  <c r="F183" i="14" s="1"/>
  <c r="BX189" i="2"/>
  <c r="N183" i="14" s="1"/>
  <c r="BL189" i="2"/>
  <c r="J183" i="14" s="1"/>
  <c r="AW189" i="2"/>
  <c r="E186" i="20" s="1"/>
  <c r="CJ205" i="2"/>
  <c r="R199" i="14" s="1"/>
  <c r="CG205" i="2"/>
  <c r="Q199" i="14" s="1"/>
  <c r="CA205" i="2"/>
  <c r="O199" i="14" s="1"/>
  <c r="BU205" i="2"/>
  <c r="M199" i="14" s="1"/>
  <c r="BO205" i="2"/>
  <c r="K199" i="14" s="1"/>
  <c r="CD205" i="2"/>
  <c r="P199" i="14" s="1"/>
  <c r="BR205" i="2"/>
  <c r="L199" i="14" s="1"/>
  <c r="BI205" i="2"/>
  <c r="I199" i="14" s="1"/>
  <c r="BC205" i="2"/>
  <c r="G199" i="14" s="1"/>
  <c r="BF205" i="2"/>
  <c r="H199" i="14" s="1"/>
  <c r="CM205" i="2"/>
  <c r="S199" i="14" s="1"/>
  <c r="BX205" i="2"/>
  <c r="N199" i="14" s="1"/>
  <c r="AZ205" i="2"/>
  <c r="F199" i="14" s="1"/>
  <c r="BL205" i="2"/>
  <c r="J199" i="14" s="1"/>
  <c r="AW205" i="2"/>
  <c r="E202" i="20" s="1"/>
  <c r="CJ221" i="2"/>
  <c r="R215" i="14" s="1"/>
  <c r="CG221" i="2"/>
  <c r="Q215" i="14" s="1"/>
  <c r="CA221" i="2"/>
  <c r="O215" i="14" s="1"/>
  <c r="BU221" i="2"/>
  <c r="M215" i="14" s="1"/>
  <c r="BO221" i="2"/>
  <c r="K215" i="14" s="1"/>
  <c r="CD221" i="2"/>
  <c r="P215" i="14" s="1"/>
  <c r="BR221" i="2"/>
  <c r="L215" i="14" s="1"/>
  <c r="BI221" i="2"/>
  <c r="I215" i="14" s="1"/>
  <c r="BC221" i="2"/>
  <c r="G215" i="14" s="1"/>
  <c r="BF221" i="2"/>
  <c r="H215" i="14" s="1"/>
  <c r="BL221" i="2"/>
  <c r="J215" i="14" s="1"/>
  <c r="AZ221" i="2"/>
  <c r="F215" i="14" s="1"/>
  <c r="CM221" i="2"/>
  <c r="S215" i="14" s="1"/>
  <c r="BX221" i="2"/>
  <c r="N215" i="14" s="1"/>
  <c r="AW221" i="2"/>
  <c r="E218" i="20" s="1"/>
  <c r="CJ237" i="2"/>
  <c r="R231" i="14" s="1"/>
  <c r="CG237" i="2"/>
  <c r="Q231" i="14" s="1"/>
  <c r="CA237" i="2"/>
  <c r="O231" i="14" s="1"/>
  <c r="BU237" i="2"/>
  <c r="M231" i="14" s="1"/>
  <c r="BO237" i="2"/>
  <c r="K231" i="14" s="1"/>
  <c r="CD237" i="2"/>
  <c r="P231" i="14" s="1"/>
  <c r="BR237" i="2"/>
  <c r="L231" i="14" s="1"/>
  <c r="BI237" i="2"/>
  <c r="I231" i="14" s="1"/>
  <c r="BC237" i="2"/>
  <c r="G231" i="14" s="1"/>
  <c r="BL237" i="2"/>
  <c r="J231" i="14" s="1"/>
  <c r="BF237" i="2"/>
  <c r="H231" i="14" s="1"/>
  <c r="BX237" i="2"/>
  <c r="N231" i="14" s="1"/>
  <c r="AZ237" i="2"/>
  <c r="F231" i="14" s="1"/>
  <c r="CM237" i="2"/>
  <c r="S231" i="14" s="1"/>
  <c r="AW237" i="2"/>
  <c r="E234" i="20" s="1"/>
  <c r="CJ253" i="2"/>
  <c r="CG253" i="2"/>
  <c r="CA253" i="2"/>
  <c r="BU253" i="2"/>
  <c r="BO253" i="2"/>
  <c r="CD253" i="2"/>
  <c r="BR253" i="2"/>
  <c r="BI253" i="2"/>
  <c r="BC253" i="2"/>
  <c r="CM253" i="2"/>
  <c r="BF253" i="2"/>
  <c r="AZ253" i="2"/>
  <c r="BL253" i="2"/>
  <c r="BX253" i="2"/>
  <c r="AW253" i="2"/>
  <c r="E250" i="20" s="1"/>
  <c r="CJ20" i="2"/>
  <c r="R14" i="14" s="1"/>
  <c r="CA20" i="2"/>
  <c r="O14" i="14" s="1"/>
  <c r="BU20" i="2"/>
  <c r="M14" i="14" s="1"/>
  <c r="BO20" i="2"/>
  <c r="K14" i="14" s="1"/>
  <c r="BI20" i="2"/>
  <c r="I14" i="14" s="1"/>
  <c r="CM20" i="2"/>
  <c r="S14" i="14" s="1"/>
  <c r="CD20" i="2"/>
  <c r="P14" i="14" s="1"/>
  <c r="BR20" i="2"/>
  <c r="L14" i="14" s="1"/>
  <c r="BC20" i="2"/>
  <c r="G14" i="14" s="1"/>
  <c r="CG20" i="2"/>
  <c r="Q14" i="14" s="1"/>
  <c r="BX20" i="2"/>
  <c r="N14" i="14" s="1"/>
  <c r="BL20" i="2"/>
  <c r="J14" i="14" s="1"/>
  <c r="AZ20" i="2"/>
  <c r="F14" i="14" s="1"/>
  <c r="AW20" i="2"/>
  <c r="E17" i="20" s="1"/>
  <c r="BF20" i="2"/>
  <c r="H14" i="14" s="1"/>
  <c r="CJ36" i="2"/>
  <c r="R30" i="14" s="1"/>
  <c r="CA36" i="2"/>
  <c r="O30" i="14" s="1"/>
  <c r="BU36" i="2"/>
  <c r="M30" i="14" s="1"/>
  <c r="BO36" i="2"/>
  <c r="K30" i="14" s="1"/>
  <c r="BI36" i="2"/>
  <c r="I30" i="14" s="1"/>
  <c r="CM36" i="2"/>
  <c r="S30" i="14" s="1"/>
  <c r="CG36" i="2"/>
  <c r="Q30" i="14" s="1"/>
  <c r="CD36" i="2"/>
  <c r="P30" i="14" s="1"/>
  <c r="BR36" i="2"/>
  <c r="L30" i="14" s="1"/>
  <c r="BC36" i="2"/>
  <c r="G30" i="14" s="1"/>
  <c r="BX36" i="2"/>
  <c r="N30" i="14" s="1"/>
  <c r="BL36" i="2"/>
  <c r="J30" i="14" s="1"/>
  <c r="AZ36" i="2"/>
  <c r="F30" i="14" s="1"/>
  <c r="AW36" i="2"/>
  <c r="E33" i="20" s="1"/>
  <c r="BF36" i="2"/>
  <c r="H30" i="14" s="1"/>
  <c r="CJ52" i="2"/>
  <c r="R46" i="14" s="1"/>
  <c r="CG52" i="2"/>
  <c r="Q46" i="14" s="1"/>
  <c r="CA52" i="2"/>
  <c r="O46" i="14" s="1"/>
  <c r="BU52" i="2"/>
  <c r="M46" i="14" s="1"/>
  <c r="BO52" i="2"/>
  <c r="K46" i="14" s="1"/>
  <c r="BI52" i="2"/>
  <c r="I46" i="14" s="1"/>
  <c r="CM52" i="2"/>
  <c r="S46" i="14" s="1"/>
  <c r="CD52" i="2"/>
  <c r="P46" i="14" s="1"/>
  <c r="BR52" i="2"/>
  <c r="L46" i="14" s="1"/>
  <c r="BC52" i="2"/>
  <c r="G46" i="14" s="1"/>
  <c r="BX52" i="2"/>
  <c r="N46" i="14" s="1"/>
  <c r="BL52" i="2"/>
  <c r="J46" i="14" s="1"/>
  <c r="AZ52" i="2"/>
  <c r="F46" i="14" s="1"/>
  <c r="BF52" i="2"/>
  <c r="H46" i="14" s="1"/>
  <c r="AW52" i="2"/>
  <c r="E49" i="20" s="1"/>
  <c r="CJ68" i="2"/>
  <c r="R62" i="14" s="1"/>
  <c r="CG68" i="2"/>
  <c r="Q62" i="14" s="1"/>
  <c r="CA68" i="2"/>
  <c r="O62" i="14" s="1"/>
  <c r="BU68" i="2"/>
  <c r="M62" i="14" s="1"/>
  <c r="BO68" i="2"/>
  <c r="K62" i="14" s="1"/>
  <c r="CM68" i="2"/>
  <c r="S62" i="14" s="1"/>
  <c r="CD68" i="2"/>
  <c r="P62" i="14" s="1"/>
  <c r="BR68" i="2"/>
  <c r="L62" i="14" s="1"/>
  <c r="BI68" i="2"/>
  <c r="I62" i="14" s="1"/>
  <c r="BC68" i="2"/>
  <c r="G62" i="14" s="1"/>
  <c r="BX68" i="2"/>
  <c r="N62" i="14" s="1"/>
  <c r="BL68" i="2"/>
  <c r="J62" i="14" s="1"/>
  <c r="AZ68" i="2"/>
  <c r="F62" i="14" s="1"/>
  <c r="AW68" i="2"/>
  <c r="E65" i="20" s="1"/>
  <c r="BF68" i="2"/>
  <c r="H62" i="14" s="1"/>
  <c r="CJ84" i="2"/>
  <c r="R78" i="14" s="1"/>
  <c r="CG84" i="2"/>
  <c r="Q78" i="14" s="1"/>
  <c r="CA84" i="2"/>
  <c r="O78" i="14" s="1"/>
  <c r="BU84" i="2"/>
  <c r="M78" i="14" s="1"/>
  <c r="BO84" i="2"/>
  <c r="K78" i="14" s="1"/>
  <c r="CM84" i="2"/>
  <c r="S78" i="14" s="1"/>
  <c r="CD84" i="2"/>
  <c r="P78" i="14" s="1"/>
  <c r="BR84" i="2"/>
  <c r="L78" i="14" s="1"/>
  <c r="BL84" i="2"/>
  <c r="J78" i="14" s="1"/>
  <c r="BI84" i="2"/>
  <c r="I78" i="14" s="1"/>
  <c r="BC84" i="2"/>
  <c r="G78" i="14" s="1"/>
  <c r="BX84" i="2"/>
  <c r="N78" i="14" s="1"/>
  <c r="AZ84" i="2"/>
  <c r="F78" i="14" s="1"/>
  <c r="BF84" i="2"/>
  <c r="H78" i="14" s="1"/>
  <c r="AW84" i="2"/>
  <c r="E81" i="20" s="1"/>
  <c r="CJ100" i="2"/>
  <c r="R94" i="14" s="1"/>
  <c r="CG100" i="2"/>
  <c r="Q94" i="14" s="1"/>
  <c r="CA100" i="2"/>
  <c r="O94" i="14" s="1"/>
  <c r="BU100" i="2"/>
  <c r="M94" i="14" s="1"/>
  <c r="BO100" i="2"/>
  <c r="K94" i="14" s="1"/>
  <c r="CM100" i="2"/>
  <c r="S94" i="14" s="1"/>
  <c r="CD100" i="2"/>
  <c r="P94" i="14" s="1"/>
  <c r="BR100" i="2"/>
  <c r="L94" i="14" s="1"/>
  <c r="BL100" i="2"/>
  <c r="J94" i="14" s="1"/>
  <c r="BI100" i="2"/>
  <c r="I94" i="14" s="1"/>
  <c r="BC100" i="2"/>
  <c r="G94" i="14" s="1"/>
  <c r="BX100" i="2"/>
  <c r="N94" i="14" s="1"/>
  <c r="AZ100" i="2"/>
  <c r="F94" i="14" s="1"/>
  <c r="AW100" i="2"/>
  <c r="E97" i="20" s="1"/>
  <c r="BF100" i="2"/>
  <c r="H94" i="14" s="1"/>
  <c r="CJ116" i="2"/>
  <c r="R110" i="14" s="1"/>
  <c r="CG116" i="2"/>
  <c r="Q110" i="14" s="1"/>
  <c r="CA116" i="2"/>
  <c r="O110" i="14" s="1"/>
  <c r="BU116" i="2"/>
  <c r="M110" i="14" s="1"/>
  <c r="BO116" i="2"/>
  <c r="K110" i="14" s="1"/>
  <c r="CM116" i="2"/>
  <c r="S110" i="14" s="1"/>
  <c r="CD116" i="2"/>
  <c r="P110" i="14" s="1"/>
  <c r="BR116" i="2"/>
  <c r="L110" i="14" s="1"/>
  <c r="BL116" i="2"/>
  <c r="J110" i="14" s="1"/>
  <c r="BI116" i="2"/>
  <c r="I110" i="14" s="1"/>
  <c r="BC116" i="2"/>
  <c r="G110" i="14" s="1"/>
  <c r="BX116" i="2"/>
  <c r="N110" i="14" s="1"/>
  <c r="AZ116" i="2"/>
  <c r="F110" i="14" s="1"/>
  <c r="BF116" i="2"/>
  <c r="H110" i="14" s="1"/>
  <c r="AW116" i="2"/>
  <c r="E113" i="20" s="1"/>
  <c r="CJ132" i="2"/>
  <c r="R126" i="14" s="1"/>
  <c r="CG132" i="2"/>
  <c r="Q126" i="14" s="1"/>
  <c r="CA132" i="2"/>
  <c r="O126" i="14" s="1"/>
  <c r="BU132" i="2"/>
  <c r="M126" i="14" s="1"/>
  <c r="BO132" i="2"/>
  <c r="K126" i="14" s="1"/>
  <c r="CM132" i="2"/>
  <c r="S126" i="14" s="1"/>
  <c r="CD132" i="2"/>
  <c r="P126" i="14" s="1"/>
  <c r="BR132" i="2"/>
  <c r="L126" i="14" s="1"/>
  <c r="BL132" i="2"/>
  <c r="J126" i="14" s="1"/>
  <c r="BI132" i="2"/>
  <c r="I126" i="14" s="1"/>
  <c r="BC132" i="2"/>
  <c r="G126" i="14" s="1"/>
  <c r="BX132" i="2"/>
  <c r="N126" i="14" s="1"/>
  <c r="AZ132" i="2"/>
  <c r="F126" i="14" s="1"/>
  <c r="AW132" i="2"/>
  <c r="E129" i="20" s="1"/>
  <c r="BF132" i="2"/>
  <c r="H126" i="14" s="1"/>
  <c r="CJ148" i="2"/>
  <c r="R142" i="14" s="1"/>
  <c r="CG148" i="2"/>
  <c r="Q142" i="14" s="1"/>
  <c r="CA148" i="2"/>
  <c r="O142" i="14" s="1"/>
  <c r="BU148" i="2"/>
  <c r="M142" i="14" s="1"/>
  <c r="BO148" i="2"/>
  <c r="K142" i="14" s="1"/>
  <c r="CM148" i="2"/>
  <c r="S142" i="14" s="1"/>
  <c r="CD148" i="2"/>
  <c r="P142" i="14" s="1"/>
  <c r="BR148" i="2"/>
  <c r="L142" i="14" s="1"/>
  <c r="BL148" i="2"/>
  <c r="J142" i="14" s="1"/>
  <c r="BI148" i="2"/>
  <c r="I142" i="14" s="1"/>
  <c r="BC148" i="2"/>
  <c r="G142" i="14" s="1"/>
  <c r="BX148" i="2"/>
  <c r="N142" i="14" s="1"/>
  <c r="AZ148" i="2"/>
  <c r="F142" i="14" s="1"/>
  <c r="BF148" i="2"/>
  <c r="H142" i="14" s="1"/>
  <c r="AW148" i="2"/>
  <c r="E145" i="20" s="1"/>
  <c r="CJ164" i="2"/>
  <c r="R158" i="14" s="1"/>
  <c r="CG164" i="2"/>
  <c r="Q158" i="14" s="1"/>
  <c r="CA164" i="2"/>
  <c r="O158" i="14" s="1"/>
  <c r="BU164" i="2"/>
  <c r="M158" i="14" s="1"/>
  <c r="BO164" i="2"/>
  <c r="K158" i="14" s="1"/>
  <c r="CM164" i="2"/>
  <c r="S158" i="14" s="1"/>
  <c r="CD164" i="2"/>
  <c r="P158" i="14" s="1"/>
  <c r="BR164" i="2"/>
  <c r="L158" i="14" s="1"/>
  <c r="BL164" i="2"/>
  <c r="J158" i="14" s="1"/>
  <c r="BI164" i="2"/>
  <c r="I158" i="14" s="1"/>
  <c r="BC164" i="2"/>
  <c r="G158" i="14" s="1"/>
  <c r="BX164" i="2"/>
  <c r="N158" i="14" s="1"/>
  <c r="AW164" i="2"/>
  <c r="E161" i="20" s="1"/>
  <c r="AZ164" i="2"/>
  <c r="F158" i="14" s="1"/>
  <c r="BF164" i="2"/>
  <c r="H158" i="14" s="1"/>
  <c r="CJ180" i="2"/>
  <c r="R174" i="14" s="1"/>
  <c r="CG180" i="2"/>
  <c r="Q174" i="14" s="1"/>
  <c r="CA180" i="2"/>
  <c r="O174" i="14" s="1"/>
  <c r="BU180" i="2"/>
  <c r="M174" i="14" s="1"/>
  <c r="BO180" i="2"/>
  <c r="K174" i="14" s="1"/>
  <c r="CM180" i="2"/>
  <c r="S174" i="14" s="1"/>
  <c r="CD180" i="2"/>
  <c r="P174" i="14" s="1"/>
  <c r="BR180" i="2"/>
  <c r="L174" i="14" s="1"/>
  <c r="BL180" i="2"/>
  <c r="J174" i="14" s="1"/>
  <c r="BI180" i="2"/>
  <c r="I174" i="14" s="1"/>
  <c r="BC180" i="2"/>
  <c r="G174" i="14" s="1"/>
  <c r="BX180" i="2"/>
  <c r="N174" i="14" s="1"/>
  <c r="AW180" i="2"/>
  <c r="E177" i="20" s="1"/>
  <c r="AZ180" i="2"/>
  <c r="F174" i="14" s="1"/>
  <c r="BF180" i="2"/>
  <c r="H174" i="14" s="1"/>
  <c r="CJ196" i="2"/>
  <c r="R190" i="14" s="1"/>
  <c r="CG196" i="2"/>
  <c r="Q190" i="14" s="1"/>
  <c r="CA196" i="2"/>
  <c r="O190" i="14" s="1"/>
  <c r="BU196" i="2"/>
  <c r="M190" i="14" s="1"/>
  <c r="BO196" i="2"/>
  <c r="K190" i="14" s="1"/>
  <c r="CM196" i="2"/>
  <c r="S190" i="14" s="1"/>
  <c r="CD196" i="2"/>
  <c r="P190" i="14" s="1"/>
  <c r="BR196" i="2"/>
  <c r="L190" i="14" s="1"/>
  <c r="BL196" i="2"/>
  <c r="J190" i="14" s="1"/>
  <c r="BI196" i="2"/>
  <c r="I190" i="14" s="1"/>
  <c r="BX196" i="2"/>
  <c r="N190" i="14" s="1"/>
  <c r="AW196" i="2"/>
  <c r="E193" i="20" s="1"/>
  <c r="AZ196" i="2"/>
  <c r="F190" i="14" s="1"/>
  <c r="BF196" i="2"/>
  <c r="H190" i="14" s="1"/>
  <c r="BC196" i="2"/>
  <c r="G190" i="14" s="1"/>
  <c r="CJ212" i="2"/>
  <c r="R206" i="14" s="1"/>
  <c r="CG212" i="2"/>
  <c r="Q206" i="14" s="1"/>
  <c r="CA212" i="2"/>
  <c r="O206" i="14" s="1"/>
  <c r="BU212" i="2"/>
  <c r="M206" i="14" s="1"/>
  <c r="BO212" i="2"/>
  <c r="K206" i="14" s="1"/>
  <c r="CM212" i="2"/>
  <c r="S206" i="14" s="1"/>
  <c r="CD212" i="2"/>
  <c r="P206" i="14" s="1"/>
  <c r="BR212" i="2"/>
  <c r="L206" i="14" s="1"/>
  <c r="BL212" i="2"/>
  <c r="J206" i="14" s="1"/>
  <c r="BI212" i="2"/>
  <c r="I206" i="14" s="1"/>
  <c r="BX212" i="2"/>
  <c r="N206" i="14" s="1"/>
  <c r="AW212" i="2"/>
  <c r="E209" i="20" s="1"/>
  <c r="AZ212" i="2"/>
  <c r="F206" i="14" s="1"/>
  <c r="BF212" i="2"/>
  <c r="H206" i="14" s="1"/>
  <c r="BC212" i="2"/>
  <c r="G206" i="14" s="1"/>
  <c r="CJ228" i="2"/>
  <c r="R222" i="14" s="1"/>
  <c r="CG228" i="2"/>
  <c r="Q222" i="14" s="1"/>
  <c r="CA228" i="2"/>
  <c r="O222" i="14" s="1"/>
  <c r="BU228" i="2"/>
  <c r="M222" i="14" s="1"/>
  <c r="BO228" i="2"/>
  <c r="K222" i="14" s="1"/>
  <c r="CM228" i="2"/>
  <c r="S222" i="14" s="1"/>
  <c r="CD228" i="2"/>
  <c r="P222" i="14" s="1"/>
  <c r="BR228" i="2"/>
  <c r="L222" i="14" s="1"/>
  <c r="BL228" i="2"/>
  <c r="J222" i="14" s="1"/>
  <c r="BI228" i="2"/>
  <c r="I222" i="14" s="1"/>
  <c r="BX228" i="2"/>
  <c r="N222" i="14" s="1"/>
  <c r="AW228" i="2"/>
  <c r="E225" i="20" s="1"/>
  <c r="AZ228" i="2"/>
  <c r="F222" i="14" s="1"/>
  <c r="BC228" i="2"/>
  <c r="G222" i="14" s="1"/>
  <c r="BF228" i="2"/>
  <c r="H222" i="14" s="1"/>
  <c r="CJ244" i="2"/>
  <c r="R238" i="14" s="1"/>
  <c r="CG244" i="2"/>
  <c r="Q238" i="14" s="1"/>
  <c r="CA244" i="2"/>
  <c r="O238" i="14" s="1"/>
  <c r="BU244" i="2"/>
  <c r="M238" i="14" s="1"/>
  <c r="BO244" i="2"/>
  <c r="K238" i="14" s="1"/>
  <c r="CM244" i="2"/>
  <c r="S238" i="14" s="1"/>
  <c r="CD244" i="2"/>
  <c r="P238" i="14" s="1"/>
  <c r="BR244" i="2"/>
  <c r="L238" i="14" s="1"/>
  <c r="BL244" i="2"/>
  <c r="J238" i="14" s="1"/>
  <c r="BI244" i="2"/>
  <c r="I238" i="14" s="1"/>
  <c r="BX244" i="2"/>
  <c r="N238" i="14" s="1"/>
  <c r="AW244" i="2"/>
  <c r="E241" i="20" s="1"/>
  <c r="AZ244" i="2"/>
  <c r="F238" i="14" s="1"/>
  <c r="BF244" i="2"/>
  <c r="H238" i="14" s="1"/>
  <c r="BC244" i="2"/>
  <c r="G238" i="14" s="1"/>
  <c r="CJ260" i="2"/>
  <c r="CG260" i="2"/>
  <c r="CA260" i="2"/>
  <c r="BU260" i="2"/>
  <c r="BO260" i="2"/>
  <c r="CM260" i="2"/>
  <c r="CD260" i="2"/>
  <c r="BR260" i="2"/>
  <c r="BL260" i="2"/>
  <c r="BI260" i="2"/>
  <c r="BX260" i="2"/>
  <c r="AW260" i="2"/>
  <c r="AZ260" i="2"/>
  <c r="BF260" i="2"/>
  <c r="BC260" i="2"/>
  <c r="CM27" i="2"/>
  <c r="S21" i="14" s="1"/>
  <c r="CG27" i="2"/>
  <c r="Q21" i="14" s="1"/>
  <c r="CD27" i="2"/>
  <c r="P21" i="14" s="1"/>
  <c r="BX27" i="2"/>
  <c r="N21" i="14" s="1"/>
  <c r="BR27" i="2"/>
  <c r="L21" i="14" s="1"/>
  <c r="BL27" i="2"/>
  <c r="J21" i="14" s="1"/>
  <c r="CJ27" i="2"/>
  <c r="R21" i="14" s="1"/>
  <c r="CA27" i="2"/>
  <c r="O21" i="14" s="1"/>
  <c r="BO27" i="2"/>
  <c r="K21" i="14" s="1"/>
  <c r="BI27" i="2"/>
  <c r="I21" i="14" s="1"/>
  <c r="BF27" i="2"/>
  <c r="H21" i="14" s="1"/>
  <c r="AZ27" i="2"/>
  <c r="F21" i="14" s="1"/>
  <c r="BC27" i="2"/>
  <c r="G21" i="14" s="1"/>
  <c r="BU27" i="2"/>
  <c r="M21" i="14" s="1"/>
  <c r="AW27" i="2"/>
  <c r="E24" i="20" s="1"/>
  <c r="CM43" i="2"/>
  <c r="S37" i="14" s="1"/>
  <c r="CG43" i="2"/>
  <c r="Q37" i="14" s="1"/>
  <c r="CD43" i="2"/>
  <c r="P37" i="14" s="1"/>
  <c r="BX43" i="2"/>
  <c r="N37" i="14" s="1"/>
  <c r="BR43" i="2"/>
  <c r="L37" i="14" s="1"/>
  <c r="BL43" i="2"/>
  <c r="J37" i="14" s="1"/>
  <c r="CJ43" i="2"/>
  <c r="R37" i="14" s="1"/>
  <c r="CA43" i="2"/>
  <c r="O37" i="14" s="1"/>
  <c r="BO43" i="2"/>
  <c r="K37" i="14" s="1"/>
  <c r="BI43" i="2"/>
  <c r="I37" i="14" s="1"/>
  <c r="BF43" i="2"/>
  <c r="H37" i="14" s="1"/>
  <c r="AZ43" i="2"/>
  <c r="F37" i="14" s="1"/>
  <c r="BU43" i="2"/>
  <c r="M37" i="14" s="1"/>
  <c r="BC43" i="2"/>
  <c r="G37" i="14" s="1"/>
  <c r="AW43" i="2"/>
  <c r="E40" i="20" s="1"/>
  <c r="CM59" i="2"/>
  <c r="S53" i="14" s="1"/>
  <c r="CD59" i="2"/>
  <c r="P53" i="14" s="1"/>
  <c r="BX59" i="2"/>
  <c r="N53" i="14" s="1"/>
  <c r="BR59" i="2"/>
  <c r="L53" i="14" s="1"/>
  <c r="BL59" i="2"/>
  <c r="J53" i="14" s="1"/>
  <c r="CJ59" i="2"/>
  <c r="R53" i="14" s="1"/>
  <c r="CA59" i="2"/>
  <c r="O53" i="14" s="1"/>
  <c r="BO59" i="2"/>
  <c r="K53" i="14" s="1"/>
  <c r="BI59" i="2"/>
  <c r="I53" i="14" s="1"/>
  <c r="BF59" i="2"/>
  <c r="H53" i="14" s="1"/>
  <c r="AZ59" i="2"/>
  <c r="F53" i="14" s="1"/>
  <c r="BC59" i="2"/>
  <c r="G53" i="14" s="1"/>
  <c r="CG59" i="2"/>
  <c r="Q53" i="14" s="1"/>
  <c r="BU59" i="2"/>
  <c r="M53" i="14" s="1"/>
  <c r="AW59" i="2"/>
  <c r="E56" i="20" s="1"/>
  <c r="CM75" i="2"/>
  <c r="S69" i="14" s="1"/>
  <c r="CD75" i="2"/>
  <c r="P69" i="14" s="1"/>
  <c r="BX75" i="2"/>
  <c r="N69" i="14" s="1"/>
  <c r="BR75" i="2"/>
  <c r="L69" i="14" s="1"/>
  <c r="BL75" i="2"/>
  <c r="J69" i="14" s="1"/>
  <c r="CJ75" i="2"/>
  <c r="R69" i="14" s="1"/>
  <c r="CA75" i="2"/>
  <c r="O69" i="14" s="1"/>
  <c r="BO75" i="2"/>
  <c r="K69" i="14" s="1"/>
  <c r="BF75" i="2"/>
  <c r="H69" i="14" s="1"/>
  <c r="AZ75" i="2"/>
  <c r="F69" i="14" s="1"/>
  <c r="BU75" i="2"/>
  <c r="M69" i="14" s="1"/>
  <c r="BC75" i="2"/>
  <c r="G69" i="14" s="1"/>
  <c r="BI75" i="2"/>
  <c r="I69" i="14" s="1"/>
  <c r="CG75" i="2"/>
  <c r="Q69" i="14" s="1"/>
  <c r="AW75" i="2"/>
  <c r="E72" i="20" s="1"/>
  <c r="CM91" i="2"/>
  <c r="S85" i="14" s="1"/>
  <c r="CD91" i="2"/>
  <c r="P85" i="14" s="1"/>
  <c r="BX91" i="2"/>
  <c r="N85" i="14" s="1"/>
  <c r="BR91" i="2"/>
  <c r="L85" i="14" s="1"/>
  <c r="CJ91" i="2"/>
  <c r="R85" i="14" s="1"/>
  <c r="CA91" i="2"/>
  <c r="O85" i="14" s="1"/>
  <c r="BO91" i="2"/>
  <c r="K85" i="14" s="1"/>
  <c r="BL91" i="2"/>
  <c r="J85" i="14" s="1"/>
  <c r="BF91" i="2"/>
  <c r="H85" i="14" s="1"/>
  <c r="AZ91" i="2"/>
  <c r="F85" i="14" s="1"/>
  <c r="BC91" i="2"/>
  <c r="G85" i="14" s="1"/>
  <c r="CG91" i="2"/>
  <c r="Q85" i="14" s="1"/>
  <c r="BU91" i="2"/>
  <c r="M85" i="14" s="1"/>
  <c r="BI91" i="2"/>
  <c r="I85" i="14" s="1"/>
  <c r="AW91" i="2"/>
  <c r="E88" i="20" s="1"/>
  <c r="CM107" i="2"/>
  <c r="S101" i="14" s="1"/>
  <c r="CD107" i="2"/>
  <c r="P101" i="14" s="1"/>
  <c r="BX107" i="2"/>
  <c r="N101" i="14" s="1"/>
  <c r="BR107" i="2"/>
  <c r="L101" i="14" s="1"/>
  <c r="CJ107" i="2"/>
  <c r="R101" i="14" s="1"/>
  <c r="CA107" i="2"/>
  <c r="O101" i="14" s="1"/>
  <c r="BO107" i="2"/>
  <c r="K101" i="14" s="1"/>
  <c r="BL107" i="2"/>
  <c r="J101" i="14" s="1"/>
  <c r="BF107" i="2"/>
  <c r="H101" i="14" s="1"/>
  <c r="AZ107" i="2"/>
  <c r="F101" i="14" s="1"/>
  <c r="BU107" i="2"/>
  <c r="M101" i="14" s="1"/>
  <c r="BC107" i="2"/>
  <c r="G101" i="14" s="1"/>
  <c r="BI107" i="2"/>
  <c r="I101" i="14" s="1"/>
  <c r="CG107" i="2"/>
  <c r="Q101" i="14" s="1"/>
  <c r="AW107" i="2"/>
  <c r="E104" i="20" s="1"/>
  <c r="CM123" i="2"/>
  <c r="S117" i="14" s="1"/>
  <c r="CD123" i="2"/>
  <c r="P117" i="14" s="1"/>
  <c r="BX123" i="2"/>
  <c r="N117" i="14" s="1"/>
  <c r="BR123" i="2"/>
  <c r="L117" i="14" s="1"/>
  <c r="CJ123" i="2"/>
  <c r="R117" i="14" s="1"/>
  <c r="CA123" i="2"/>
  <c r="O117" i="14" s="1"/>
  <c r="BO123" i="2"/>
  <c r="K117" i="14" s="1"/>
  <c r="BL123" i="2"/>
  <c r="J117" i="14" s="1"/>
  <c r="BF123" i="2"/>
  <c r="H117" i="14" s="1"/>
  <c r="AZ123" i="2"/>
  <c r="F117" i="14" s="1"/>
  <c r="BC123" i="2"/>
  <c r="G117" i="14" s="1"/>
  <c r="CG123" i="2"/>
  <c r="Q117" i="14" s="1"/>
  <c r="BU123" i="2"/>
  <c r="M117" i="14" s="1"/>
  <c r="BI123" i="2"/>
  <c r="I117" i="14" s="1"/>
  <c r="AW123" i="2"/>
  <c r="E120" i="20" s="1"/>
  <c r="CM139" i="2"/>
  <c r="S133" i="14" s="1"/>
  <c r="CD139" i="2"/>
  <c r="P133" i="14" s="1"/>
  <c r="BX139" i="2"/>
  <c r="N133" i="14" s="1"/>
  <c r="BR139" i="2"/>
  <c r="L133" i="14" s="1"/>
  <c r="CJ139" i="2"/>
  <c r="R133" i="14" s="1"/>
  <c r="CA139" i="2"/>
  <c r="O133" i="14" s="1"/>
  <c r="BO139" i="2"/>
  <c r="K133" i="14" s="1"/>
  <c r="BL139" i="2"/>
  <c r="J133" i="14" s="1"/>
  <c r="BF139" i="2"/>
  <c r="H133" i="14" s="1"/>
  <c r="AZ139" i="2"/>
  <c r="F133" i="14" s="1"/>
  <c r="BU139" i="2"/>
  <c r="M133" i="14" s="1"/>
  <c r="BC139" i="2"/>
  <c r="G133" i="14" s="1"/>
  <c r="BI139" i="2"/>
  <c r="I133" i="14" s="1"/>
  <c r="CG139" i="2"/>
  <c r="Q133" i="14" s="1"/>
  <c r="AW139" i="2"/>
  <c r="E136" i="20" s="1"/>
  <c r="CM155" i="2"/>
  <c r="S149" i="14" s="1"/>
  <c r="CD155" i="2"/>
  <c r="P149" i="14" s="1"/>
  <c r="BX155" i="2"/>
  <c r="N149" i="14" s="1"/>
  <c r="BR155" i="2"/>
  <c r="L149" i="14" s="1"/>
  <c r="CJ155" i="2"/>
  <c r="R149" i="14" s="1"/>
  <c r="CA155" i="2"/>
  <c r="O149" i="14" s="1"/>
  <c r="BO155" i="2"/>
  <c r="K149" i="14" s="1"/>
  <c r="BL155" i="2"/>
  <c r="J149" i="14" s="1"/>
  <c r="BF155" i="2"/>
  <c r="H149" i="14" s="1"/>
  <c r="AZ155" i="2"/>
  <c r="F149" i="14" s="1"/>
  <c r="BC155" i="2"/>
  <c r="G149" i="14" s="1"/>
  <c r="AW155" i="2"/>
  <c r="E152" i="20" s="1"/>
  <c r="CG155" i="2"/>
  <c r="Q149" i="14" s="1"/>
  <c r="BU155" i="2"/>
  <c r="M149" i="14" s="1"/>
  <c r="BI155" i="2"/>
  <c r="I149" i="14" s="1"/>
  <c r="CM171" i="2"/>
  <c r="S165" i="14" s="1"/>
  <c r="CD171" i="2"/>
  <c r="P165" i="14" s="1"/>
  <c r="BX171" i="2"/>
  <c r="N165" i="14" s="1"/>
  <c r="BR171" i="2"/>
  <c r="L165" i="14" s="1"/>
  <c r="CJ171" i="2"/>
  <c r="R165" i="14" s="1"/>
  <c r="CA171" i="2"/>
  <c r="O165" i="14" s="1"/>
  <c r="BO171" i="2"/>
  <c r="K165" i="14" s="1"/>
  <c r="BL171" i="2"/>
  <c r="J165" i="14" s="1"/>
  <c r="BF171" i="2"/>
  <c r="H165" i="14" s="1"/>
  <c r="AZ171" i="2"/>
  <c r="F165" i="14" s="1"/>
  <c r="BU171" i="2"/>
  <c r="M165" i="14" s="1"/>
  <c r="BC171" i="2"/>
  <c r="G165" i="14" s="1"/>
  <c r="AW171" i="2"/>
  <c r="E168" i="20" s="1"/>
  <c r="BI171" i="2"/>
  <c r="I165" i="14" s="1"/>
  <c r="CG171" i="2"/>
  <c r="Q165" i="14" s="1"/>
  <c r="CM187" i="2"/>
  <c r="S181" i="14" s="1"/>
  <c r="CD187" i="2"/>
  <c r="P181" i="14" s="1"/>
  <c r="BX187" i="2"/>
  <c r="N181" i="14" s="1"/>
  <c r="BR187" i="2"/>
  <c r="L181" i="14" s="1"/>
  <c r="CJ187" i="2"/>
  <c r="R181" i="14" s="1"/>
  <c r="CA187" i="2"/>
  <c r="O181" i="14" s="1"/>
  <c r="BO187" i="2"/>
  <c r="K181" i="14" s="1"/>
  <c r="BL187" i="2"/>
  <c r="J181" i="14" s="1"/>
  <c r="BF187" i="2"/>
  <c r="H181" i="14" s="1"/>
  <c r="AZ187" i="2"/>
  <c r="F181" i="14" s="1"/>
  <c r="BC187" i="2"/>
  <c r="G181" i="14" s="1"/>
  <c r="AW187" i="2"/>
  <c r="E184" i="20" s="1"/>
  <c r="CG187" i="2"/>
  <c r="Q181" i="14" s="1"/>
  <c r="BU187" i="2"/>
  <c r="M181" i="14" s="1"/>
  <c r="BI187" i="2"/>
  <c r="I181" i="14" s="1"/>
  <c r="CM203" i="2"/>
  <c r="S197" i="14" s="1"/>
  <c r="CD203" i="2"/>
  <c r="P197" i="14" s="1"/>
  <c r="BX203" i="2"/>
  <c r="N197" i="14" s="1"/>
  <c r="BR203" i="2"/>
  <c r="L197" i="14" s="1"/>
  <c r="CJ203" i="2"/>
  <c r="R197" i="14" s="1"/>
  <c r="CA203" i="2"/>
  <c r="O197" i="14" s="1"/>
  <c r="BO203" i="2"/>
  <c r="K197" i="14" s="1"/>
  <c r="BL203" i="2"/>
  <c r="J197" i="14" s="1"/>
  <c r="BF203" i="2"/>
  <c r="H197" i="14" s="1"/>
  <c r="AZ203" i="2"/>
  <c r="F197" i="14" s="1"/>
  <c r="BU203" i="2"/>
  <c r="M197" i="14" s="1"/>
  <c r="BC203" i="2"/>
  <c r="G197" i="14" s="1"/>
  <c r="AW203" i="2"/>
  <c r="E200" i="20" s="1"/>
  <c r="BI203" i="2"/>
  <c r="I197" i="14" s="1"/>
  <c r="CG203" i="2"/>
  <c r="Q197" i="14" s="1"/>
  <c r="CM219" i="2"/>
  <c r="S213" i="14" s="1"/>
  <c r="CD219" i="2"/>
  <c r="P213" i="14" s="1"/>
  <c r="BX219" i="2"/>
  <c r="N213" i="14" s="1"/>
  <c r="BR219" i="2"/>
  <c r="L213" i="14" s="1"/>
  <c r="CJ219" i="2"/>
  <c r="R213" i="14" s="1"/>
  <c r="CA219" i="2"/>
  <c r="O213" i="14" s="1"/>
  <c r="BO219" i="2"/>
  <c r="K213" i="14" s="1"/>
  <c r="BL219" i="2"/>
  <c r="J213" i="14" s="1"/>
  <c r="BF219" i="2"/>
  <c r="H213" i="14" s="1"/>
  <c r="AZ219" i="2"/>
  <c r="F213" i="14" s="1"/>
  <c r="BC219" i="2"/>
  <c r="G213" i="14" s="1"/>
  <c r="AW219" i="2"/>
  <c r="E216" i="20" s="1"/>
  <c r="CG219" i="2"/>
  <c r="Q213" i="14" s="1"/>
  <c r="BU219" i="2"/>
  <c r="M213" i="14" s="1"/>
  <c r="BI219" i="2"/>
  <c r="I213" i="14" s="1"/>
  <c r="CM235" i="2"/>
  <c r="S229" i="14" s="1"/>
  <c r="CD235" i="2"/>
  <c r="P229" i="14" s="1"/>
  <c r="BX235" i="2"/>
  <c r="N229" i="14" s="1"/>
  <c r="BR235" i="2"/>
  <c r="L229" i="14" s="1"/>
  <c r="CJ235" i="2"/>
  <c r="R229" i="14" s="1"/>
  <c r="CA235" i="2"/>
  <c r="O229" i="14" s="1"/>
  <c r="BO235" i="2"/>
  <c r="K229" i="14" s="1"/>
  <c r="BL235" i="2"/>
  <c r="J229" i="14" s="1"/>
  <c r="BF235" i="2"/>
  <c r="H229" i="14" s="1"/>
  <c r="AZ235" i="2"/>
  <c r="F229" i="14" s="1"/>
  <c r="BU235" i="2"/>
  <c r="M229" i="14" s="1"/>
  <c r="BC235" i="2"/>
  <c r="G229" i="14" s="1"/>
  <c r="AW235" i="2"/>
  <c r="E232" i="20" s="1"/>
  <c r="BI235" i="2"/>
  <c r="I229" i="14" s="1"/>
  <c r="CG235" i="2"/>
  <c r="Q229" i="14" s="1"/>
  <c r="CM251" i="2"/>
  <c r="CD251" i="2"/>
  <c r="BX251" i="2"/>
  <c r="BR251" i="2"/>
  <c r="CJ251" i="2"/>
  <c r="CA251" i="2"/>
  <c r="BO251" i="2"/>
  <c r="BL251" i="2"/>
  <c r="BF251" i="2"/>
  <c r="AZ251" i="2"/>
  <c r="BC251" i="2"/>
  <c r="AW251" i="2"/>
  <c r="E248" i="20" s="1"/>
  <c r="CG251" i="2"/>
  <c r="BU251" i="2"/>
  <c r="BI251" i="2"/>
  <c r="CM18" i="2"/>
  <c r="S12" i="14" s="1"/>
  <c r="CD18" i="2"/>
  <c r="P12" i="14" s="1"/>
  <c r="BX18" i="2"/>
  <c r="N12" i="14" s="1"/>
  <c r="BR18" i="2"/>
  <c r="L12" i="14" s="1"/>
  <c r="BL18" i="2"/>
  <c r="J12" i="14" s="1"/>
  <c r="CG18" i="2"/>
  <c r="Q12" i="14" s="1"/>
  <c r="CA18" i="2"/>
  <c r="O12" i="14" s="1"/>
  <c r="BO18" i="2"/>
  <c r="K12" i="14" s="1"/>
  <c r="BF18" i="2"/>
  <c r="H12" i="14" s="1"/>
  <c r="CJ18" i="2"/>
  <c r="R12" i="14" s="1"/>
  <c r="BU18" i="2"/>
  <c r="M12" i="14" s="1"/>
  <c r="AW18" i="2"/>
  <c r="E15" i="20" s="1"/>
  <c r="AZ18" i="2"/>
  <c r="F12" i="14" s="1"/>
  <c r="BI18" i="2"/>
  <c r="I12" i="14" s="1"/>
  <c r="BC18" i="2"/>
  <c r="G12" i="14" s="1"/>
  <c r="CM34" i="2"/>
  <c r="S28" i="14" s="1"/>
  <c r="CD34" i="2"/>
  <c r="P28" i="14" s="1"/>
  <c r="BX34" i="2"/>
  <c r="N28" i="14" s="1"/>
  <c r="BR34" i="2"/>
  <c r="L28" i="14" s="1"/>
  <c r="BL34" i="2"/>
  <c r="J28" i="14" s="1"/>
  <c r="CG34" i="2"/>
  <c r="Q28" i="14" s="1"/>
  <c r="CA34" i="2"/>
  <c r="O28" i="14" s="1"/>
  <c r="BO34" i="2"/>
  <c r="K28" i="14" s="1"/>
  <c r="BF34" i="2"/>
  <c r="H28" i="14" s="1"/>
  <c r="CJ34" i="2"/>
  <c r="R28" i="14" s="1"/>
  <c r="BU34" i="2"/>
  <c r="M28" i="14" s="1"/>
  <c r="AW34" i="2"/>
  <c r="E31" i="20" s="1"/>
  <c r="BI34" i="2"/>
  <c r="I28" i="14" s="1"/>
  <c r="AZ34" i="2"/>
  <c r="F28" i="14" s="1"/>
  <c r="BC34" i="2"/>
  <c r="G28" i="14" s="1"/>
  <c r="CM50" i="2"/>
  <c r="S44" i="14" s="1"/>
  <c r="CD50" i="2"/>
  <c r="P44" i="14" s="1"/>
  <c r="BX50" i="2"/>
  <c r="N44" i="14" s="1"/>
  <c r="BR50" i="2"/>
  <c r="L44" i="14" s="1"/>
  <c r="BL50" i="2"/>
  <c r="J44" i="14" s="1"/>
  <c r="CA50" i="2"/>
  <c r="O44" i="14" s="1"/>
  <c r="BO50" i="2"/>
  <c r="K44" i="14" s="1"/>
  <c r="BF50" i="2"/>
  <c r="H44" i="14" s="1"/>
  <c r="CJ50" i="2"/>
  <c r="R44" i="14" s="1"/>
  <c r="CG50" i="2"/>
  <c r="Q44" i="14" s="1"/>
  <c r="BU50" i="2"/>
  <c r="M44" i="14" s="1"/>
  <c r="AW50" i="2"/>
  <c r="E47" i="20" s="1"/>
  <c r="AZ50" i="2"/>
  <c r="F44" i="14" s="1"/>
  <c r="BI50" i="2"/>
  <c r="I44" i="14" s="1"/>
  <c r="BC50" i="2"/>
  <c r="G44" i="14" s="1"/>
  <c r="CM66" i="2"/>
  <c r="S60" i="14" s="1"/>
  <c r="CD66" i="2"/>
  <c r="P60" i="14" s="1"/>
  <c r="BX66" i="2"/>
  <c r="N60" i="14" s="1"/>
  <c r="BR66" i="2"/>
  <c r="L60" i="14" s="1"/>
  <c r="BL66" i="2"/>
  <c r="J60" i="14" s="1"/>
  <c r="CA66" i="2"/>
  <c r="O60" i="14" s="1"/>
  <c r="BO66" i="2"/>
  <c r="K60" i="14" s="1"/>
  <c r="BF66" i="2"/>
  <c r="H60" i="14" s="1"/>
  <c r="CJ66" i="2"/>
  <c r="R60" i="14" s="1"/>
  <c r="CG66" i="2"/>
  <c r="Q60" i="14" s="1"/>
  <c r="BU66" i="2"/>
  <c r="M60" i="14" s="1"/>
  <c r="AW66" i="2"/>
  <c r="E63" i="20" s="1"/>
  <c r="BI66" i="2"/>
  <c r="I60" i="14" s="1"/>
  <c r="AZ66" i="2"/>
  <c r="F60" i="14" s="1"/>
  <c r="BC66" i="2"/>
  <c r="G60" i="14" s="1"/>
  <c r="CM82" i="2"/>
  <c r="S76" i="14" s="1"/>
  <c r="CD82" i="2"/>
  <c r="P76" i="14" s="1"/>
  <c r="BX82" i="2"/>
  <c r="N76" i="14" s="1"/>
  <c r="BR82" i="2"/>
  <c r="L76" i="14" s="1"/>
  <c r="BL82" i="2"/>
  <c r="J76" i="14" s="1"/>
  <c r="CA82" i="2"/>
  <c r="O76" i="14" s="1"/>
  <c r="BO82" i="2"/>
  <c r="K76" i="14" s="1"/>
  <c r="BF82" i="2"/>
  <c r="H76" i="14" s="1"/>
  <c r="CJ82" i="2"/>
  <c r="R76" i="14" s="1"/>
  <c r="CG82" i="2"/>
  <c r="Q76" i="14" s="1"/>
  <c r="BU82" i="2"/>
  <c r="M76" i="14" s="1"/>
  <c r="AW82" i="2"/>
  <c r="E79" i="20" s="1"/>
  <c r="BI82" i="2"/>
  <c r="I76" i="14" s="1"/>
  <c r="AZ82" i="2"/>
  <c r="F76" i="14" s="1"/>
  <c r="BC82" i="2"/>
  <c r="G76" i="14" s="1"/>
  <c r="CM98" i="2"/>
  <c r="S92" i="14" s="1"/>
  <c r="CD98" i="2"/>
  <c r="P92" i="14" s="1"/>
  <c r="BX98" i="2"/>
  <c r="N92" i="14" s="1"/>
  <c r="BR98" i="2"/>
  <c r="L92" i="14" s="1"/>
  <c r="BL98" i="2"/>
  <c r="J92" i="14" s="1"/>
  <c r="CA98" i="2"/>
  <c r="O92" i="14" s="1"/>
  <c r="BO98" i="2"/>
  <c r="K92" i="14" s="1"/>
  <c r="BF98" i="2"/>
  <c r="H92" i="14" s="1"/>
  <c r="CJ98" i="2"/>
  <c r="R92" i="14" s="1"/>
  <c r="CG98" i="2"/>
  <c r="Q92" i="14" s="1"/>
  <c r="BU98" i="2"/>
  <c r="M92" i="14" s="1"/>
  <c r="AW98" i="2"/>
  <c r="E95" i="20" s="1"/>
  <c r="BI98" i="2"/>
  <c r="I92" i="14" s="1"/>
  <c r="AZ98" i="2"/>
  <c r="F92" i="14" s="1"/>
  <c r="BC98" i="2"/>
  <c r="G92" i="14" s="1"/>
  <c r="CM114" i="2"/>
  <c r="S108" i="14" s="1"/>
  <c r="CD114" i="2"/>
  <c r="P108" i="14" s="1"/>
  <c r="BX114" i="2"/>
  <c r="N108" i="14" s="1"/>
  <c r="BR114" i="2"/>
  <c r="L108" i="14" s="1"/>
  <c r="BL114" i="2"/>
  <c r="J108" i="14" s="1"/>
  <c r="CA114" i="2"/>
  <c r="O108" i="14" s="1"/>
  <c r="BO114" i="2"/>
  <c r="K108" i="14" s="1"/>
  <c r="BF114" i="2"/>
  <c r="H108" i="14" s="1"/>
  <c r="CJ114" i="2"/>
  <c r="R108" i="14" s="1"/>
  <c r="CG114" i="2"/>
  <c r="Q108" i="14" s="1"/>
  <c r="BU114" i="2"/>
  <c r="M108" i="14" s="1"/>
  <c r="AW114" i="2"/>
  <c r="E111" i="20" s="1"/>
  <c r="BI114" i="2"/>
  <c r="I108" i="14" s="1"/>
  <c r="AZ114" i="2"/>
  <c r="F108" i="14" s="1"/>
  <c r="BC114" i="2"/>
  <c r="G108" i="14" s="1"/>
  <c r="CM130" i="2"/>
  <c r="S124" i="14" s="1"/>
  <c r="CD130" i="2"/>
  <c r="P124" i="14" s="1"/>
  <c r="BX130" i="2"/>
  <c r="N124" i="14" s="1"/>
  <c r="BR130" i="2"/>
  <c r="L124" i="14" s="1"/>
  <c r="BL130" i="2"/>
  <c r="J124" i="14" s="1"/>
  <c r="CA130" i="2"/>
  <c r="O124" i="14" s="1"/>
  <c r="BO130" i="2"/>
  <c r="K124" i="14" s="1"/>
  <c r="BF130" i="2"/>
  <c r="H124" i="14" s="1"/>
  <c r="CJ130" i="2"/>
  <c r="R124" i="14" s="1"/>
  <c r="CG130" i="2"/>
  <c r="Q124" i="14" s="1"/>
  <c r="BU130" i="2"/>
  <c r="M124" i="14" s="1"/>
  <c r="AW130" i="2"/>
  <c r="E127" i="20" s="1"/>
  <c r="BI130" i="2"/>
  <c r="I124" i="14" s="1"/>
  <c r="AZ130" i="2"/>
  <c r="F124" i="14" s="1"/>
  <c r="BC130" i="2"/>
  <c r="G124" i="14" s="1"/>
  <c r="CM146" i="2"/>
  <c r="S140" i="14" s="1"/>
  <c r="CD146" i="2"/>
  <c r="P140" i="14" s="1"/>
  <c r="BX146" i="2"/>
  <c r="N140" i="14" s="1"/>
  <c r="BR146" i="2"/>
  <c r="L140" i="14" s="1"/>
  <c r="BL146" i="2"/>
  <c r="J140" i="14" s="1"/>
  <c r="CA146" i="2"/>
  <c r="O140" i="14" s="1"/>
  <c r="BO146" i="2"/>
  <c r="K140" i="14" s="1"/>
  <c r="BF146" i="2"/>
  <c r="H140" i="14" s="1"/>
  <c r="CJ146" i="2"/>
  <c r="R140" i="14" s="1"/>
  <c r="CG146" i="2"/>
  <c r="Q140" i="14" s="1"/>
  <c r="BU146" i="2"/>
  <c r="M140" i="14" s="1"/>
  <c r="AW146" i="2"/>
  <c r="E143" i="20" s="1"/>
  <c r="BI146" i="2"/>
  <c r="I140" i="14" s="1"/>
  <c r="AZ146" i="2"/>
  <c r="F140" i="14" s="1"/>
  <c r="BC146" i="2"/>
  <c r="G140" i="14" s="1"/>
  <c r="CM162" i="2"/>
  <c r="S156" i="14" s="1"/>
  <c r="CD162" i="2"/>
  <c r="P156" i="14" s="1"/>
  <c r="BX162" i="2"/>
  <c r="N156" i="14" s="1"/>
  <c r="BR162" i="2"/>
  <c r="L156" i="14" s="1"/>
  <c r="BL162" i="2"/>
  <c r="J156" i="14" s="1"/>
  <c r="CA162" i="2"/>
  <c r="O156" i="14" s="1"/>
  <c r="BO162" i="2"/>
  <c r="K156" i="14" s="1"/>
  <c r="BF162" i="2"/>
  <c r="H156" i="14" s="1"/>
  <c r="CJ162" i="2"/>
  <c r="R156" i="14" s="1"/>
  <c r="CG162" i="2"/>
  <c r="Q156" i="14" s="1"/>
  <c r="BU162" i="2"/>
  <c r="M156" i="14" s="1"/>
  <c r="BI162" i="2"/>
  <c r="I156" i="14" s="1"/>
  <c r="AZ162" i="2"/>
  <c r="F156" i="14" s="1"/>
  <c r="BC162" i="2"/>
  <c r="G156" i="14" s="1"/>
  <c r="AW162" i="2"/>
  <c r="E159" i="20" s="1"/>
  <c r="CM178" i="2"/>
  <c r="S172" i="14" s="1"/>
  <c r="CD178" i="2"/>
  <c r="P172" i="14" s="1"/>
  <c r="BX178" i="2"/>
  <c r="N172" i="14" s="1"/>
  <c r="BR178" i="2"/>
  <c r="L172" i="14" s="1"/>
  <c r="BL178" i="2"/>
  <c r="J172" i="14" s="1"/>
  <c r="CA178" i="2"/>
  <c r="O172" i="14" s="1"/>
  <c r="BO178" i="2"/>
  <c r="K172" i="14" s="1"/>
  <c r="BF178" i="2"/>
  <c r="H172" i="14" s="1"/>
  <c r="CJ178" i="2"/>
  <c r="R172" i="14" s="1"/>
  <c r="CG178" i="2"/>
  <c r="Q172" i="14" s="1"/>
  <c r="BU178" i="2"/>
  <c r="M172" i="14" s="1"/>
  <c r="BI178" i="2"/>
  <c r="I172" i="14" s="1"/>
  <c r="AZ178" i="2"/>
  <c r="F172" i="14" s="1"/>
  <c r="AW178" i="2"/>
  <c r="E175" i="20" s="1"/>
  <c r="BC178" i="2"/>
  <c r="G172" i="14" s="1"/>
  <c r="CM194" i="2"/>
  <c r="S188" i="14" s="1"/>
  <c r="CD194" i="2"/>
  <c r="P188" i="14" s="1"/>
  <c r="BX194" i="2"/>
  <c r="N188" i="14" s="1"/>
  <c r="BR194" i="2"/>
  <c r="L188" i="14" s="1"/>
  <c r="BL194" i="2"/>
  <c r="J188" i="14" s="1"/>
  <c r="CA194" i="2"/>
  <c r="O188" i="14" s="1"/>
  <c r="BO194" i="2"/>
  <c r="K188" i="14" s="1"/>
  <c r="BF194" i="2"/>
  <c r="H188" i="14" s="1"/>
  <c r="CJ194" i="2"/>
  <c r="R188" i="14" s="1"/>
  <c r="CG194" i="2"/>
  <c r="Q188" i="14" s="1"/>
  <c r="BU194" i="2"/>
  <c r="M188" i="14" s="1"/>
  <c r="BI194" i="2"/>
  <c r="I188" i="14" s="1"/>
  <c r="BC194" i="2"/>
  <c r="G188" i="14" s="1"/>
  <c r="AZ194" i="2"/>
  <c r="F188" i="14" s="1"/>
  <c r="AW194" i="2"/>
  <c r="E191" i="20" s="1"/>
  <c r="CM210" i="2"/>
  <c r="S204" i="14" s="1"/>
  <c r="CD210" i="2"/>
  <c r="P204" i="14" s="1"/>
  <c r="BX210" i="2"/>
  <c r="N204" i="14" s="1"/>
  <c r="BR210" i="2"/>
  <c r="L204" i="14" s="1"/>
  <c r="BL210" i="2"/>
  <c r="J204" i="14" s="1"/>
  <c r="CA210" i="2"/>
  <c r="O204" i="14" s="1"/>
  <c r="BO210" i="2"/>
  <c r="K204" i="14" s="1"/>
  <c r="BF210" i="2"/>
  <c r="H204" i="14" s="1"/>
  <c r="CJ210" i="2"/>
  <c r="R204" i="14" s="1"/>
  <c r="CG210" i="2"/>
  <c r="Q204" i="14" s="1"/>
  <c r="BU210" i="2"/>
  <c r="M204" i="14" s="1"/>
  <c r="BI210" i="2"/>
  <c r="I204" i="14" s="1"/>
  <c r="BC210" i="2"/>
  <c r="G204" i="14" s="1"/>
  <c r="AZ210" i="2"/>
  <c r="F204" i="14" s="1"/>
  <c r="AW210" i="2"/>
  <c r="E207" i="20" s="1"/>
  <c r="CM226" i="2"/>
  <c r="S220" i="14" s="1"/>
  <c r="CD226" i="2"/>
  <c r="P220" i="14" s="1"/>
  <c r="BX226" i="2"/>
  <c r="N220" i="14" s="1"/>
  <c r="BR226" i="2"/>
  <c r="L220" i="14" s="1"/>
  <c r="BL226" i="2"/>
  <c r="J220" i="14" s="1"/>
  <c r="CA226" i="2"/>
  <c r="O220" i="14" s="1"/>
  <c r="BO226" i="2"/>
  <c r="K220" i="14" s="1"/>
  <c r="BF226" i="2"/>
  <c r="H220" i="14" s="1"/>
  <c r="CJ226" i="2"/>
  <c r="R220" i="14" s="1"/>
  <c r="CG226" i="2"/>
  <c r="Q220" i="14" s="1"/>
  <c r="BU226" i="2"/>
  <c r="M220" i="14" s="1"/>
  <c r="BI226" i="2"/>
  <c r="I220" i="14" s="1"/>
  <c r="BC226" i="2"/>
  <c r="G220" i="14" s="1"/>
  <c r="AZ226" i="2"/>
  <c r="F220" i="14" s="1"/>
  <c r="AW226" i="2"/>
  <c r="E223" i="20" s="1"/>
  <c r="CM242" i="2"/>
  <c r="S236" i="14" s="1"/>
  <c r="CD242" i="2"/>
  <c r="P236" i="14" s="1"/>
  <c r="BX242" i="2"/>
  <c r="N236" i="14" s="1"/>
  <c r="BR242" i="2"/>
  <c r="L236" i="14" s="1"/>
  <c r="BL242" i="2"/>
  <c r="J236" i="14" s="1"/>
  <c r="CA242" i="2"/>
  <c r="O236" i="14" s="1"/>
  <c r="BO242" i="2"/>
  <c r="K236" i="14" s="1"/>
  <c r="BF242" i="2"/>
  <c r="H236" i="14" s="1"/>
  <c r="CJ242" i="2"/>
  <c r="R236" i="14" s="1"/>
  <c r="CG242" i="2"/>
  <c r="Q236" i="14" s="1"/>
  <c r="BU242" i="2"/>
  <c r="M236" i="14" s="1"/>
  <c r="BI242" i="2"/>
  <c r="I236" i="14" s="1"/>
  <c r="BC242" i="2"/>
  <c r="G236" i="14" s="1"/>
  <c r="AZ242" i="2"/>
  <c r="F236" i="14" s="1"/>
  <c r="AW242" i="2"/>
  <c r="E239" i="20" s="1"/>
  <c r="CM258" i="2"/>
  <c r="CD258" i="2"/>
  <c r="BX258" i="2"/>
  <c r="BR258" i="2"/>
  <c r="BL258" i="2"/>
  <c r="CA258" i="2"/>
  <c r="BO258" i="2"/>
  <c r="BF258" i="2"/>
  <c r="CJ258" i="2"/>
  <c r="CG258" i="2"/>
  <c r="BU258" i="2"/>
  <c r="BI258" i="2"/>
  <c r="BC258" i="2"/>
  <c r="AZ258" i="2"/>
  <c r="AW258" i="2"/>
  <c r="CJ17" i="2"/>
  <c r="R11" i="14" s="1"/>
  <c r="CG17" i="2"/>
  <c r="Q11" i="14" s="1"/>
  <c r="CM17" i="2"/>
  <c r="S11" i="14" s="1"/>
  <c r="CA17" i="2"/>
  <c r="O11" i="14" s="1"/>
  <c r="BU17" i="2"/>
  <c r="M11" i="14" s="1"/>
  <c r="BO17" i="2"/>
  <c r="K11" i="14" s="1"/>
  <c r="BX17" i="2"/>
  <c r="N11" i="14" s="1"/>
  <c r="BL17" i="2"/>
  <c r="J11" i="14" s="1"/>
  <c r="BI17" i="2"/>
  <c r="I11" i="14" s="1"/>
  <c r="BC17" i="2"/>
  <c r="G11" i="14" s="1"/>
  <c r="AW17" i="2"/>
  <c r="E14" i="20" s="1"/>
  <c r="BR17" i="2"/>
  <c r="L11" i="14" s="1"/>
  <c r="AZ17" i="2"/>
  <c r="F11" i="14" s="1"/>
  <c r="BF17" i="2"/>
  <c r="H11" i="14" s="1"/>
  <c r="CD17" i="2"/>
  <c r="P11" i="14" s="1"/>
  <c r="CJ33" i="2"/>
  <c r="R27" i="14" s="1"/>
  <c r="CG33" i="2"/>
  <c r="Q27" i="14" s="1"/>
  <c r="CM33" i="2"/>
  <c r="S27" i="14" s="1"/>
  <c r="CA33" i="2"/>
  <c r="O27" i="14" s="1"/>
  <c r="BU33" i="2"/>
  <c r="M27" i="14" s="1"/>
  <c r="BO33" i="2"/>
  <c r="K27" i="14" s="1"/>
  <c r="BX33" i="2"/>
  <c r="N27" i="14" s="1"/>
  <c r="BL33" i="2"/>
  <c r="J27" i="14" s="1"/>
  <c r="BI33" i="2"/>
  <c r="I27" i="14" s="1"/>
  <c r="BC33" i="2"/>
  <c r="G27" i="14" s="1"/>
  <c r="AW33" i="2"/>
  <c r="E30" i="20" s="1"/>
  <c r="AZ33" i="2"/>
  <c r="F27" i="14" s="1"/>
  <c r="CD33" i="2"/>
  <c r="P27" i="14" s="1"/>
  <c r="BR33" i="2"/>
  <c r="L27" i="14" s="1"/>
  <c r="BF33" i="2"/>
  <c r="H27" i="14" s="1"/>
  <c r="CJ49" i="2"/>
  <c r="R43" i="14" s="1"/>
  <c r="CM49" i="2"/>
  <c r="S43" i="14" s="1"/>
  <c r="CG49" i="2"/>
  <c r="Q43" i="14" s="1"/>
  <c r="CA49" i="2"/>
  <c r="O43" i="14" s="1"/>
  <c r="BU49" i="2"/>
  <c r="M43" i="14" s="1"/>
  <c r="BO49" i="2"/>
  <c r="K43" i="14" s="1"/>
  <c r="BX49" i="2"/>
  <c r="N43" i="14" s="1"/>
  <c r="BL49" i="2"/>
  <c r="J43" i="14" s="1"/>
  <c r="BI49" i="2"/>
  <c r="I43" i="14" s="1"/>
  <c r="BC49" i="2"/>
  <c r="G43" i="14" s="1"/>
  <c r="AW49" i="2"/>
  <c r="E46" i="20" s="1"/>
  <c r="BR49" i="2"/>
  <c r="L43" i="14" s="1"/>
  <c r="AZ49" i="2"/>
  <c r="F43" i="14" s="1"/>
  <c r="BF49" i="2"/>
  <c r="H43" i="14" s="1"/>
  <c r="CD49" i="2"/>
  <c r="P43" i="14" s="1"/>
  <c r="CJ65" i="2"/>
  <c r="R59" i="14" s="1"/>
  <c r="CM65" i="2"/>
  <c r="S59" i="14" s="1"/>
  <c r="CG65" i="2"/>
  <c r="Q59" i="14" s="1"/>
  <c r="CA65" i="2"/>
  <c r="O59" i="14" s="1"/>
  <c r="BU65" i="2"/>
  <c r="M59" i="14" s="1"/>
  <c r="BO65" i="2"/>
  <c r="K59" i="14" s="1"/>
  <c r="BX65" i="2"/>
  <c r="N59" i="14" s="1"/>
  <c r="BL65" i="2"/>
  <c r="J59" i="14" s="1"/>
  <c r="BI65" i="2"/>
  <c r="I59" i="14" s="1"/>
  <c r="BC65" i="2"/>
  <c r="G59" i="14" s="1"/>
  <c r="AW65" i="2"/>
  <c r="E62" i="20" s="1"/>
  <c r="AZ65" i="2"/>
  <c r="F59" i="14" s="1"/>
  <c r="CD65" i="2"/>
  <c r="P59" i="14" s="1"/>
  <c r="BR65" i="2"/>
  <c r="L59" i="14" s="1"/>
  <c r="BF65" i="2"/>
  <c r="H59" i="14" s="1"/>
  <c r="CJ81" i="2"/>
  <c r="R75" i="14" s="1"/>
  <c r="CM81" i="2"/>
  <c r="S75" i="14" s="1"/>
  <c r="CG81" i="2"/>
  <c r="Q75" i="14" s="1"/>
  <c r="CA81" i="2"/>
  <c r="O75" i="14" s="1"/>
  <c r="BU81" i="2"/>
  <c r="M75" i="14" s="1"/>
  <c r="BO81" i="2"/>
  <c r="K75" i="14" s="1"/>
  <c r="BX81" i="2"/>
  <c r="N75" i="14" s="1"/>
  <c r="BI81" i="2"/>
  <c r="I75" i="14" s="1"/>
  <c r="BC81" i="2"/>
  <c r="G75" i="14" s="1"/>
  <c r="AW81" i="2"/>
  <c r="E78" i="20" s="1"/>
  <c r="BL81" i="2"/>
  <c r="J75" i="14" s="1"/>
  <c r="BR81" i="2"/>
  <c r="L75" i="14" s="1"/>
  <c r="AZ81" i="2"/>
  <c r="F75" i="14" s="1"/>
  <c r="BF81" i="2"/>
  <c r="H75" i="14" s="1"/>
  <c r="CD81" i="2"/>
  <c r="P75" i="14" s="1"/>
  <c r="CJ97" i="2"/>
  <c r="R91" i="14" s="1"/>
  <c r="CM97" i="2"/>
  <c r="S91" i="14" s="1"/>
  <c r="CG97" i="2"/>
  <c r="Q91" i="14" s="1"/>
  <c r="CA97" i="2"/>
  <c r="O91" i="14" s="1"/>
  <c r="BU97" i="2"/>
  <c r="M91" i="14" s="1"/>
  <c r="BO97" i="2"/>
  <c r="K91" i="14" s="1"/>
  <c r="BX97" i="2"/>
  <c r="N91" i="14" s="1"/>
  <c r="BI97" i="2"/>
  <c r="I91" i="14" s="1"/>
  <c r="BC97" i="2"/>
  <c r="G91" i="14" s="1"/>
  <c r="AW97" i="2"/>
  <c r="E94" i="20" s="1"/>
  <c r="BL97" i="2"/>
  <c r="J91" i="14" s="1"/>
  <c r="AZ97" i="2"/>
  <c r="F91" i="14" s="1"/>
  <c r="CD97" i="2"/>
  <c r="P91" i="14" s="1"/>
  <c r="BR97" i="2"/>
  <c r="L91" i="14" s="1"/>
  <c r="BF97" i="2"/>
  <c r="H91" i="14" s="1"/>
  <c r="CJ113" i="2"/>
  <c r="R107" i="14" s="1"/>
  <c r="CM113" i="2"/>
  <c r="S107" i="14" s="1"/>
  <c r="CG113" i="2"/>
  <c r="Q107" i="14" s="1"/>
  <c r="CA113" i="2"/>
  <c r="O107" i="14" s="1"/>
  <c r="BU113" i="2"/>
  <c r="M107" i="14" s="1"/>
  <c r="BO113" i="2"/>
  <c r="K107" i="14" s="1"/>
  <c r="BX113" i="2"/>
  <c r="N107" i="14" s="1"/>
  <c r="BI113" i="2"/>
  <c r="I107" i="14" s="1"/>
  <c r="BC113" i="2"/>
  <c r="G107" i="14" s="1"/>
  <c r="AW113" i="2"/>
  <c r="E110" i="20" s="1"/>
  <c r="BL113" i="2"/>
  <c r="J107" i="14" s="1"/>
  <c r="BR113" i="2"/>
  <c r="L107" i="14" s="1"/>
  <c r="AZ113" i="2"/>
  <c r="F107" i="14" s="1"/>
  <c r="BF113" i="2"/>
  <c r="H107" i="14" s="1"/>
  <c r="CD113" i="2"/>
  <c r="P107" i="14" s="1"/>
  <c r="CJ129" i="2"/>
  <c r="R123" i="14" s="1"/>
  <c r="CM129" i="2"/>
  <c r="S123" i="14" s="1"/>
  <c r="CG129" i="2"/>
  <c r="Q123" i="14" s="1"/>
  <c r="CA129" i="2"/>
  <c r="O123" i="14" s="1"/>
  <c r="BU129" i="2"/>
  <c r="M123" i="14" s="1"/>
  <c r="BO129" i="2"/>
  <c r="K123" i="14" s="1"/>
  <c r="BX129" i="2"/>
  <c r="N123" i="14" s="1"/>
  <c r="BI129" i="2"/>
  <c r="I123" i="14" s="1"/>
  <c r="BC129" i="2"/>
  <c r="G123" i="14" s="1"/>
  <c r="AW129" i="2"/>
  <c r="E126" i="20" s="1"/>
  <c r="BL129" i="2"/>
  <c r="J123" i="14" s="1"/>
  <c r="AZ129" i="2"/>
  <c r="F123" i="14" s="1"/>
  <c r="CD129" i="2"/>
  <c r="P123" i="14" s="1"/>
  <c r="BR129" i="2"/>
  <c r="L123" i="14" s="1"/>
  <c r="BF129" i="2"/>
  <c r="H123" i="14" s="1"/>
  <c r="CJ145" i="2"/>
  <c r="R139" i="14" s="1"/>
  <c r="CM145" i="2"/>
  <c r="S139" i="14" s="1"/>
  <c r="CG145" i="2"/>
  <c r="Q139" i="14" s="1"/>
  <c r="CA145" i="2"/>
  <c r="O139" i="14" s="1"/>
  <c r="BU145" i="2"/>
  <c r="M139" i="14" s="1"/>
  <c r="BO145" i="2"/>
  <c r="K139" i="14" s="1"/>
  <c r="BX145" i="2"/>
  <c r="N139" i="14" s="1"/>
  <c r="BI145" i="2"/>
  <c r="I139" i="14" s="1"/>
  <c r="BC145" i="2"/>
  <c r="G139" i="14" s="1"/>
  <c r="AW145" i="2"/>
  <c r="E142" i="20" s="1"/>
  <c r="BL145" i="2"/>
  <c r="J139" i="14" s="1"/>
  <c r="BR145" i="2"/>
  <c r="L139" i="14" s="1"/>
  <c r="AZ145" i="2"/>
  <c r="F139" i="14" s="1"/>
  <c r="BF145" i="2"/>
  <c r="H139" i="14" s="1"/>
  <c r="CD145" i="2"/>
  <c r="P139" i="14" s="1"/>
  <c r="CJ161" i="2"/>
  <c r="R155" i="14" s="1"/>
  <c r="CM161" i="2"/>
  <c r="S155" i="14" s="1"/>
  <c r="CG161" i="2"/>
  <c r="Q155" i="14" s="1"/>
  <c r="CA161" i="2"/>
  <c r="O155" i="14" s="1"/>
  <c r="BU161" i="2"/>
  <c r="M155" i="14" s="1"/>
  <c r="BO161" i="2"/>
  <c r="K155" i="14" s="1"/>
  <c r="BX161" i="2"/>
  <c r="N155" i="14" s="1"/>
  <c r="BI161" i="2"/>
  <c r="I155" i="14" s="1"/>
  <c r="BC161" i="2"/>
  <c r="G155" i="14" s="1"/>
  <c r="BL161" i="2"/>
  <c r="J155" i="14" s="1"/>
  <c r="AZ161" i="2"/>
  <c r="F155" i="14" s="1"/>
  <c r="CD161" i="2"/>
  <c r="P155" i="14" s="1"/>
  <c r="BR161" i="2"/>
  <c r="L155" i="14" s="1"/>
  <c r="BF161" i="2"/>
  <c r="H155" i="14" s="1"/>
  <c r="AW161" i="2"/>
  <c r="E158" i="20" s="1"/>
  <c r="CJ177" i="2"/>
  <c r="R171" i="14" s="1"/>
  <c r="CM177" i="2"/>
  <c r="S171" i="14" s="1"/>
  <c r="CG177" i="2"/>
  <c r="Q171" i="14" s="1"/>
  <c r="CA177" i="2"/>
  <c r="O171" i="14" s="1"/>
  <c r="BU177" i="2"/>
  <c r="M171" i="14" s="1"/>
  <c r="BO177" i="2"/>
  <c r="K171" i="14" s="1"/>
  <c r="BX177" i="2"/>
  <c r="N171" i="14" s="1"/>
  <c r="BI177" i="2"/>
  <c r="I171" i="14" s="1"/>
  <c r="BC177" i="2"/>
  <c r="G171" i="14" s="1"/>
  <c r="BL177" i="2"/>
  <c r="J171" i="14" s="1"/>
  <c r="BR177" i="2"/>
  <c r="L171" i="14" s="1"/>
  <c r="AZ177" i="2"/>
  <c r="F171" i="14" s="1"/>
  <c r="BF177" i="2"/>
  <c r="H171" i="14" s="1"/>
  <c r="CD177" i="2"/>
  <c r="P171" i="14" s="1"/>
  <c r="AW177" i="2"/>
  <c r="E174" i="20" s="1"/>
  <c r="CJ193" i="2"/>
  <c r="R187" i="14" s="1"/>
  <c r="CM193" i="2"/>
  <c r="S187" i="14" s="1"/>
  <c r="CG193" i="2"/>
  <c r="Q187" i="14" s="1"/>
  <c r="CA193" i="2"/>
  <c r="O187" i="14" s="1"/>
  <c r="BU193" i="2"/>
  <c r="M187" i="14" s="1"/>
  <c r="BO193" i="2"/>
  <c r="K187" i="14" s="1"/>
  <c r="BX193" i="2"/>
  <c r="N187" i="14" s="1"/>
  <c r="BI193" i="2"/>
  <c r="I187" i="14" s="1"/>
  <c r="BC193" i="2"/>
  <c r="G187" i="14" s="1"/>
  <c r="BL193" i="2"/>
  <c r="J187" i="14" s="1"/>
  <c r="AZ193" i="2"/>
  <c r="F187" i="14" s="1"/>
  <c r="CD193" i="2"/>
  <c r="P187" i="14" s="1"/>
  <c r="BR193" i="2"/>
  <c r="L187" i="14" s="1"/>
  <c r="BF193" i="2"/>
  <c r="H187" i="14" s="1"/>
  <c r="AW193" i="2"/>
  <c r="E190" i="20" s="1"/>
  <c r="CJ209" i="2"/>
  <c r="R203" i="14" s="1"/>
  <c r="CM209" i="2"/>
  <c r="S203" i="14" s="1"/>
  <c r="CG209" i="2"/>
  <c r="Q203" i="14" s="1"/>
  <c r="CA209" i="2"/>
  <c r="O203" i="14" s="1"/>
  <c r="BU209" i="2"/>
  <c r="M203" i="14" s="1"/>
  <c r="BO209" i="2"/>
  <c r="K203" i="14" s="1"/>
  <c r="BX209" i="2"/>
  <c r="N203" i="14" s="1"/>
  <c r="BI209" i="2"/>
  <c r="I203" i="14" s="1"/>
  <c r="BC209" i="2"/>
  <c r="G203" i="14" s="1"/>
  <c r="BL209" i="2"/>
  <c r="J203" i="14" s="1"/>
  <c r="BR209" i="2"/>
  <c r="L203" i="14" s="1"/>
  <c r="AZ209" i="2"/>
  <c r="F203" i="14" s="1"/>
  <c r="BF209" i="2"/>
  <c r="H203" i="14" s="1"/>
  <c r="CD209" i="2"/>
  <c r="P203" i="14" s="1"/>
  <c r="AW209" i="2"/>
  <c r="E206" i="20" s="1"/>
  <c r="CJ225" i="2"/>
  <c r="R219" i="14" s="1"/>
  <c r="CM225" i="2"/>
  <c r="S219" i="14" s="1"/>
  <c r="CG225" i="2"/>
  <c r="Q219" i="14" s="1"/>
  <c r="CA225" i="2"/>
  <c r="O219" i="14" s="1"/>
  <c r="BU225" i="2"/>
  <c r="M219" i="14" s="1"/>
  <c r="BO225" i="2"/>
  <c r="K219" i="14" s="1"/>
  <c r="BX225" i="2"/>
  <c r="N219" i="14" s="1"/>
  <c r="BI225" i="2"/>
  <c r="I219" i="14" s="1"/>
  <c r="BC225" i="2"/>
  <c r="G219" i="14" s="1"/>
  <c r="BL225" i="2"/>
  <c r="J219" i="14" s="1"/>
  <c r="AZ225" i="2"/>
  <c r="F219" i="14" s="1"/>
  <c r="CD225" i="2"/>
  <c r="P219" i="14" s="1"/>
  <c r="BR225" i="2"/>
  <c r="L219" i="14" s="1"/>
  <c r="BF225" i="2"/>
  <c r="H219" i="14" s="1"/>
  <c r="AW225" i="2"/>
  <c r="E222" i="20" s="1"/>
  <c r="CJ241" i="2"/>
  <c r="R235" i="14" s="1"/>
  <c r="CM241" i="2"/>
  <c r="S235" i="14" s="1"/>
  <c r="CG241" i="2"/>
  <c r="Q235" i="14" s="1"/>
  <c r="CA241" i="2"/>
  <c r="O235" i="14" s="1"/>
  <c r="BU241" i="2"/>
  <c r="M235" i="14" s="1"/>
  <c r="BO241" i="2"/>
  <c r="K235" i="14" s="1"/>
  <c r="BX241" i="2"/>
  <c r="N235" i="14" s="1"/>
  <c r="BI241" i="2"/>
  <c r="I235" i="14" s="1"/>
  <c r="BC241" i="2"/>
  <c r="G235" i="14" s="1"/>
  <c r="BR241" i="2"/>
  <c r="L235" i="14" s="1"/>
  <c r="AZ241" i="2"/>
  <c r="F235" i="14" s="1"/>
  <c r="BL241" i="2"/>
  <c r="J235" i="14" s="1"/>
  <c r="BF241" i="2"/>
  <c r="H235" i="14" s="1"/>
  <c r="CD241" i="2"/>
  <c r="P235" i="14" s="1"/>
  <c r="AW241" i="2"/>
  <c r="E238" i="20" s="1"/>
  <c r="CJ257" i="2"/>
  <c r="CM257" i="2"/>
  <c r="CG257" i="2"/>
  <c r="CA257" i="2"/>
  <c r="BU257" i="2"/>
  <c r="BO257" i="2"/>
  <c r="BX257" i="2"/>
  <c r="BI257" i="2"/>
  <c r="BC257" i="2"/>
  <c r="AZ257" i="2"/>
  <c r="CD257" i="2"/>
  <c r="BR257" i="2"/>
  <c r="BF257" i="2"/>
  <c r="BL257" i="2"/>
  <c r="AW257" i="2"/>
  <c r="CJ24" i="2"/>
  <c r="R18" i="14" s="1"/>
  <c r="CM24" i="2"/>
  <c r="S18" i="14" s="1"/>
  <c r="CA24" i="2"/>
  <c r="O18" i="14" s="1"/>
  <c r="BU24" i="2"/>
  <c r="M18" i="14" s="1"/>
  <c r="BO24" i="2"/>
  <c r="K18" i="14" s="1"/>
  <c r="BI24" i="2"/>
  <c r="I18" i="14" s="1"/>
  <c r="CG24" i="2"/>
  <c r="Q18" i="14" s="1"/>
  <c r="BX24" i="2"/>
  <c r="N18" i="14" s="1"/>
  <c r="BL24" i="2"/>
  <c r="J18" i="14" s="1"/>
  <c r="BC24" i="2"/>
  <c r="G18" i="14" s="1"/>
  <c r="CD24" i="2"/>
  <c r="P18" i="14" s="1"/>
  <c r="BR24" i="2"/>
  <c r="L18" i="14" s="1"/>
  <c r="BF24" i="2"/>
  <c r="H18" i="14" s="1"/>
  <c r="AZ24" i="2"/>
  <c r="F18" i="14" s="1"/>
  <c r="AW24" i="2"/>
  <c r="E21" i="20" s="1"/>
  <c r="CJ40" i="2"/>
  <c r="R34" i="14" s="1"/>
  <c r="CM40" i="2"/>
  <c r="S34" i="14" s="1"/>
  <c r="CA40" i="2"/>
  <c r="O34" i="14" s="1"/>
  <c r="BU40" i="2"/>
  <c r="M34" i="14" s="1"/>
  <c r="BO40" i="2"/>
  <c r="K34" i="14" s="1"/>
  <c r="BI40" i="2"/>
  <c r="I34" i="14" s="1"/>
  <c r="CG40" i="2"/>
  <c r="Q34" i="14" s="1"/>
  <c r="BX40" i="2"/>
  <c r="N34" i="14" s="1"/>
  <c r="BL40" i="2"/>
  <c r="J34" i="14" s="1"/>
  <c r="BC40" i="2"/>
  <c r="G34" i="14" s="1"/>
  <c r="CD40" i="2"/>
  <c r="P34" i="14" s="1"/>
  <c r="BR40" i="2"/>
  <c r="L34" i="14" s="1"/>
  <c r="BF40" i="2"/>
  <c r="H34" i="14" s="1"/>
  <c r="AZ40" i="2"/>
  <c r="F34" i="14" s="1"/>
  <c r="AW40" i="2"/>
  <c r="E37" i="20" s="1"/>
  <c r="CJ56" i="2"/>
  <c r="R50" i="14" s="1"/>
  <c r="CM56" i="2"/>
  <c r="S50" i="14" s="1"/>
  <c r="CG56" i="2"/>
  <c r="Q50" i="14" s="1"/>
  <c r="CA56" i="2"/>
  <c r="O50" i="14" s="1"/>
  <c r="BU56" i="2"/>
  <c r="M50" i="14" s="1"/>
  <c r="BO56" i="2"/>
  <c r="K50" i="14" s="1"/>
  <c r="BI56" i="2"/>
  <c r="I50" i="14" s="1"/>
  <c r="BX56" i="2"/>
  <c r="N50" i="14" s="1"/>
  <c r="BL56" i="2"/>
  <c r="J50" i="14" s="1"/>
  <c r="BC56" i="2"/>
  <c r="G50" i="14" s="1"/>
  <c r="CD56" i="2"/>
  <c r="P50" i="14" s="1"/>
  <c r="BR56" i="2"/>
  <c r="L50" i="14" s="1"/>
  <c r="BF56" i="2"/>
  <c r="H50" i="14" s="1"/>
  <c r="AZ56" i="2"/>
  <c r="F50" i="14" s="1"/>
  <c r="AW56" i="2"/>
  <c r="E53" i="20" s="1"/>
  <c r="CJ72" i="2"/>
  <c r="R66" i="14" s="1"/>
  <c r="CM72" i="2"/>
  <c r="S66" i="14" s="1"/>
  <c r="CG72" i="2"/>
  <c r="Q66" i="14" s="1"/>
  <c r="CA72" i="2"/>
  <c r="O66" i="14" s="1"/>
  <c r="BU72" i="2"/>
  <c r="M66" i="14" s="1"/>
  <c r="BO72" i="2"/>
  <c r="K66" i="14" s="1"/>
  <c r="BX72" i="2"/>
  <c r="N66" i="14" s="1"/>
  <c r="BL72" i="2"/>
  <c r="J66" i="14" s="1"/>
  <c r="BI72" i="2"/>
  <c r="I66" i="14" s="1"/>
  <c r="BC72" i="2"/>
  <c r="G66" i="14" s="1"/>
  <c r="CD72" i="2"/>
  <c r="P66" i="14" s="1"/>
  <c r="BR72" i="2"/>
  <c r="L66" i="14" s="1"/>
  <c r="BF72" i="2"/>
  <c r="H66" i="14" s="1"/>
  <c r="AZ72" i="2"/>
  <c r="F66" i="14" s="1"/>
  <c r="AW72" i="2"/>
  <c r="E69" i="20" s="1"/>
  <c r="CJ88" i="2"/>
  <c r="R82" i="14" s="1"/>
  <c r="CM88" i="2"/>
  <c r="S82" i="14" s="1"/>
  <c r="CG88" i="2"/>
  <c r="Q82" i="14" s="1"/>
  <c r="CA88" i="2"/>
  <c r="O82" i="14" s="1"/>
  <c r="BU88" i="2"/>
  <c r="M82" i="14" s="1"/>
  <c r="BO88" i="2"/>
  <c r="K82" i="14" s="1"/>
  <c r="BX88" i="2"/>
  <c r="N82" i="14" s="1"/>
  <c r="BI88" i="2"/>
  <c r="I82" i="14" s="1"/>
  <c r="BC88" i="2"/>
  <c r="G82" i="14" s="1"/>
  <c r="CD88" i="2"/>
  <c r="P82" i="14" s="1"/>
  <c r="BR88" i="2"/>
  <c r="L82" i="14" s="1"/>
  <c r="BL88" i="2"/>
  <c r="J82" i="14" s="1"/>
  <c r="BF88" i="2"/>
  <c r="H82" i="14" s="1"/>
  <c r="AZ88" i="2"/>
  <c r="F82" i="14" s="1"/>
  <c r="AW88" i="2"/>
  <c r="E85" i="20" s="1"/>
  <c r="CJ104" i="2"/>
  <c r="R98" i="14" s="1"/>
  <c r="CM104" i="2"/>
  <c r="S98" i="14" s="1"/>
  <c r="CG104" i="2"/>
  <c r="Q98" i="14" s="1"/>
  <c r="CA104" i="2"/>
  <c r="O98" i="14" s="1"/>
  <c r="BU104" i="2"/>
  <c r="M98" i="14" s="1"/>
  <c r="BO104" i="2"/>
  <c r="K98" i="14" s="1"/>
  <c r="BX104" i="2"/>
  <c r="N98" i="14" s="1"/>
  <c r="BI104" i="2"/>
  <c r="I98" i="14" s="1"/>
  <c r="BC104" i="2"/>
  <c r="G98" i="14" s="1"/>
  <c r="CD104" i="2"/>
  <c r="P98" i="14" s="1"/>
  <c r="BR104" i="2"/>
  <c r="L98" i="14" s="1"/>
  <c r="BF104" i="2"/>
  <c r="H98" i="14" s="1"/>
  <c r="AZ104" i="2"/>
  <c r="F98" i="14" s="1"/>
  <c r="AW104" i="2"/>
  <c r="E101" i="20" s="1"/>
  <c r="BL104" i="2"/>
  <c r="J98" i="14" s="1"/>
  <c r="CJ120" i="2"/>
  <c r="R114" i="14" s="1"/>
  <c r="CM120" i="2"/>
  <c r="S114" i="14" s="1"/>
  <c r="CG120" i="2"/>
  <c r="Q114" i="14" s="1"/>
  <c r="CA120" i="2"/>
  <c r="O114" i="14" s="1"/>
  <c r="BU120" i="2"/>
  <c r="M114" i="14" s="1"/>
  <c r="BO120" i="2"/>
  <c r="K114" i="14" s="1"/>
  <c r="BX120" i="2"/>
  <c r="N114" i="14" s="1"/>
  <c r="BI120" i="2"/>
  <c r="I114" i="14" s="1"/>
  <c r="BC120" i="2"/>
  <c r="G114" i="14" s="1"/>
  <c r="CD120" i="2"/>
  <c r="P114" i="14" s="1"/>
  <c r="BR120" i="2"/>
  <c r="L114" i="14" s="1"/>
  <c r="BF120" i="2"/>
  <c r="H114" i="14" s="1"/>
  <c r="AZ120" i="2"/>
  <c r="F114" i="14" s="1"/>
  <c r="AW120" i="2"/>
  <c r="E117" i="20" s="1"/>
  <c r="BL120" i="2"/>
  <c r="J114" i="14" s="1"/>
  <c r="CJ136" i="2"/>
  <c r="R130" i="14" s="1"/>
  <c r="CM136" i="2"/>
  <c r="S130" i="14" s="1"/>
  <c r="CG136" i="2"/>
  <c r="Q130" i="14" s="1"/>
  <c r="CA136" i="2"/>
  <c r="O130" i="14" s="1"/>
  <c r="BU136" i="2"/>
  <c r="M130" i="14" s="1"/>
  <c r="BO136" i="2"/>
  <c r="K130" i="14" s="1"/>
  <c r="BX136" i="2"/>
  <c r="N130" i="14" s="1"/>
  <c r="BI136" i="2"/>
  <c r="I130" i="14" s="1"/>
  <c r="BC136" i="2"/>
  <c r="G130" i="14" s="1"/>
  <c r="CD136" i="2"/>
  <c r="P130" i="14" s="1"/>
  <c r="BR136" i="2"/>
  <c r="L130" i="14" s="1"/>
  <c r="BL136" i="2"/>
  <c r="J130" i="14" s="1"/>
  <c r="BF136" i="2"/>
  <c r="H130" i="14" s="1"/>
  <c r="AZ136" i="2"/>
  <c r="F130" i="14" s="1"/>
  <c r="AW136" i="2"/>
  <c r="E133" i="20" s="1"/>
  <c r="CJ152" i="2"/>
  <c r="R146" i="14" s="1"/>
  <c r="CM152" i="2"/>
  <c r="S146" i="14" s="1"/>
  <c r="CG152" i="2"/>
  <c r="Q146" i="14" s="1"/>
  <c r="CA152" i="2"/>
  <c r="O146" i="14" s="1"/>
  <c r="BU152" i="2"/>
  <c r="M146" i="14" s="1"/>
  <c r="BO152" i="2"/>
  <c r="K146" i="14" s="1"/>
  <c r="BX152" i="2"/>
  <c r="N146" i="14" s="1"/>
  <c r="BI152" i="2"/>
  <c r="I146" i="14" s="1"/>
  <c r="BC152" i="2"/>
  <c r="G146" i="14" s="1"/>
  <c r="CD152" i="2"/>
  <c r="P146" i="14" s="1"/>
  <c r="BR152" i="2"/>
  <c r="L146" i="14" s="1"/>
  <c r="BL152" i="2"/>
  <c r="J146" i="14" s="1"/>
  <c r="BF152" i="2"/>
  <c r="H146" i="14" s="1"/>
  <c r="AZ152" i="2"/>
  <c r="F146" i="14" s="1"/>
  <c r="AW152" i="2"/>
  <c r="E149" i="20" s="1"/>
  <c r="CJ168" i="2"/>
  <c r="R162" i="14" s="1"/>
  <c r="CM168" i="2"/>
  <c r="S162" i="14" s="1"/>
  <c r="CG168" i="2"/>
  <c r="Q162" i="14" s="1"/>
  <c r="CA168" i="2"/>
  <c r="O162" i="14" s="1"/>
  <c r="BU168" i="2"/>
  <c r="M162" i="14" s="1"/>
  <c r="BO168" i="2"/>
  <c r="K162" i="14" s="1"/>
  <c r="BX168" i="2"/>
  <c r="N162" i="14" s="1"/>
  <c r="BI168" i="2"/>
  <c r="I162" i="14" s="1"/>
  <c r="BC168" i="2"/>
  <c r="G162" i="14" s="1"/>
  <c r="CD168" i="2"/>
  <c r="P162" i="14" s="1"/>
  <c r="BR168" i="2"/>
  <c r="L162" i="14" s="1"/>
  <c r="BF168" i="2"/>
  <c r="H162" i="14" s="1"/>
  <c r="AZ168" i="2"/>
  <c r="F162" i="14" s="1"/>
  <c r="AW168" i="2"/>
  <c r="E165" i="20" s="1"/>
  <c r="BL168" i="2"/>
  <c r="J162" i="14" s="1"/>
  <c r="CJ184" i="2"/>
  <c r="R178" i="14" s="1"/>
  <c r="CM184" i="2"/>
  <c r="S178" i="14" s="1"/>
  <c r="CG184" i="2"/>
  <c r="Q178" i="14" s="1"/>
  <c r="CA184" i="2"/>
  <c r="O178" i="14" s="1"/>
  <c r="BU184" i="2"/>
  <c r="M178" i="14" s="1"/>
  <c r="BO184" i="2"/>
  <c r="K178" i="14" s="1"/>
  <c r="BX184" i="2"/>
  <c r="N178" i="14" s="1"/>
  <c r="BI184" i="2"/>
  <c r="I178" i="14" s="1"/>
  <c r="BC184" i="2"/>
  <c r="G178" i="14" s="1"/>
  <c r="CD184" i="2"/>
  <c r="P178" i="14" s="1"/>
  <c r="BR184" i="2"/>
  <c r="L178" i="14" s="1"/>
  <c r="BF184" i="2"/>
  <c r="H178" i="14" s="1"/>
  <c r="AZ184" i="2"/>
  <c r="F178" i="14" s="1"/>
  <c r="AW184" i="2"/>
  <c r="E181" i="20" s="1"/>
  <c r="BL184" i="2"/>
  <c r="J178" i="14" s="1"/>
  <c r="CJ200" i="2"/>
  <c r="R194" i="14" s="1"/>
  <c r="CM200" i="2"/>
  <c r="S194" i="14" s="1"/>
  <c r="CG200" i="2"/>
  <c r="Q194" i="14" s="1"/>
  <c r="CA200" i="2"/>
  <c r="O194" i="14" s="1"/>
  <c r="BU200" i="2"/>
  <c r="M194" i="14" s="1"/>
  <c r="BO200" i="2"/>
  <c r="K194" i="14" s="1"/>
  <c r="BX200" i="2"/>
  <c r="N194" i="14" s="1"/>
  <c r="BI200" i="2"/>
  <c r="I194" i="14" s="1"/>
  <c r="CD200" i="2"/>
  <c r="P194" i="14" s="1"/>
  <c r="BR200" i="2"/>
  <c r="L194" i="14" s="1"/>
  <c r="BL200" i="2"/>
  <c r="J194" i="14" s="1"/>
  <c r="BF200" i="2"/>
  <c r="H194" i="14" s="1"/>
  <c r="AZ200" i="2"/>
  <c r="F194" i="14" s="1"/>
  <c r="AW200" i="2"/>
  <c r="E197" i="20" s="1"/>
  <c r="BC200" i="2"/>
  <c r="G194" i="14" s="1"/>
  <c r="CJ216" i="2"/>
  <c r="R210" i="14" s="1"/>
  <c r="CM216" i="2"/>
  <c r="S210" i="14" s="1"/>
  <c r="CG216" i="2"/>
  <c r="Q210" i="14" s="1"/>
  <c r="CA216" i="2"/>
  <c r="O210" i="14" s="1"/>
  <c r="BU216" i="2"/>
  <c r="M210" i="14" s="1"/>
  <c r="BO216" i="2"/>
  <c r="K210" i="14" s="1"/>
  <c r="BX216" i="2"/>
  <c r="N210" i="14" s="1"/>
  <c r="BI216" i="2"/>
  <c r="I210" i="14" s="1"/>
  <c r="CD216" i="2"/>
  <c r="P210" i="14" s="1"/>
  <c r="BR216" i="2"/>
  <c r="L210" i="14" s="1"/>
  <c r="BL216" i="2"/>
  <c r="J210" i="14" s="1"/>
  <c r="BF216" i="2"/>
  <c r="H210" i="14" s="1"/>
  <c r="AZ216" i="2"/>
  <c r="F210" i="14" s="1"/>
  <c r="AW216" i="2"/>
  <c r="E213" i="20" s="1"/>
  <c r="BC216" i="2"/>
  <c r="G210" i="14" s="1"/>
  <c r="CJ232" i="2"/>
  <c r="R226" i="14" s="1"/>
  <c r="CM232" i="2"/>
  <c r="S226" i="14" s="1"/>
  <c r="CG232" i="2"/>
  <c r="Q226" i="14" s="1"/>
  <c r="CA232" i="2"/>
  <c r="O226" i="14" s="1"/>
  <c r="BU232" i="2"/>
  <c r="M226" i="14" s="1"/>
  <c r="BO232" i="2"/>
  <c r="K226" i="14" s="1"/>
  <c r="BX232" i="2"/>
  <c r="N226" i="14" s="1"/>
  <c r="BI232" i="2"/>
  <c r="I226" i="14" s="1"/>
  <c r="CD232" i="2"/>
  <c r="P226" i="14" s="1"/>
  <c r="BR232" i="2"/>
  <c r="L226" i="14" s="1"/>
  <c r="BF232" i="2"/>
  <c r="H226" i="14" s="1"/>
  <c r="AZ232" i="2"/>
  <c r="F226" i="14" s="1"/>
  <c r="AW232" i="2"/>
  <c r="E229" i="20" s="1"/>
  <c r="BC232" i="2"/>
  <c r="G226" i="14" s="1"/>
  <c r="BL232" i="2"/>
  <c r="J226" i="14" s="1"/>
  <c r="CJ248" i="2"/>
  <c r="CM248" i="2"/>
  <c r="CG248" i="2"/>
  <c r="CA248" i="2"/>
  <c r="BU248" i="2"/>
  <c r="BO248" i="2"/>
  <c r="BX248" i="2"/>
  <c r="BI248" i="2"/>
  <c r="CD248" i="2"/>
  <c r="BR248" i="2"/>
  <c r="BL248" i="2"/>
  <c r="BF248" i="2"/>
  <c r="AZ248" i="2"/>
  <c r="AW248" i="2"/>
  <c r="E245" i="20" s="1"/>
  <c r="BC248" i="2"/>
  <c r="CM15" i="2"/>
  <c r="S9" i="14" s="1"/>
  <c r="CG15" i="2"/>
  <c r="Q9" i="14" s="1"/>
  <c r="CJ15" i="2"/>
  <c r="R9" i="14" s="1"/>
  <c r="CD15" i="2"/>
  <c r="P9" i="14" s="1"/>
  <c r="BX15" i="2"/>
  <c r="N9" i="14" s="1"/>
  <c r="BR15" i="2"/>
  <c r="L9" i="14" s="1"/>
  <c r="BL15" i="2"/>
  <c r="J9" i="14" s="1"/>
  <c r="BI15" i="2"/>
  <c r="I9" i="14" s="1"/>
  <c r="BU15" i="2"/>
  <c r="M9" i="14" s="1"/>
  <c r="BF15" i="2"/>
  <c r="H9" i="14" s="1"/>
  <c r="AZ15" i="2"/>
  <c r="F9" i="14" s="1"/>
  <c r="CA15" i="2"/>
  <c r="O9" i="14" s="1"/>
  <c r="BC15" i="2"/>
  <c r="G9" i="14" s="1"/>
  <c r="AW15" i="2"/>
  <c r="E12" i="20" s="1"/>
  <c r="BO15" i="2"/>
  <c r="K9" i="14" s="1"/>
  <c r="CM31" i="2"/>
  <c r="S25" i="14" s="1"/>
  <c r="CG31" i="2"/>
  <c r="Q25" i="14" s="1"/>
  <c r="CJ31" i="2"/>
  <c r="R25" i="14" s="1"/>
  <c r="CD31" i="2"/>
  <c r="P25" i="14" s="1"/>
  <c r="BX31" i="2"/>
  <c r="N25" i="14" s="1"/>
  <c r="BR31" i="2"/>
  <c r="L25" i="14" s="1"/>
  <c r="BL31" i="2"/>
  <c r="J25" i="14" s="1"/>
  <c r="BI31" i="2"/>
  <c r="I25" i="14" s="1"/>
  <c r="BU31" i="2"/>
  <c r="M25" i="14" s="1"/>
  <c r="BF31" i="2"/>
  <c r="H25" i="14" s="1"/>
  <c r="AZ31" i="2"/>
  <c r="F25" i="14" s="1"/>
  <c r="CA31" i="2"/>
  <c r="O25" i="14" s="1"/>
  <c r="BO31" i="2"/>
  <c r="K25" i="14" s="1"/>
  <c r="BC31" i="2"/>
  <c r="G25" i="14" s="1"/>
  <c r="AW31" i="2"/>
  <c r="E28" i="20" s="1"/>
  <c r="CM47" i="2"/>
  <c r="S41" i="14" s="1"/>
  <c r="CJ47" i="2"/>
  <c r="R41" i="14" s="1"/>
  <c r="CD47" i="2"/>
  <c r="P41" i="14" s="1"/>
  <c r="BX47" i="2"/>
  <c r="N41" i="14" s="1"/>
  <c r="BR47" i="2"/>
  <c r="L41" i="14" s="1"/>
  <c r="BL47" i="2"/>
  <c r="J41" i="14" s="1"/>
  <c r="BI47" i="2"/>
  <c r="I41" i="14" s="1"/>
  <c r="CG47" i="2"/>
  <c r="Q41" i="14" s="1"/>
  <c r="BU47" i="2"/>
  <c r="M41" i="14" s="1"/>
  <c r="BF47" i="2"/>
  <c r="H41" i="14" s="1"/>
  <c r="AZ47" i="2"/>
  <c r="F41" i="14" s="1"/>
  <c r="CA47" i="2"/>
  <c r="O41" i="14" s="1"/>
  <c r="BC47" i="2"/>
  <c r="G41" i="14" s="1"/>
  <c r="BO47" i="2"/>
  <c r="K41" i="14" s="1"/>
  <c r="AW47" i="2"/>
  <c r="E44" i="20" s="1"/>
  <c r="CM63" i="2"/>
  <c r="S57" i="14" s="1"/>
  <c r="CJ63" i="2"/>
  <c r="R57" i="14" s="1"/>
  <c r="CD63" i="2"/>
  <c r="P57" i="14" s="1"/>
  <c r="BX63" i="2"/>
  <c r="N57" i="14" s="1"/>
  <c r="BR63" i="2"/>
  <c r="L57" i="14" s="1"/>
  <c r="BL63" i="2"/>
  <c r="J57" i="14" s="1"/>
  <c r="BI63" i="2"/>
  <c r="I57" i="14" s="1"/>
  <c r="CG63" i="2"/>
  <c r="Q57" i="14" s="1"/>
  <c r="BU63" i="2"/>
  <c r="M57" i="14" s="1"/>
  <c r="BF63" i="2"/>
  <c r="H57" i="14" s="1"/>
  <c r="AZ63" i="2"/>
  <c r="F57" i="14" s="1"/>
  <c r="CA63" i="2"/>
  <c r="O57" i="14" s="1"/>
  <c r="BO63" i="2"/>
  <c r="K57" i="14" s="1"/>
  <c r="BC63" i="2"/>
  <c r="G57" i="14" s="1"/>
  <c r="AW63" i="2"/>
  <c r="E60" i="20" s="1"/>
  <c r="CM79" i="2"/>
  <c r="S73" i="14" s="1"/>
  <c r="CJ79" i="2"/>
  <c r="R73" i="14" s="1"/>
  <c r="CD79" i="2"/>
  <c r="P73" i="14" s="1"/>
  <c r="BX79" i="2"/>
  <c r="N73" i="14" s="1"/>
  <c r="BR79" i="2"/>
  <c r="L73" i="14" s="1"/>
  <c r="BL79" i="2"/>
  <c r="J73" i="14" s="1"/>
  <c r="CG79" i="2"/>
  <c r="Q73" i="14" s="1"/>
  <c r="BU79" i="2"/>
  <c r="M73" i="14" s="1"/>
  <c r="BF79" i="2"/>
  <c r="H73" i="14" s="1"/>
  <c r="AZ79" i="2"/>
  <c r="F73" i="14" s="1"/>
  <c r="BI79" i="2"/>
  <c r="I73" i="14" s="1"/>
  <c r="CA79" i="2"/>
  <c r="O73" i="14" s="1"/>
  <c r="BC79" i="2"/>
  <c r="G73" i="14" s="1"/>
  <c r="BO79" i="2"/>
  <c r="K73" i="14" s="1"/>
  <c r="AW79" i="2"/>
  <c r="E76" i="20" s="1"/>
  <c r="CM95" i="2"/>
  <c r="S89" i="14" s="1"/>
  <c r="CJ95" i="2"/>
  <c r="R89" i="14" s="1"/>
  <c r="CD95" i="2"/>
  <c r="P89" i="14" s="1"/>
  <c r="BX95" i="2"/>
  <c r="N89" i="14" s="1"/>
  <c r="BR95" i="2"/>
  <c r="L89" i="14" s="1"/>
  <c r="BL95" i="2"/>
  <c r="J89" i="14" s="1"/>
  <c r="CG95" i="2"/>
  <c r="Q89" i="14" s="1"/>
  <c r="BU95" i="2"/>
  <c r="M89" i="14" s="1"/>
  <c r="BF95" i="2"/>
  <c r="H89" i="14" s="1"/>
  <c r="AZ95" i="2"/>
  <c r="F89" i="14" s="1"/>
  <c r="CA95" i="2"/>
  <c r="O89" i="14" s="1"/>
  <c r="BI95" i="2"/>
  <c r="I89" i="14" s="1"/>
  <c r="BO95" i="2"/>
  <c r="K89" i="14" s="1"/>
  <c r="BC95" i="2"/>
  <c r="G89" i="14" s="1"/>
  <c r="AW95" i="2"/>
  <c r="E92" i="20" s="1"/>
  <c r="CM111" i="2"/>
  <c r="S105" i="14" s="1"/>
  <c r="CJ111" i="2"/>
  <c r="R105" i="14" s="1"/>
  <c r="CD111" i="2"/>
  <c r="P105" i="14" s="1"/>
  <c r="BX111" i="2"/>
  <c r="N105" i="14" s="1"/>
  <c r="BR111" i="2"/>
  <c r="L105" i="14" s="1"/>
  <c r="BL111" i="2"/>
  <c r="J105" i="14" s="1"/>
  <c r="CG111" i="2"/>
  <c r="Q105" i="14" s="1"/>
  <c r="BU111" i="2"/>
  <c r="M105" i="14" s="1"/>
  <c r="BF111" i="2"/>
  <c r="H105" i="14" s="1"/>
  <c r="AZ111" i="2"/>
  <c r="F105" i="14" s="1"/>
  <c r="BI111" i="2"/>
  <c r="I105" i="14" s="1"/>
  <c r="CA111" i="2"/>
  <c r="O105" i="14" s="1"/>
  <c r="BC111" i="2"/>
  <c r="G105" i="14" s="1"/>
  <c r="BO111" i="2"/>
  <c r="K105" i="14" s="1"/>
  <c r="AW111" i="2"/>
  <c r="E108" i="20" s="1"/>
  <c r="CM127" i="2"/>
  <c r="S121" i="14" s="1"/>
  <c r="CJ127" i="2"/>
  <c r="R121" i="14" s="1"/>
  <c r="CD127" i="2"/>
  <c r="P121" i="14" s="1"/>
  <c r="BX127" i="2"/>
  <c r="N121" i="14" s="1"/>
  <c r="BR127" i="2"/>
  <c r="L121" i="14" s="1"/>
  <c r="BL127" i="2"/>
  <c r="J121" i="14" s="1"/>
  <c r="CG127" i="2"/>
  <c r="Q121" i="14" s="1"/>
  <c r="BU127" i="2"/>
  <c r="M121" i="14" s="1"/>
  <c r="BF127" i="2"/>
  <c r="H121" i="14" s="1"/>
  <c r="AZ127" i="2"/>
  <c r="F121" i="14" s="1"/>
  <c r="CA127" i="2"/>
  <c r="O121" i="14" s="1"/>
  <c r="BI127" i="2"/>
  <c r="I121" i="14" s="1"/>
  <c r="BO127" i="2"/>
  <c r="K121" i="14" s="1"/>
  <c r="BC127" i="2"/>
  <c r="G121" i="14" s="1"/>
  <c r="AW127" i="2"/>
  <c r="E124" i="20" s="1"/>
  <c r="CM143" i="2"/>
  <c r="S137" i="14" s="1"/>
  <c r="CJ143" i="2"/>
  <c r="R137" i="14" s="1"/>
  <c r="CD143" i="2"/>
  <c r="P137" i="14" s="1"/>
  <c r="BX143" i="2"/>
  <c r="N137" i="14" s="1"/>
  <c r="BR143" i="2"/>
  <c r="L137" i="14" s="1"/>
  <c r="BL143" i="2"/>
  <c r="J137" i="14" s="1"/>
  <c r="CG143" i="2"/>
  <c r="Q137" i="14" s="1"/>
  <c r="BU143" i="2"/>
  <c r="M137" i="14" s="1"/>
  <c r="BF143" i="2"/>
  <c r="H137" i="14" s="1"/>
  <c r="AZ143" i="2"/>
  <c r="F137" i="14" s="1"/>
  <c r="BI143" i="2"/>
  <c r="I137" i="14" s="1"/>
  <c r="CA143" i="2"/>
  <c r="O137" i="14" s="1"/>
  <c r="BC143" i="2"/>
  <c r="G137" i="14" s="1"/>
  <c r="BO143" i="2"/>
  <c r="K137" i="14" s="1"/>
  <c r="AW143" i="2"/>
  <c r="E140" i="20" s="1"/>
  <c r="CM159" i="2"/>
  <c r="S153" i="14" s="1"/>
  <c r="CJ159" i="2"/>
  <c r="R153" i="14" s="1"/>
  <c r="CD159" i="2"/>
  <c r="P153" i="14" s="1"/>
  <c r="BX159" i="2"/>
  <c r="N153" i="14" s="1"/>
  <c r="BR159" i="2"/>
  <c r="L153" i="14" s="1"/>
  <c r="BL159" i="2"/>
  <c r="J153" i="14" s="1"/>
  <c r="CG159" i="2"/>
  <c r="Q153" i="14" s="1"/>
  <c r="BU159" i="2"/>
  <c r="M153" i="14" s="1"/>
  <c r="BF159" i="2"/>
  <c r="H153" i="14" s="1"/>
  <c r="AZ159" i="2"/>
  <c r="F153" i="14" s="1"/>
  <c r="CA159" i="2"/>
  <c r="O153" i="14" s="1"/>
  <c r="BI159" i="2"/>
  <c r="I153" i="14" s="1"/>
  <c r="AW159" i="2"/>
  <c r="E156" i="20" s="1"/>
  <c r="BO159" i="2"/>
  <c r="K153" i="14" s="1"/>
  <c r="BC159" i="2"/>
  <c r="G153" i="14" s="1"/>
  <c r="CM175" i="2"/>
  <c r="S169" i="14" s="1"/>
  <c r="CJ175" i="2"/>
  <c r="R169" i="14" s="1"/>
  <c r="CD175" i="2"/>
  <c r="P169" i="14" s="1"/>
  <c r="BX175" i="2"/>
  <c r="N169" i="14" s="1"/>
  <c r="BR175" i="2"/>
  <c r="L169" i="14" s="1"/>
  <c r="BL175" i="2"/>
  <c r="J169" i="14" s="1"/>
  <c r="CG175" i="2"/>
  <c r="Q169" i="14" s="1"/>
  <c r="BU175" i="2"/>
  <c r="M169" i="14" s="1"/>
  <c r="BF175" i="2"/>
  <c r="H169" i="14" s="1"/>
  <c r="AZ175" i="2"/>
  <c r="F169" i="14" s="1"/>
  <c r="BI175" i="2"/>
  <c r="I169" i="14" s="1"/>
  <c r="AW175" i="2"/>
  <c r="E172" i="20" s="1"/>
  <c r="CA175" i="2"/>
  <c r="O169" i="14" s="1"/>
  <c r="BC175" i="2"/>
  <c r="G169" i="14" s="1"/>
  <c r="BO175" i="2"/>
  <c r="K169" i="14" s="1"/>
  <c r="CM191" i="2"/>
  <c r="S185" i="14" s="1"/>
  <c r="CJ191" i="2"/>
  <c r="R185" i="14" s="1"/>
  <c r="CD191" i="2"/>
  <c r="P185" i="14" s="1"/>
  <c r="BX191" i="2"/>
  <c r="N185" i="14" s="1"/>
  <c r="BR191" i="2"/>
  <c r="L185" i="14" s="1"/>
  <c r="BL191" i="2"/>
  <c r="J185" i="14" s="1"/>
  <c r="CG191" i="2"/>
  <c r="Q185" i="14" s="1"/>
  <c r="BU191" i="2"/>
  <c r="M185" i="14" s="1"/>
  <c r="BF191" i="2"/>
  <c r="H185" i="14" s="1"/>
  <c r="AZ191" i="2"/>
  <c r="F185" i="14" s="1"/>
  <c r="CA191" i="2"/>
  <c r="O185" i="14" s="1"/>
  <c r="BI191" i="2"/>
  <c r="I185" i="14" s="1"/>
  <c r="AW191" i="2"/>
  <c r="E188" i="20" s="1"/>
  <c r="BO191" i="2"/>
  <c r="K185" i="14" s="1"/>
  <c r="BC191" i="2"/>
  <c r="G185" i="14" s="1"/>
  <c r="CM207" i="2"/>
  <c r="S201" i="14" s="1"/>
  <c r="CJ207" i="2"/>
  <c r="R201" i="14" s="1"/>
  <c r="CD207" i="2"/>
  <c r="P201" i="14" s="1"/>
  <c r="BX207" i="2"/>
  <c r="N201" i="14" s="1"/>
  <c r="BR207" i="2"/>
  <c r="L201" i="14" s="1"/>
  <c r="BL207" i="2"/>
  <c r="J201" i="14" s="1"/>
  <c r="CG207" i="2"/>
  <c r="Q201" i="14" s="1"/>
  <c r="BU207" i="2"/>
  <c r="M201" i="14" s="1"/>
  <c r="BF207" i="2"/>
  <c r="H201" i="14" s="1"/>
  <c r="AZ207" i="2"/>
  <c r="F201" i="14" s="1"/>
  <c r="BI207" i="2"/>
  <c r="I201" i="14" s="1"/>
  <c r="AW207" i="2"/>
  <c r="E204" i="20" s="1"/>
  <c r="CA207" i="2"/>
  <c r="O201" i="14" s="1"/>
  <c r="BO207" i="2"/>
  <c r="K201" i="14" s="1"/>
  <c r="BC207" i="2"/>
  <c r="G201" i="14" s="1"/>
  <c r="CM223" i="2"/>
  <c r="S217" i="14" s="1"/>
  <c r="CJ223" i="2"/>
  <c r="R217" i="14" s="1"/>
  <c r="CD223" i="2"/>
  <c r="P217" i="14" s="1"/>
  <c r="BX223" i="2"/>
  <c r="N217" i="14" s="1"/>
  <c r="BR223" i="2"/>
  <c r="L217" i="14" s="1"/>
  <c r="BL223" i="2"/>
  <c r="J217" i="14" s="1"/>
  <c r="CG223" i="2"/>
  <c r="Q217" i="14" s="1"/>
  <c r="BU223" i="2"/>
  <c r="M217" i="14" s="1"/>
  <c r="BF223" i="2"/>
  <c r="H217" i="14" s="1"/>
  <c r="AZ223" i="2"/>
  <c r="F217" i="14" s="1"/>
  <c r="CA223" i="2"/>
  <c r="O217" i="14" s="1"/>
  <c r="BI223" i="2"/>
  <c r="I217" i="14" s="1"/>
  <c r="AW223" i="2"/>
  <c r="E220" i="20" s="1"/>
  <c r="BO223" i="2"/>
  <c r="K217" i="14" s="1"/>
  <c r="BC223" i="2"/>
  <c r="G217" i="14" s="1"/>
  <c r="CM239" i="2"/>
  <c r="S233" i="14" s="1"/>
  <c r="CJ239" i="2"/>
  <c r="R233" i="14" s="1"/>
  <c r="CD239" i="2"/>
  <c r="P233" i="14" s="1"/>
  <c r="BX239" i="2"/>
  <c r="N233" i="14" s="1"/>
  <c r="BR239" i="2"/>
  <c r="L233" i="14" s="1"/>
  <c r="BL239" i="2"/>
  <c r="J233" i="14" s="1"/>
  <c r="CG239" i="2"/>
  <c r="Q233" i="14" s="1"/>
  <c r="BU239" i="2"/>
  <c r="M233" i="14" s="1"/>
  <c r="BF239" i="2"/>
  <c r="H233" i="14" s="1"/>
  <c r="AZ239" i="2"/>
  <c r="F233" i="14" s="1"/>
  <c r="BI239" i="2"/>
  <c r="I233" i="14" s="1"/>
  <c r="AW239" i="2"/>
  <c r="E236" i="20" s="1"/>
  <c r="CA239" i="2"/>
  <c r="O233" i="14" s="1"/>
  <c r="BO239" i="2"/>
  <c r="K233" i="14" s="1"/>
  <c r="BC239" i="2"/>
  <c r="G233" i="14" s="1"/>
  <c r="CM255" i="2"/>
  <c r="CJ255" i="2"/>
  <c r="CD255" i="2"/>
  <c r="BX255" i="2"/>
  <c r="BR255" i="2"/>
  <c r="BL255" i="2"/>
  <c r="CG255" i="2"/>
  <c r="BU255" i="2"/>
  <c r="BF255" i="2"/>
  <c r="AZ255" i="2"/>
  <c r="CA255" i="2"/>
  <c r="BI255" i="2"/>
  <c r="AW255" i="2"/>
  <c r="E252" i="20" s="1"/>
  <c r="BO255" i="2"/>
  <c r="BC255" i="2"/>
  <c r="CM22" i="2"/>
  <c r="S16" i="14" s="1"/>
  <c r="CJ22" i="2"/>
  <c r="R16" i="14" s="1"/>
  <c r="CG22" i="2"/>
  <c r="Q16" i="14" s="1"/>
  <c r="CD22" i="2"/>
  <c r="P16" i="14" s="1"/>
  <c r="BX22" i="2"/>
  <c r="N16" i="14" s="1"/>
  <c r="BR22" i="2"/>
  <c r="L16" i="14" s="1"/>
  <c r="BL22" i="2"/>
  <c r="J16" i="14" s="1"/>
  <c r="BU22" i="2"/>
  <c r="M16" i="14" s="1"/>
  <c r="BF22" i="2"/>
  <c r="H16" i="14" s="1"/>
  <c r="BI22" i="2"/>
  <c r="I16" i="14" s="1"/>
  <c r="CA22" i="2"/>
  <c r="O16" i="14" s="1"/>
  <c r="BO22" i="2"/>
  <c r="K16" i="14" s="1"/>
  <c r="AZ22" i="2"/>
  <c r="F16" i="14" s="1"/>
  <c r="BC22" i="2"/>
  <c r="G16" i="14" s="1"/>
  <c r="AW22" i="2"/>
  <c r="E19" i="20" s="1"/>
  <c r="CM38" i="2"/>
  <c r="S32" i="14" s="1"/>
  <c r="CJ38" i="2"/>
  <c r="R32" i="14" s="1"/>
  <c r="CG38" i="2"/>
  <c r="Q32" i="14" s="1"/>
  <c r="CD38" i="2"/>
  <c r="P32" i="14" s="1"/>
  <c r="BX38" i="2"/>
  <c r="N32" i="14" s="1"/>
  <c r="BR38" i="2"/>
  <c r="L32" i="14" s="1"/>
  <c r="BL38" i="2"/>
  <c r="J32" i="14" s="1"/>
  <c r="BU38" i="2"/>
  <c r="M32" i="14" s="1"/>
  <c r="BF38" i="2"/>
  <c r="H32" i="14" s="1"/>
  <c r="BI38" i="2"/>
  <c r="I32" i="14" s="1"/>
  <c r="CA38" i="2"/>
  <c r="O32" i="14" s="1"/>
  <c r="BO38" i="2"/>
  <c r="K32" i="14" s="1"/>
  <c r="AZ38" i="2"/>
  <c r="F32" i="14" s="1"/>
  <c r="BC38" i="2"/>
  <c r="G32" i="14" s="1"/>
  <c r="AW38" i="2"/>
  <c r="E35" i="20" s="1"/>
  <c r="CM54" i="2"/>
  <c r="S48" i="14" s="1"/>
  <c r="CJ54" i="2"/>
  <c r="R48" i="14" s="1"/>
  <c r="CD54" i="2"/>
  <c r="P48" i="14" s="1"/>
  <c r="BX54" i="2"/>
  <c r="N48" i="14" s="1"/>
  <c r="BR54" i="2"/>
  <c r="L48" i="14" s="1"/>
  <c r="BL54" i="2"/>
  <c r="J48" i="14" s="1"/>
  <c r="CG54" i="2"/>
  <c r="Q48" i="14" s="1"/>
  <c r="BU54" i="2"/>
  <c r="M48" i="14" s="1"/>
  <c r="BF54" i="2"/>
  <c r="H48" i="14" s="1"/>
  <c r="BI54" i="2"/>
  <c r="I48" i="14" s="1"/>
  <c r="CA54" i="2"/>
  <c r="O48" i="14" s="1"/>
  <c r="BO54" i="2"/>
  <c r="K48" i="14" s="1"/>
  <c r="AZ54" i="2"/>
  <c r="F48" i="14" s="1"/>
  <c r="BC54" i="2"/>
  <c r="G48" i="14" s="1"/>
  <c r="AW54" i="2"/>
  <c r="E51" i="20" s="1"/>
  <c r="CM70" i="2"/>
  <c r="S64" i="14" s="1"/>
  <c r="CJ70" i="2"/>
  <c r="R64" i="14" s="1"/>
  <c r="CD70" i="2"/>
  <c r="P64" i="14" s="1"/>
  <c r="BX70" i="2"/>
  <c r="N64" i="14" s="1"/>
  <c r="BR70" i="2"/>
  <c r="L64" i="14" s="1"/>
  <c r="BL70" i="2"/>
  <c r="J64" i="14" s="1"/>
  <c r="CG70" i="2"/>
  <c r="Q64" i="14" s="1"/>
  <c r="BU70" i="2"/>
  <c r="M64" i="14" s="1"/>
  <c r="BF70" i="2"/>
  <c r="H64" i="14" s="1"/>
  <c r="CA70" i="2"/>
  <c r="O64" i="14" s="1"/>
  <c r="BO70" i="2"/>
  <c r="K64" i="14" s="1"/>
  <c r="AZ70" i="2"/>
  <c r="F64" i="14" s="1"/>
  <c r="BC70" i="2"/>
  <c r="G64" i="14" s="1"/>
  <c r="AW70" i="2"/>
  <c r="E67" i="20" s="1"/>
  <c r="BI70" i="2"/>
  <c r="I64" i="14" s="1"/>
  <c r="CM86" i="2"/>
  <c r="S80" i="14" s="1"/>
  <c r="CJ86" i="2"/>
  <c r="R80" i="14" s="1"/>
  <c r="CD86" i="2"/>
  <c r="P80" i="14" s="1"/>
  <c r="BX86" i="2"/>
  <c r="N80" i="14" s="1"/>
  <c r="BR86" i="2"/>
  <c r="L80" i="14" s="1"/>
  <c r="BL86" i="2"/>
  <c r="J80" i="14" s="1"/>
  <c r="CG86" i="2"/>
  <c r="Q80" i="14" s="1"/>
  <c r="BU86" i="2"/>
  <c r="M80" i="14" s="1"/>
  <c r="BF86" i="2"/>
  <c r="H80" i="14" s="1"/>
  <c r="CA86" i="2"/>
  <c r="O80" i="14" s="1"/>
  <c r="BO86" i="2"/>
  <c r="K80" i="14" s="1"/>
  <c r="AZ86" i="2"/>
  <c r="F80" i="14" s="1"/>
  <c r="BC86" i="2"/>
  <c r="G80" i="14" s="1"/>
  <c r="AW86" i="2"/>
  <c r="E83" i="20" s="1"/>
  <c r="BI86" i="2"/>
  <c r="I80" i="14" s="1"/>
  <c r="CM102" i="2"/>
  <c r="S96" i="14" s="1"/>
  <c r="CJ102" i="2"/>
  <c r="R96" i="14" s="1"/>
  <c r="CD102" i="2"/>
  <c r="P96" i="14" s="1"/>
  <c r="BX102" i="2"/>
  <c r="N96" i="14" s="1"/>
  <c r="BR102" i="2"/>
  <c r="L96" i="14" s="1"/>
  <c r="BL102" i="2"/>
  <c r="J96" i="14" s="1"/>
  <c r="CG102" i="2"/>
  <c r="Q96" i="14" s="1"/>
  <c r="BU102" i="2"/>
  <c r="M96" i="14" s="1"/>
  <c r="BF102" i="2"/>
  <c r="H96" i="14" s="1"/>
  <c r="CA102" i="2"/>
  <c r="O96" i="14" s="1"/>
  <c r="BO102" i="2"/>
  <c r="K96" i="14" s="1"/>
  <c r="AZ102" i="2"/>
  <c r="F96" i="14" s="1"/>
  <c r="BC102" i="2"/>
  <c r="G96" i="14" s="1"/>
  <c r="AW102" i="2"/>
  <c r="E99" i="20" s="1"/>
  <c r="BI102" i="2"/>
  <c r="I96" i="14" s="1"/>
  <c r="CM118" i="2"/>
  <c r="S112" i="14" s="1"/>
  <c r="CJ118" i="2"/>
  <c r="R112" i="14" s="1"/>
  <c r="CD118" i="2"/>
  <c r="P112" i="14" s="1"/>
  <c r="BX118" i="2"/>
  <c r="N112" i="14" s="1"/>
  <c r="BR118" i="2"/>
  <c r="L112" i="14" s="1"/>
  <c r="BL118" i="2"/>
  <c r="J112" i="14" s="1"/>
  <c r="CG118" i="2"/>
  <c r="Q112" i="14" s="1"/>
  <c r="BU118" i="2"/>
  <c r="M112" i="14" s="1"/>
  <c r="BF118" i="2"/>
  <c r="H112" i="14" s="1"/>
  <c r="CA118" i="2"/>
  <c r="O112" i="14" s="1"/>
  <c r="BO118" i="2"/>
  <c r="K112" i="14" s="1"/>
  <c r="AZ118" i="2"/>
  <c r="F112" i="14" s="1"/>
  <c r="BC118" i="2"/>
  <c r="G112" i="14" s="1"/>
  <c r="AW118" i="2"/>
  <c r="E115" i="20" s="1"/>
  <c r="BI118" i="2"/>
  <c r="I112" i="14" s="1"/>
  <c r="CM134" i="2"/>
  <c r="S128" i="14" s="1"/>
  <c r="CJ134" i="2"/>
  <c r="R128" i="14" s="1"/>
  <c r="CD134" i="2"/>
  <c r="P128" i="14" s="1"/>
  <c r="BX134" i="2"/>
  <c r="N128" i="14" s="1"/>
  <c r="BR134" i="2"/>
  <c r="L128" i="14" s="1"/>
  <c r="BL134" i="2"/>
  <c r="J128" i="14" s="1"/>
  <c r="CG134" i="2"/>
  <c r="Q128" i="14" s="1"/>
  <c r="BU134" i="2"/>
  <c r="M128" i="14" s="1"/>
  <c r="BF134" i="2"/>
  <c r="H128" i="14" s="1"/>
  <c r="CA134" i="2"/>
  <c r="O128" i="14" s="1"/>
  <c r="BO134" i="2"/>
  <c r="K128" i="14" s="1"/>
  <c r="AZ134" i="2"/>
  <c r="F128" i="14" s="1"/>
  <c r="BC134" i="2"/>
  <c r="G128" i="14" s="1"/>
  <c r="AW134" i="2"/>
  <c r="E131" i="20" s="1"/>
  <c r="BI134" i="2"/>
  <c r="I128" i="14" s="1"/>
  <c r="CM150" i="2"/>
  <c r="S144" i="14" s="1"/>
  <c r="CJ150" i="2"/>
  <c r="R144" i="14" s="1"/>
  <c r="CD150" i="2"/>
  <c r="P144" i="14" s="1"/>
  <c r="BX150" i="2"/>
  <c r="N144" i="14" s="1"/>
  <c r="BR150" i="2"/>
  <c r="L144" i="14" s="1"/>
  <c r="BL150" i="2"/>
  <c r="J144" i="14" s="1"/>
  <c r="CG150" i="2"/>
  <c r="Q144" i="14" s="1"/>
  <c r="BU150" i="2"/>
  <c r="M144" i="14" s="1"/>
  <c r="BF150" i="2"/>
  <c r="H144" i="14" s="1"/>
  <c r="CA150" i="2"/>
  <c r="O144" i="14" s="1"/>
  <c r="BO150" i="2"/>
  <c r="K144" i="14" s="1"/>
  <c r="AZ150" i="2"/>
  <c r="F144" i="14" s="1"/>
  <c r="BC150" i="2"/>
  <c r="G144" i="14" s="1"/>
  <c r="AW150" i="2"/>
  <c r="E147" i="20" s="1"/>
  <c r="BI150" i="2"/>
  <c r="I144" i="14" s="1"/>
  <c r="CM166" i="2"/>
  <c r="S160" i="14" s="1"/>
  <c r="CJ166" i="2"/>
  <c r="R160" i="14" s="1"/>
  <c r="CD166" i="2"/>
  <c r="P160" i="14" s="1"/>
  <c r="BX166" i="2"/>
  <c r="N160" i="14" s="1"/>
  <c r="BR166" i="2"/>
  <c r="L160" i="14" s="1"/>
  <c r="BL166" i="2"/>
  <c r="J160" i="14" s="1"/>
  <c r="CG166" i="2"/>
  <c r="Q160" i="14" s="1"/>
  <c r="BU166" i="2"/>
  <c r="M160" i="14" s="1"/>
  <c r="BF166" i="2"/>
  <c r="H160" i="14" s="1"/>
  <c r="CA166" i="2"/>
  <c r="O160" i="14" s="1"/>
  <c r="BO166" i="2"/>
  <c r="K160" i="14" s="1"/>
  <c r="AZ166" i="2"/>
  <c r="F160" i="14" s="1"/>
  <c r="BC166" i="2"/>
  <c r="G160" i="14" s="1"/>
  <c r="AW166" i="2"/>
  <c r="E163" i="20" s="1"/>
  <c r="BI166" i="2"/>
  <c r="I160" i="14" s="1"/>
  <c r="CM182" i="2"/>
  <c r="S176" i="14" s="1"/>
  <c r="CJ182" i="2"/>
  <c r="R176" i="14" s="1"/>
  <c r="CD182" i="2"/>
  <c r="P176" i="14" s="1"/>
  <c r="BX182" i="2"/>
  <c r="N176" i="14" s="1"/>
  <c r="BR182" i="2"/>
  <c r="L176" i="14" s="1"/>
  <c r="BL182" i="2"/>
  <c r="J176" i="14" s="1"/>
  <c r="CG182" i="2"/>
  <c r="Q176" i="14" s="1"/>
  <c r="BU182" i="2"/>
  <c r="M176" i="14" s="1"/>
  <c r="BF182" i="2"/>
  <c r="H176" i="14" s="1"/>
  <c r="CA182" i="2"/>
  <c r="O176" i="14" s="1"/>
  <c r="BO182" i="2"/>
  <c r="K176" i="14" s="1"/>
  <c r="AZ182" i="2"/>
  <c r="F176" i="14" s="1"/>
  <c r="BC182" i="2"/>
  <c r="G176" i="14" s="1"/>
  <c r="AW182" i="2"/>
  <c r="E179" i="20" s="1"/>
  <c r="BI182" i="2"/>
  <c r="I176" i="14" s="1"/>
  <c r="CM198" i="2"/>
  <c r="S192" i="14" s="1"/>
  <c r="CJ198" i="2"/>
  <c r="R192" i="14" s="1"/>
  <c r="CD198" i="2"/>
  <c r="P192" i="14" s="1"/>
  <c r="BX198" i="2"/>
  <c r="N192" i="14" s="1"/>
  <c r="BR198" i="2"/>
  <c r="L192" i="14" s="1"/>
  <c r="BL198" i="2"/>
  <c r="J192" i="14" s="1"/>
  <c r="CG198" i="2"/>
  <c r="Q192" i="14" s="1"/>
  <c r="BU198" i="2"/>
  <c r="M192" i="14" s="1"/>
  <c r="BF198" i="2"/>
  <c r="H192" i="14" s="1"/>
  <c r="CA198" i="2"/>
  <c r="O192" i="14" s="1"/>
  <c r="BO198" i="2"/>
  <c r="K192" i="14" s="1"/>
  <c r="BC198" i="2"/>
  <c r="G192" i="14" s="1"/>
  <c r="AZ198" i="2"/>
  <c r="F192" i="14" s="1"/>
  <c r="AW198" i="2"/>
  <c r="E195" i="20" s="1"/>
  <c r="BI198" i="2"/>
  <c r="I192" i="14" s="1"/>
  <c r="CM214" i="2"/>
  <c r="S208" i="14" s="1"/>
  <c r="CJ214" i="2"/>
  <c r="R208" i="14" s="1"/>
  <c r="CD214" i="2"/>
  <c r="P208" i="14" s="1"/>
  <c r="BX214" i="2"/>
  <c r="N208" i="14" s="1"/>
  <c r="BR214" i="2"/>
  <c r="L208" i="14" s="1"/>
  <c r="BL214" i="2"/>
  <c r="J208" i="14" s="1"/>
  <c r="CG214" i="2"/>
  <c r="Q208" i="14" s="1"/>
  <c r="BU214" i="2"/>
  <c r="M208" i="14" s="1"/>
  <c r="BF214" i="2"/>
  <c r="H208" i="14" s="1"/>
  <c r="CA214" i="2"/>
  <c r="O208" i="14" s="1"/>
  <c r="BO214" i="2"/>
  <c r="K208" i="14" s="1"/>
  <c r="BC214" i="2"/>
  <c r="G208" i="14" s="1"/>
  <c r="AZ214" i="2"/>
  <c r="F208" i="14" s="1"/>
  <c r="AW214" i="2"/>
  <c r="E211" i="20" s="1"/>
  <c r="BI214" i="2"/>
  <c r="I208" i="14" s="1"/>
  <c r="CM230" i="2"/>
  <c r="S224" i="14" s="1"/>
  <c r="CJ230" i="2"/>
  <c r="R224" i="14" s="1"/>
  <c r="CD230" i="2"/>
  <c r="P224" i="14" s="1"/>
  <c r="BX230" i="2"/>
  <c r="N224" i="14" s="1"/>
  <c r="BR230" i="2"/>
  <c r="L224" i="14" s="1"/>
  <c r="BL230" i="2"/>
  <c r="J224" i="14" s="1"/>
  <c r="CG230" i="2"/>
  <c r="Q224" i="14" s="1"/>
  <c r="BU230" i="2"/>
  <c r="M224" i="14" s="1"/>
  <c r="BF230" i="2"/>
  <c r="H224" i="14" s="1"/>
  <c r="CA230" i="2"/>
  <c r="O224" i="14" s="1"/>
  <c r="BO230" i="2"/>
  <c r="K224" i="14" s="1"/>
  <c r="BC230" i="2"/>
  <c r="G224" i="14" s="1"/>
  <c r="AZ230" i="2"/>
  <c r="F224" i="14" s="1"/>
  <c r="AW230" i="2"/>
  <c r="E227" i="20" s="1"/>
  <c r="BI230" i="2"/>
  <c r="I224" i="14" s="1"/>
  <c r="CM246" i="2"/>
  <c r="S240" i="14" s="1"/>
  <c r="CJ246" i="2"/>
  <c r="R240" i="14" s="1"/>
  <c r="CD246" i="2"/>
  <c r="P240" i="14" s="1"/>
  <c r="BX246" i="2"/>
  <c r="N240" i="14" s="1"/>
  <c r="BR246" i="2"/>
  <c r="L240" i="14" s="1"/>
  <c r="BL246" i="2"/>
  <c r="J240" i="14" s="1"/>
  <c r="CG246" i="2"/>
  <c r="Q240" i="14" s="1"/>
  <c r="BU246" i="2"/>
  <c r="M240" i="14" s="1"/>
  <c r="BF246" i="2"/>
  <c r="H240" i="14" s="1"/>
  <c r="CA246" i="2"/>
  <c r="O240" i="14" s="1"/>
  <c r="BO246" i="2"/>
  <c r="K240" i="14" s="1"/>
  <c r="BC246" i="2"/>
  <c r="G240" i="14" s="1"/>
  <c r="AZ246" i="2"/>
  <c r="F240" i="14" s="1"/>
  <c r="AW246" i="2"/>
  <c r="E243" i="20" s="1"/>
  <c r="BI246" i="2"/>
  <c r="I240" i="14" s="1"/>
  <c r="CM262" i="2"/>
  <c r="CJ262" i="2"/>
  <c r="CD262" i="2"/>
  <c r="BX262" i="2"/>
  <c r="BR262" i="2"/>
  <c r="BL262" i="2"/>
  <c r="CG262" i="2"/>
  <c r="BU262" i="2"/>
  <c r="BF262" i="2"/>
  <c r="CA262" i="2"/>
  <c r="BO262" i="2"/>
  <c r="BC262" i="2"/>
  <c r="AZ262" i="2"/>
  <c r="AW262" i="2"/>
  <c r="BI262" i="2"/>
  <c r="E254" i="17"/>
  <c r="DB17" i="2" l="1"/>
  <c r="CY17" i="2"/>
  <c r="CS17" i="2"/>
  <c r="CV17" i="2"/>
  <c r="CP17" i="2"/>
  <c r="DB33" i="2"/>
  <c r="CY33" i="2"/>
  <c r="CS33" i="2"/>
  <c r="CV33" i="2"/>
  <c r="CP33" i="2"/>
  <c r="DB49" i="2"/>
  <c r="CY49" i="2"/>
  <c r="CS49" i="2"/>
  <c r="CV49" i="2"/>
  <c r="CP49" i="2"/>
  <c r="DB65" i="2"/>
  <c r="CY65" i="2"/>
  <c r="CS65" i="2"/>
  <c r="CV65" i="2"/>
  <c r="CP65" i="2"/>
  <c r="DB81" i="2"/>
  <c r="CY81" i="2"/>
  <c r="CS81" i="2"/>
  <c r="CV81" i="2"/>
  <c r="CP81" i="2"/>
  <c r="DB97" i="2"/>
  <c r="CY97" i="2"/>
  <c r="CV97" i="2"/>
  <c r="CS97" i="2"/>
  <c r="CP97" i="2"/>
  <c r="DB113" i="2"/>
  <c r="CY113" i="2"/>
  <c r="CV113" i="2"/>
  <c r="CS113" i="2"/>
  <c r="CP113" i="2"/>
  <c r="DB129" i="2"/>
  <c r="CY129" i="2"/>
  <c r="CV129" i="2"/>
  <c r="CS129" i="2"/>
  <c r="CP129" i="2"/>
  <c r="DB145" i="2"/>
  <c r="CY145" i="2"/>
  <c r="CV145" i="2"/>
  <c r="CS145" i="2"/>
  <c r="CP145" i="2"/>
  <c r="DB161" i="2"/>
  <c r="CY161" i="2"/>
  <c r="CV161" i="2"/>
  <c r="CS161" i="2"/>
  <c r="CP161" i="2"/>
  <c r="CY177" i="2"/>
  <c r="DB177" i="2"/>
  <c r="CV177" i="2"/>
  <c r="CS177" i="2"/>
  <c r="CP177" i="2"/>
  <c r="CY193" i="2"/>
  <c r="DB193" i="2"/>
  <c r="CV193" i="2"/>
  <c r="CS193" i="2"/>
  <c r="CP193" i="2"/>
  <c r="CY209" i="2"/>
  <c r="DB209" i="2"/>
  <c r="CV209" i="2"/>
  <c r="CS209" i="2"/>
  <c r="CP209" i="2"/>
  <c r="CY225" i="2"/>
  <c r="DB225" i="2"/>
  <c r="CV225" i="2"/>
  <c r="CS225" i="2"/>
  <c r="CP225" i="2"/>
  <c r="CY241" i="2"/>
  <c r="DB241" i="2"/>
  <c r="CV241" i="2"/>
  <c r="CS241" i="2"/>
  <c r="CP241" i="2"/>
  <c r="CY257" i="2"/>
  <c r="DB257" i="2"/>
  <c r="CV257" i="2"/>
  <c r="CS257" i="2"/>
  <c r="CP257" i="2"/>
  <c r="DB256" i="2"/>
  <c r="CY256" i="2"/>
  <c r="CV256" i="2"/>
  <c r="CP256" i="2"/>
  <c r="CS256" i="2"/>
  <c r="DB24" i="2"/>
  <c r="CV24" i="2"/>
  <c r="CY24" i="2"/>
  <c r="CS24" i="2"/>
  <c r="CP24" i="2"/>
  <c r="DB40" i="2"/>
  <c r="CV40" i="2"/>
  <c r="CY40" i="2"/>
  <c r="CS40" i="2"/>
  <c r="CP40" i="2"/>
  <c r="DB56" i="2"/>
  <c r="CV56" i="2"/>
  <c r="CY56" i="2"/>
  <c r="CS56" i="2"/>
  <c r="CP56" i="2"/>
  <c r="DB72" i="2"/>
  <c r="CV72" i="2"/>
  <c r="CY72" i="2"/>
  <c r="CS72" i="2"/>
  <c r="CP72" i="2"/>
  <c r="DB88" i="2"/>
  <c r="CV88" i="2"/>
  <c r="CY88" i="2"/>
  <c r="CP88" i="2"/>
  <c r="CS88" i="2"/>
  <c r="DB104" i="2"/>
  <c r="CV104" i="2"/>
  <c r="CY104" i="2"/>
  <c r="CP104" i="2"/>
  <c r="CS104" i="2"/>
  <c r="DB120" i="2"/>
  <c r="CV120" i="2"/>
  <c r="CY120" i="2"/>
  <c r="CP120" i="2"/>
  <c r="CS120" i="2"/>
  <c r="DB136" i="2"/>
  <c r="CV136" i="2"/>
  <c r="CY136" i="2"/>
  <c r="CP136" i="2"/>
  <c r="CS136" i="2"/>
  <c r="CV152" i="2"/>
  <c r="DB152" i="2"/>
  <c r="CY152" i="2"/>
  <c r="CP152" i="2"/>
  <c r="CS152" i="2"/>
  <c r="DB168" i="2"/>
  <c r="CY168" i="2"/>
  <c r="CV168" i="2"/>
  <c r="CP168" i="2"/>
  <c r="CS168" i="2"/>
  <c r="DB184" i="2"/>
  <c r="CY184" i="2"/>
  <c r="CV184" i="2"/>
  <c r="CP184" i="2"/>
  <c r="CS184" i="2"/>
  <c r="DB200" i="2"/>
  <c r="CY200" i="2"/>
  <c r="CV200" i="2"/>
  <c r="CP200" i="2"/>
  <c r="CS200" i="2"/>
  <c r="DB216" i="2"/>
  <c r="CY216" i="2"/>
  <c r="CV216" i="2"/>
  <c r="CP216" i="2"/>
  <c r="CS216" i="2"/>
  <c r="DB232" i="2"/>
  <c r="CY232" i="2"/>
  <c r="CV232" i="2"/>
  <c r="CP232" i="2"/>
  <c r="CS232" i="2"/>
  <c r="DB259" i="2"/>
  <c r="CV259" i="2"/>
  <c r="CY259" i="2"/>
  <c r="CP259" i="2"/>
  <c r="CS259" i="2"/>
  <c r="DB23" i="2"/>
  <c r="CV23" i="2"/>
  <c r="CY23" i="2"/>
  <c r="CS23" i="2"/>
  <c r="CP23" i="2"/>
  <c r="DB39" i="2"/>
  <c r="CV39" i="2"/>
  <c r="CY39" i="2"/>
  <c r="CS39" i="2"/>
  <c r="CP39" i="2"/>
  <c r="DB55" i="2"/>
  <c r="CV55" i="2"/>
  <c r="CY55" i="2"/>
  <c r="CS55" i="2"/>
  <c r="CP55" i="2"/>
  <c r="DB71" i="2"/>
  <c r="CV71" i="2"/>
  <c r="CY71" i="2"/>
  <c r="CS71" i="2"/>
  <c r="CP71" i="2"/>
  <c r="DB87" i="2"/>
  <c r="CV87" i="2"/>
  <c r="CY87" i="2"/>
  <c r="CP87" i="2"/>
  <c r="CS87" i="2"/>
  <c r="DB103" i="2"/>
  <c r="CV103" i="2"/>
  <c r="CY103" i="2"/>
  <c r="CP103" i="2"/>
  <c r="CS103" i="2"/>
  <c r="DB119" i="2"/>
  <c r="CV119" i="2"/>
  <c r="CY119" i="2"/>
  <c r="CP119" i="2"/>
  <c r="CS119" i="2"/>
  <c r="DB135" i="2"/>
  <c r="CV135" i="2"/>
  <c r="CY135" i="2"/>
  <c r="CP135" i="2"/>
  <c r="CS135" i="2"/>
  <c r="CV151" i="2"/>
  <c r="DB151" i="2"/>
  <c r="CY151" i="2"/>
  <c r="CP151" i="2"/>
  <c r="CS151" i="2"/>
  <c r="DB167" i="2"/>
  <c r="CV167" i="2"/>
  <c r="CY167" i="2"/>
  <c r="CP167" i="2"/>
  <c r="CS167" i="2"/>
  <c r="DB183" i="2"/>
  <c r="CV183" i="2"/>
  <c r="CY183" i="2"/>
  <c r="CP183" i="2"/>
  <c r="CS183" i="2"/>
  <c r="DB199" i="2"/>
  <c r="CV199" i="2"/>
  <c r="CY199" i="2"/>
  <c r="CP199" i="2"/>
  <c r="CS199" i="2"/>
  <c r="DB215" i="2"/>
  <c r="CV215" i="2"/>
  <c r="CY215" i="2"/>
  <c r="CP215" i="2"/>
  <c r="CS215" i="2"/>
  <c r="DB231" i="2"/>
  <c r="CV231" i="2"/>
  <c r="CY231" i="2"/>
  <c r="CP231" i="2"/>
  <c r="CS231" i="2"/>
  <c r="DB247" i="2"/>
  <c r="CV247" i="2"/>
  <c r="CY247" i="2"/>
  <c r="CP247" i="2"/>
  <c r="CS247" i="2"/>
  <c r="DB18" i="2"/>
  <c r="CY18" i="2"/>
  <c r="CV18" i="2"/>
  <c r="CS18" i="2"/>
  <c r="CP18" i="2"/>
  <c r="DB34" i="2"/>
  <c r="CY34" i="2"/>
  <c r="CV34" i="2"/>
  <c r="CS34" i="2"/>
  <c r="CP34" i="2"/>
  <c r="DB50" i="2"/>
  <c r="CY50" i="2"/>
  <c r="CV50" i="2"/>
  <c r="CS50" i="2"/>
  <c r="CP50" i="2"/>
  <c r="DB66" i="2"/>
  <c r="CY66" i="2"/>
  <c r="CV66" i="2"/>
  <c r="CS66" i="2"/>
  <c r="CP66" i="2"/>
  <c r="DB82" i="2"/>
  <c r="CY82" i="2"/>
  <c r="CV82" i="2"/>
  <c r="CS82" i="2"/>
  <c r="CP82" i="2"/>
  <c r="DB98" i="2"/>
  <c r="CY98" i="2"/>
  <c r="CS98" i="2"/>
  <c r="CV98" i="2"/>
  <c r="CP98" i="2"/>
  <c r="DB114" i="2"/>
  <c r="CY114" i="2"/>
  <c r="CS114" i="2"/>
  <c r="CV114" i="2"/>
  <c r="CP114" i="2"/>
  <c r="DB130" i="2"/>
  <c r="CY130" i="2"/>
  <c r="CS130" i="2"/>
  <c r="CV130" i="2"/>
  <c r="CP130" i="2"/>
  <c r="DB146" i="2"/>
  <c r="CY146" i="2"/>
  <c r="CS146" i="2"/>
  <c r="CV146" i="2"/>
  <c r="CP146" i="2"/>
  <c r="DB158" i="2"/>
  <c r="X152" i="14" s="1"/>
  <c r="CY158" i="2"/>
  <c r="W152" i="14" s="1"/>
  <c r="CV158" i="2"/>
  <c r="V152" i="14" s="1"/>
  <c r="CS158" i="2"/>
  <c r="U152" i="14" s="1"/>
  <c r="CP158" i="2"/>
  <c r="CY178" i="2"/>
  <c r="W172" i="14" s="1"/>
  <c r="DB178" i="2"/>
  <c r="X172" i="14" s="1"/>
  <c r="CV178" i="2"/>
  <c r="V172" i="14" s="1"/>
  <c r="CS178" i="2"/>
  <c r="U172" i="14" s="1"/>
  <c r="CP178" i="2"/>
  <c r="CY194" i="2"/>
  <c r="W188" i="14" s="1"/>
  <c r="DB194" i="2"/>
  <c r="X188" i="14" s="1"/>
  <c r="CV194" i="2"/>
  <c r="V188" i="14" s="1"/>
  <c r="CS194" i="2"/>
  <c r="U188" i="14" s="1"/>
  <c r="CP194" i="2"/>
  <c r="CY210" i="2"/>
  <c r="W204" i="14" s="1"/>
  <c r="DB210" i="2"/>
  <c r="X204" i="14" s="1"/>
  <c r="CV210" i="2"/>
  <c r="V204" i="14" s="1"/>
  <c r="CS210" i="2"/>
  <c r="U204" i="14" s="1"/>
  <c r="CP210" i="2"/>
  <c r="CY226" i="2"/>
  <c r="W220" i="14" s="1"/>
  <c r="DB226" i="2"/>
  <c r="X220" i="14" s="1"/>
  <c r="CV226" i="2"/>
  <c r="V220" i="14" s="1"/>
  <c r="CS226" i="2"/>
  <c r="U220" i="14" s="1"/>
  <c r="CP226" i="2"/>
  <c r="CY242" i="2"/>
  <c r="W236" i="14" s="1"/>
  <c r="DB242" i="2"/>
  <c r="X236" i="14" s="1"/>
  <c r="CV242" i="2"/>
  <c r="V236" i="14" s="1"/>
  <c r="CS242" i="2"/>
  <c r="U236" i="14" s="1"/>
  <c r="CP242" i="2"/>
  <c r="DB21" i="2"/>
  <c r="CY21" i="2"/>
  <c r="CS21" i="2"/>
  <c r="CV21" i="2"/>
  <c r="CP21" i="2"/>
  <c r="DB37" i="2"/>
  <c r="CY37" i="2"/>
  <c r="CS37" i="2"/>
  <c r="CV37" i="2"/>
  <c r="CP37" i="2"/>
  <c r="DB53" i="2"/>
  <c r="CY53" i="2"/>
  <c r="CS53" i="2"/>
  <c r="CV53" i="2"/>
  <c r="CP53" i="2"/>
  <c r="DB69" i="2"/>
  <c r="CY69" i="2"/>
  <c r="CS69" i="2"/>
  <c r="CV69" i="2"/>
  <c r="CP69" i="2"/>
  <c r="DB85" i="2"/>
  <c r="CY85" i="2"/>
  <c r="CV85" i="2"/>
  <c r="CS85" i="2"/>
  <c r="CP85" i="2"/>
  <c r="DB101" i="2"/>
  <c r="CY101" i="2"/>
  <c r="CV101" i="2"/>
  <c r="CS101" i="2"/>
  <c r="CP101" i="2"/>
  <c r="DB117" i="2"/>
  <c r="CY117" i="2"/>
  <c r="CV117" i="2"/>
  <c r="CS117" i="2"/>
  <c r="CP117" i="2"/>
  <c r="DB133" i="2"/>
  <c r="CY133" i="2"/>
  <c r="CV133" i="2"/>
  <c r="CS133" i="2"/>
  <c r="CP133" i="2"/>
  <c r="DB149" i="2"/>
  <c r="CY149" i="2"/>
  <c r="CV149" i="2"/>
  <c r="CS149" i="2"/>
  <c r="CP149" i="2"/>
  <c r="CY165" i="2"/>
  <c r="DB165" i="2"/>
  <c r="CV165" i="2"/>
  <c r="CS165" i="2"/>
  <c r="CP165" i="2"/>
  <c r="CY181" i="2"/>
  <c r="DB181" i="2"/>
  <c r="CV181" i="2"/>
  <c r="CS181" i="2"/>
  <c r="CP181" i="2"/>
  <c r="CY197" i="2"/>
  <c r="DB197" i="2"/>
  <c r="CV197" i="2"/>
  <c r="CS197" i="2"/>
  <c r="CP197" i="2"/>
  <c r="CY213" i="2"/>
  <c r="DB213" i="2"/>
  <c r="CV213" i="2"/>
  <c r="CS213" i="2"/>
  <c r="CP213" i="2"/>
  <c r="CY229" i="2"/>
  <c r="DB229" i="2"/>
  <c r="CV229" i="2"/>
  <c r="CS229" i="2"/>
  <c r="CP229" i="2"/>
  <c r="CY245" i="2"/>
  <c r="DB245" i="2"/>
  <c r="CV245" i="2"/>
  <c r="CS245" i="2"/>
  <c r="CP245" i="2"/>
  <c r="CY261" i="2"/>
  <c r="DB261" i="2"/>
  <c r="CV261" i="2"/>
  <c r="CS261" i="2"/>
  <c r="CP261" i="2"/>
  <c r="DB260" i="2"/>
  <c r="CY260" i="2"/>
  <c r="CP260" i="2"/>
  <c r="CV260" i="2"/>
  <c r="CS260" i="2"/>
  <c r="DB28" i="2"/>
  <c r="CV28" i="2"/>
  <c r="CY28" i="2"/>
  <c r="CP28" i="2"/>
  <c r="CS28" i="2"/>
  <c r="DB44" i="2"/>
  <c r="CV44" i="2"/>
  <c r="CY44" i="2"/>
  <c r="CP44" i="2"/>
  <c r="CS44" i="2"/>
  <c r="DB60" i="2"/>
  <c r="CV60" i="2"/>
  <c r="CY60" i="2"/>
  <c r="CP60" i="2"/>
  <c r="CS60" i="2"/>
  <c r="DB76" i="2"/>
  <c r="CV76" i="2"/>
  <c r="CY76" i="2"/>
  <c r="CP76" i="2"/>
  <c r="CS76" i="2"/>
  <c r="DB92" i="2"/>
  <c r="CV92" i="2"/>
  <c r="CY92" i="2"/>
  <c r="CP92" i="2"/>
  <c r="CS92" i="2"/>
  <c r="DB108" i="2"/>
  <c r="CV108" i="2"/>
  <c r="CY108" i="2"/>
  <c r="CP108" i="2"/>
  <c r="CS108" i="2"/>
  <c r="DB124" i="2"/>
  <c r="CV124" i="2"/>
  <c r="CY124" i="2"/>
  <c r="CP124" i="2"/>
  <c r="CS124" i="2"/>
  <c r="DB140" i="2"/>
  <c r="CV140" i="2"/>
  <c r="CY140" i="2"/>
  <c r="CP140" i="2"/>
  <c r="CS140" i="2"/>
  <c r="DB156" i="2"/>
  <c r="CV156" i="2"/>
  <c r="CY156" i="2"/>
  <c r="CP156" i="2"/>
  <c r="CS156" i="2"/>
  <c r="DB172" i="2"/>
  <c r="CY172" i="2"/>
  <c r="CP172" i="2"/>
  <c r="CV172" i="2"/>
  <c r="CS172" i="2"/>
  <c r="DB188" i="2"/>
  <c r="CY188" i="2"/>
  <c r="CP188" i="2"/>
  <c r="CV188" i="2"/>
  <c r="CS188" i="2"/>
  <c r="DB204" i="2"/>
  <c r="CY204" i="2"/>
  <c r="CP204" i="2"/>
  <c r="CV204" i="2"/>
  <c r="CS204" i="2"/>
  <c r="DB220" i="2"/>
  <c r="CY220" i="2"/>
  <c r="CP220" i="2"/>
  <c r="CV220" i="2"/>
  <c r="CS220" i="2"/>
  <c r="DB236" i="2"/>
  <c r="CY236" i="2"/>
  <c r="CP236" i="2"/>
  <c r="CV236" i="2"/>
  <c r="CS236" i="2"/>
  <c r="CY170" i="2"/>
  <c r="DB170" i="2"/>
  <c r="CV170" i="2"/>
  <c r="CS170" i="2"/>
  <c r="CP170" i="2"/>
  <c r="DB27" i="2"/>
  <c r="CV27" i="2"/>
  <c r="CY27" i="2"/>
  <c r="CS27" i="2"/>
  <c r="CP27" i="2"/>
  <c r="DB43" i="2"/>
  <c r="CV43" i="2"/>
  <c r="CY43" i="2"/>
  <c r="CS43" i="2"/>
  <c r="CP43" i="2"/>
  <c r="DB59" i="2"/>
  <c r="CV59" i="2"/>
  <c r="CY59" i="2"/>
  <c r="CS59" i="2"/>
  <c r="CP59" i="2"/>
  <c r="DB75" i="2"/>
  <c r="CV75" i="2"/>
  <c r="CY75" i="2"/>
  <c r="CS75" i="2"/>
  <c r="CP75" i="2"/>
  <c r="DB91" i="2"/>
  <c r="CV91" i="2"/>
  <c r="CY91" i="2"/>
  <c r="CP91" i="2"/>
  <c r="CS91" i="2"/>
  <c r="DB107" i="2"/>
  <c r="CV107" i="2"/>
  <c r="CY107" i="2"/>
  <c r="CP107" i="2"/>
  <c r="CS107" i="2"/>
  <c r="DB123" i="2"/>
  <c r="CV123" i="2"/>
  <c r="CY123" i="2"/>
  <c r="CP123" i="2"/>
  <c r="CS123" i="2"/>
  <c r="DB139" i="2"/>
  <c r="CV139" i="2"/>
  <c r="CY139" i="2"/>
  <c r="CP139" i="2"/>
  <c r="CS139" i="2"/>
  <c r="DB155" i="2"/>
  <c r="CV155" i="2"/>
  <c r="CY155" i="2"/>
  <c r="CP155" i="2"/>
  <c r="CS155" i="2"/>
  <c r="DB171" i="2"/>
  <c r="CV171" i="2"/>
  <c r="CY171" i="2"/>
  <c r="CP171" i="2"/>
  <c r="CS171" i="2"/>
  <c r="DB187" i="2"/>
  <c r="CV187" i="2"/>
  <c r="CY187" i="2"/>
  <c r="CP187" i="2"/>
  <c r="CS187" i="2"/>
  <c r="DB203" i="2"/>
  <c r="CV203" i="2"/>
  <c r="CY203" i="2"/>
  <c r="CP203" i="2"/>
  <c r="CS203" i="2"/>
  <c r="DB219" i="2"/>
  <c r="CV219" i="2"/>
  <c r="CY219" i="2"/>
  <c r="CP219" i="2"/>
  <c r="CS219" i="2"/>
  <c r="DB235" i="2"/>
  <c r="CV235" i="2"/>
  <c r="CY235" i="2"/>
  <c r="CP235" i="2"/>
  <c r="CS235" i="2"/>
  <c r="DB251" i="2"/>
  <c r="CV251" i="2"/>
  <c r="CY251" i="2"/>
  <c r="CP251" i="2"/>
  <c r="CS251" i="2"/>
  <c r="DB22" i="2"/>
  <c r="CY22" i="2"/>
  <c r="CV22" i="2"/>
  <c r="CS22" i="2"/>
  <c r="CP22" i="2"/>
  <c r="DB38" i="2"/>
  <c r="CY38" i="2"/>
  <c r="CV38" i="2"/>
  <c r="CS38" i="2"/>
  <c r="CP38" i="2"/>
  <c r="DB54" i="2"/>
  <c r="CY54" i="2"/>
  <c r="CS54" i="2"/>
  <c r="CV54" i="2"/>
  <c r="CP54" i="2"/>
  <c r="DB70" i="2"/>
  <c r="CY70" i="2"/>
  <c r="CS70" i="2"/>
  <c r="CV70" i="2"/>
  <c r="CP70" i="2"/>
  <c r="DB86" i="2"/>
  <c r="CY86" i="2"/>
  <c r="CS86" i="2"/>
  <c r="CV86" i="2"/>
  <c r="CP86" i="2"/>
  <c r="DB102" i="2"/>
  <c r="CY102" i="2"/>
  <c r="CS102" i="2"/>
  <c r="CV102" i="2"/>
  <c r="CP102" i="2"/>
  <c r="DB118" i="2"/>
  <c r="CY118" i="2"/>
  <c r="CS118" i="2"/>
  <c r="CV118" i="2"/>
  <c r="CP118" i="2"/>
  <c r="DB134" i="2"/>
  <c r="CY134" i="2"/>
  <c r="CS134" i="2"/>
  <c r="CV134" i="2"/>
  <c r="CP134" i="2"/>
  <c r="DB162" i="2"/>
  <c r="X156" i="14" s="1"/>
  <c r="CY162" i="2"/>
  <c r="W156" i="14" s="1"/>
  <c r="CS162" i="2"/>
  <c r="U156" i="14" s="1"/>
  <c r="CV162" i="2"/>
  <c r="V156" i="14" s="1"/>
  <c r="CP162" i="2"/>
  <c r="CY182" i="2"/>
  <c r="W176" i="14" s="1"/>
  <c r="DB182" i="2"/>
  <c r="X176" i="14" s="1"/>
  <c r="CS182" i="2"/>
  <c r="U176" i="14" s="1"/>
  <c r="CV182" i="2"/>
  <c r="V176" i="14" s="1"/>
  <c r="CP182" i="2"/>
  <c r="CY198" i="2"/>
  <c r="W192" i="14" s="1"/>
  <c r="DB198" i="2"/>
  <c r="X192" i="14" s="1"/>
  <c r="CS198" i="2"/>
  <c r="U192" i="14" s="1"/>
  <c r="CV198" i="2"/>
  <c r="V192" i="14" s="1"/>
  <c r="CP198" i="2"/>
  <c r="CY214" i="2"/>
  <c r="W208" i="14" s="1"/>
  <c r="DB214" i="2"/>
  <c r="X208" i="14" s="1"/>
  <c r="CS214" i="2"/>
  <c r="U208" i="14" s="1"/>
  <c r="CV214" i="2"/>
  <c r="V208" i="14" s="1"/>
  <c r="CP214" i="2"/>
  <c r="CY230" i="2"/>
  <c r="W224" i="14" s="1"/>
  <c r="DB230" i="2"/>
  <c r="X224" i="14" s="1"/>
  <c r="CS230" i="2"/>
  <c r="U224" i="14" s="1"/>
  <c r="CV230" i="2"/>
  <c r="V224" i="14" s="1"/>
  <c r="CP230" i="2"/>
  <c r="CY246" i="2"/>
  <c r="W240" i="14" s="1"/>
  <c r="DB246" i="2"/>
  <c r="X240" i="14" s="1"/>
  <c r="CS246" i="2"/>
  <c r="U240" i="14" s="1"/>
  <c r="CP246" i="2"/>
  <c r="CV246" i="2"/>
  <c r="V240" i="14" s="1"/>
  <c r="K53" i="13"/>
  <c r="DB25" i="2"/>
  <c r="CY25" i="2"/>
  <c r="CS25" i="2"/>
  <c r="CV25" i="2"/>
  <c r="CP25" i="2"/>
  <c r="DB41" i="2"/>
  <c r="CY41" i="2"/>
  <c r="CS41" i="2"/>
  <c r="CV41" i="2"/>
  <c r="CP41" i="2"/>
  <c r="DB57" i="2"/>
  <c r="CY57" i="2"/>
  <c r="CS57" i="2"/>
  <c r="CV57" i="2"/>
  <c r="CP57" i="2"/>
  <c r="DB73" i="2"/>
  <c r="CY73" i="2"/>
  <c r="CS73" i="2"/>
  <c r="CV73" i="2"/>
  <c r="CP73" i="2"/>
  <c r="DB89" i="2"/>
  <c r="CY89" i="2"/>
  <c r="CV89" i="2"/>
  <c r="CS89" i="2"/>
  <c r="CP89" i="2"/>
  <c r="DB105" i="2"/>
  <c r="CY105" i="2"/>
  <c r="CV105" i="2"/>
  <c r="CS105" i="2"/>
  <c r="CP105" i="2"/>
  <c r="DB121" i="2"/>
  <c r="CY121" i="2"/>
  <c r="CV121" i="2"/>
  <c r="CS121" i="2"/>
  <c r="CP121" i="2"/>
  <c r="DB137" i="2"/>
  <c r="CY137" i="2"/>
  <c r="CV137" i="2"/>
  <c r="CS137" i="2"/>
  <c r="CP137" i="2"/>
  <c r="DB153" i="2"/>
  <c r="CY153" i="2"/>
  <c r="CV153" i="2"/>
  <c r="CS153" i="2"/>
  <c r="CP153" i="2"/>
  <c r="CY169" i="2"/>
  <c r="DB169" i="2"/>
  <c r="CV169" i="2"/>
  <c r="CS169" i="2"/>
  <c r="CP169" i="2"/>
  <c r="CY185" i="2"/>
  <c r="DB185" i="2"/>
  <c r="CV185" i="2"/>
  <c r="CS185" i="2"/>
  <c r="CP185" i="2"/>
  <c r="CY201" i="2"/>
  <c r="DB201" i="2"/>
  <c r="CV201" i="2"/>
  <c r="CS201" i="2"/>
  <c r="CP201" i="2"/>
  <c r="CY217" i="2"/>
  <c r="DB217" i="2"/>
  <c r="CV217" i="2"/>
  <c r="CS217" i="2"/>
  <c r="CP217" i="2"/>
  <c r="CY233" i="2"/>
  <c r="DB233" i="2"/>
  <c r="CV233" i="2"/>
  <c r="CS233" i="2"/>
  <c r="CP233" i="2"/>
  <c r="CY249" i="2"/>
  <c r="DB249" i="2"/>
  <c r="CV249" i="2"/>
  <c r="CS249" i="2"/>
  <c r="CP249" i="2"/>
  <c r="DB248" i="2"/>
  <c r="CY248" i="2"/>
  <c r="CV248" i="2"/>
  <c r="CP248" i="2"/>
  <c r="CS248" i="2"/>
  <c r="DB16" i="2"/>
  <c r="CV16" i="2"/>
  <c r="CY16" i="2"/>
  <c r="CS16" i="2"/>
  <c r="CP16" i="2"/>
  <c r="DB32" i="2"/>
  <c r="CV32" i="2"/>
  <c r="CY32" i="2"/>
  <c r="CS32" i="2"/>
  <c r="CP32" i="2"/>
  <c r="DB48" i="2"/>
  <c r="CV48" i="2"/>
  <c r="CY48" i="2"/>
  <c r="CS48" i="2"/>
  <c r="CP48" i="2"/>
  <c r="DB64" i="2"/>
  <c r="CV64" i="2"/>
  <c r="CY64" i="2"/>
  <c r="CS64" i="2"/>
  <c r="CP64" i="2"/>
  <c r="DB80" i="2"/>
  <c r="CV80" i="2"/>
  <c r="CY80" i="2"/>
  <c r="CS80" i="2"/>
  <c r="CP80" i="2"/>
  <c r="DB96" i="2"/>
  <c r="CV96" i="2"/>
  <c r="CY96" i="2"/>
  <c r="CP96" i="2"/>
  <c r="CS96" i="2"/>
  <c r="DB112" i="2"/>
  <c r="CV112" i="2"/>
  <c r="CY112" i="2"/>
  <c r="CP112" i="2"/>
  <c r="CS112" i="2"/>
  <c r="DB128" i="2"/>
  <c r="CV128" i="2"/>
  <c r="CY128" i="2"/>
  <c r="CP128" i="2"/>
  <c r="CS128" i="2"/>
  <c r="DB144" i="2"/>
  <c r="CV144" i="2"/>
  <c r="CY144" i="2"/>
  <c r="CP144" i="2"/>
  <c r="CS144" i="2"/>
  <c r="CV160" i="2"/>
  <c r="DB160" i="2"/>
  <c r="CY160" i="2"/>
  <c r="CP160" i="2"/>
  <c r="CS160" i="2"/>
  <c r="DB176" i="2"/>
  <c r="CY176" i="2"/>
  <c r="CV176" i="2"/>
  <c r="CP176" i="2"/>
  <c r="CS176" i="2"/>
  <c r="DB192" i="2"/>
  <c r="CY192" i="2"/>
  <c r="CV192" i="2"/>
  <c r="CP192" i="2"/>
  <c r="CS192" i="2"/>
  <c r="DB208" i="2"/>
  <c r="CY208" i="2"/>
  <c r="CV208" i="2"/>
  <c r="CP208" i="2"/>
  <c r="CS208" i="2"/>
  <c r="DB224" i="2"/>
  <c r="CY224" i="2"/>
  <c r="CV224" i="2"/>
  <c r="CP224" i="2"/>
  <c r="CS224" i="2"/>
  <c r="DB240" i="2"/>
  <c r="CY240" i="2"/>
  <c r="CV240" i="2"/>
  <c r="CP240" i="2"/>
  <c r="CS240" i="2"/>
  <c r="DB15" i="2"/>
  <c r="CV15" i="2"/>
  <c r="CY15" i="2"/>
  <c r="CS15" i="2"/>
  <c r="CP15" i="2"/>
  <c r="DB31" i="2"/>
  <c r="CV31" i="2"/>
  <c r="CY31" i="2"/>
  <c r="CS31" i="2"/>
  <c r="CP31" i="2"/>
  <c r="DB47" i="2"/>
  <c r="CV47" i="2"/>
  <c r="CY47" i="2"/>
  <c r="CS47" i="2"/>
  <c r="CP47" i="2"/>
  <c r="DB63" i="2"/>
  <c r="CV63" i="2"/>
  <c r="CY63" i="2"/>
  <c r="CS63" i="2"/>
  <c r="CP63" i="2"/>
  <c r="DB79" i="2"/>
  <c r="CV79" i="2"/>
  <c r="CY79" i="2"/>
  <c r="CS79" i="2"/>
  <c r="CP79" i="2"/>
  <c r="DB95" i="2"/>
  <c r="CV95" i="2"/>
  <c r="CY95" i="2"/>
  <c r="CP95" i="2"/>
  <c r="CS95" i="2"/>
  <c r="DB111" i="2"/>
  <c r="CV111" i="2"/>
  <c r="CY111" i="2"/>
  <c r="CP111" i="2"/>
  <c r="CS111" i="2"/>
  <c r="DB127" i="2"/>
  <c r="CV127" i="2"/>
  <c r="CY127" i="2"/>
  <c r="CP127" i="2"/>
  <c r="CS127" i="2"/>
  <c r="DB143" i="2"/>
  <c r="CV143" i="2"/>
  <c r="CY143" i="2"/>
  <c r="CP143" i="2"/>
  <c r="CS143" i="2"/>
  <c r="CV159" i="2"/>
  <c r="DB159" i="2"/>
  <c r="CY159" i="2"/>
  <c r="CP159" i="2"/>
  <c r="CS159" i="2"/>
  <c r="DB175" i="2"/>
  <c r="CV175" i="2"/>
  <c r="CY175" i="2"/>
  <c r="CP175" i="2"/>
  <c r="CS175" i="2"/>
  <c r="DB191" i="2"/>
  <c r="CV191" i="2"/>
  <c r="CY191" i="2"/>
  <c r="CP191" i="2"/>
  <c r="CS191" i="2"/>
  <c r="DB207" i="2"/>
  <c r="CV207" i="2"/>
  <c r="CY207" i="2"/>
  <c r="CP207" i="2"/>
  <c r="CS207" i="2"/>
  <c r="DB223" i="2"/>
  <c r="CV223" i="2"/>
  <c r="CY223" i="2"/>
  <c r="CP223" i="2"/>
  <c r="CS223" i="2"/>
  <c r="DB239" i="2"/>
  <c r="CV239" i="2"/>
  <c r="CY239" i="2"/>
  <c r="CP239" i="2"/>
  <c r="CS239" i="2"/>
  <c r="DB255" i="2"/>
  <c r="CV255" i="2"/>
  <c r="CY255" i="2"/>
  <c r="CP255" i="2"/>
  <c r="CS255" i="2"/>
  <c r="DB26" i="2"/>
  <c r="CY26" i="2"/>
  <c r="CV26" i="2"/>
  <c r="CS26" i="2"/>
  <c r="CP26" i="2"/>
  <c r="DB42" i="2"/>
  <c r="CY42" i="2"/>
  <c r="CV42" i="2"/>
  <c r="CS42" i="2"/>
  <c r="CP42" i="2"/>
  <c r="DB58" i="2"/>
  <c r="CY58" i="2"/>
  <c r="CV58" i="2"/>
  <c r="CS58" i="2"/>
  <c r="CP58" i="2"/>
  <c r="DB74" i="2"/>
  <c r="CY74" i="2"/>
  <c r="CV74" i="2"/>
  <c r="CS74" i="2"/>
  <c r="CP74" i="2"/>
  <c r="DB90" i="2"/>
  <c r="CY90" i="2"/>
  <c r="CV90" i="2"/>
  <c r="CS90" i="2"/>
  <c r="CP90" i="2"/>
  <c r="DB106" i="2"/>
  <c r="CY106" i="2"/>
  <c r="CV106" i="2"/>
  <c r="CS106" i="2"/>
  <c r="CP106" i="2"/>
  <c r="DB122" i="2"/>
  <c r="CY122" i="2"/>
  <c r="CV122" i="2"/>
  <c r="CS122" i="2"/>
  <c r="CP122" i="2"/>
  <c r="DB138" i="2"/>
  <c r="CY138" i="2"/>
  <c r="CV138" i="2"/>
  <c r="CS138" i="2"/>
  <c r="CP138" i="2"/>
  <c r="DB150" i="2"/>
  <c r="X144" i="14" s="1"/>
  <c r="CY150" i="2"/>
  <c r="W144" i="14" s="1"/>
  <c r="CS150" i="2"/>
  <c r="U144" i="14" s="1"/>
  <c r="CV150" i="2"/>
  <c r="V144" i="14" s="1"/>
  <c r="CP150" i="2"/>
  <c r="CY166" i="2"/>
  <c r="W160" i="14" s="1"/>
  <c r="DB166" i="2"/>
  <c r="X160" i="14" s="1"/>
  <c r="CS166" i="2"/>
  <c r="U160" i="14" s="1"/>
  <c r="CV166" i="2"/>
  <c r="V160" i="14" s="1"/>
  <c r="CP166" i="2"/>
  <c r="CY186" i="2"/>
  <c r="W180" i="14" s="1"/>
  <c r="DB186" i="2"/>
  <c r="X180" i="14" s="1"/>
  <c r="CV186" i="2"/>
  <c r="V180" i="14" s="1"/>
  <c r="CS186" i="2"/>
  <c r="U180" i="14" s="1"/>
  <c r="CP186" i="2"/>
  <c r="CY202" i="2"/>
  <c r="W196" i="14" s="1"/>
  <c r="DB202" i="2"/>
  <c r="X196" i="14" s="1"/>
  <c r="CV202" i="2"/>
  <c r="V196" i="14" s="1"/>
  <c r="CS202" i="2"/>
  <c r="U196" i="14" s="1"/>
  <c r="CP202" i="2"/>
  <c r="CY218" i="2"/>
  <c r="W212" i="14" s="1"/>
  <c r="DB218" i="2"/>
  <c r="X212" i="14" s="1"/>
  <c r="CV218" i="2"/>
  <c r="V212" i="14" s="1"/>
  <c r="CS218" i="2"/>
  <c r="U212" i="14" s="1"/>
  <c r="CP218" i="2"/>
  <c r="CY234" i="2"/>
  <c r="W228" i="14" s="1"/>
  <c r="DB234" i="2"/>
  <c r="X228" i="14" s="1"/>
  <c r="CV234" i="2"/>
  <c r="V228" i="14" s="1"/>
  <c r="CS234" i="2"/>
  <c r="U228" i="14" s="1"/>
  <c r="CP234" i="2"/>
  <c r="CY250" i="2"/>
  <c r="DB250" i="2"/>
  <c r="CV250" i="2"/>
  <c r="CS250" i="2"/>
  <c r="CP250" i="2"/>
  <c r="DB13" i="2"/>
  <c r="CY13" i="2"/>
  <c r="CS13" i="2"/>
  <c r="CV13" i="2"/>
  <c r="CP13" i="2"/>
  <c r="DB29" i="2"/>
  <c r="CY29" i="2"/>
  <c r="CS29" i="2"/>
  <c r="CV29" i="2"/>
  <c r="CP29" i="2"/>
  <c r="DB45" i="2"/>
  <c r="CY45" i="2"/>
  <c r="CS45" i="2"/>
  <c r="CV45" i="2"/>
  <c r="CP45" i="2"/>
  <c r="DB61" i="2"/>
  <c r="CY61" i="2"/>
  <c r="CS61" i="2"/>
  <c r="CV61" i="2"/>
  <c r="CP61" i="2"/>
  <c r="DB77" i="2"/>
  <c r="CY77" i="2"/>
  <c r="CS77" i="2"/>
  <c r="CV77" i="2"/>
  <c r="CP77" i="2"/>
  <c r="DB93" i="2"/>
  <c r="CY93" i="2"/>
  <c r="CV93" i="2"/>
  <c r="CS93" i="2"/>
  <c r="CP93" i="2"/>
  <c r="DB109" i="2"/>
  <c r="CY109" i="2"/>
  <c r="CV109" i="2"/>
  <c r="CS109" i="2"/>
  <c r="CP109" i="2"/>
  <c r="DB125" i="2"/>
  <c r="CY125" i="2"/>
  <c r="CV125" i="2"/>
  <c r="CS125" i="2"/>
  <c r="CP125" i="2"/>
  <c r="DB141" i="2"/>
  <c r="CY141" i="2"/>
  <c r="CV141" i="2"/>
  <c r="CS141" i="2"/>
  <c r="CP141" i="2"/>
  <c r="DB157" i="2"/>
  <c r="CY157" i="2"/>
  <c r="CV157" i="2"/>
  <c r="CS157" i="2"/>
  <c r="CP157" i="2"/>
  <c r="CY173" i="2"/>
  <c r="DB173" i="2"/>
  <c r="CV173" i="2"/>
  <c r="CS173" i="2"/>
  <c r="CP173" i="2"/>
  <c r="CY189" i="2"/>
  <c r="DB189" i="2"/>
  <c r="CV189" i="2"/>
  <c r="CS189" i="2"/>
  <c r="CP189" i="2"/>
  <c r="CY205" i="2"/>
  <c r="DB205" i="2"/>
  <c r="CV205" i="2"/>
  <c r="CS205" i="2"/>
  <c r="CP205" i="2"/>
  <c r="CY221" i="2"/>
  <c r="DB221" i="2"/>
  <c r="CV221" i="2"/>
  <c r="CS221" i="2"/>
  <c r="CP221" i="2"/>
  <c r="CY237" i="2"/>
  <c r="DB237" i="2"/>
  <c r="CV237" i="2"/>
  <c r="CS237" i="2"/>
  <c r="CP237" i="2"/>
  <c r="CY253" i="2"/>
  <c r="DB253" i="2"/>
  <c r="CV253" i="2"/>
  <c r="CS253" i="2"/>
  <c r="CP253" i="2"/>
  <c r="DB252" i="2"/>
  <c r="CY252" i="2"/>
  <c r="CP252" i="2"/>
  <c r="CV252" i="2"/>
  <c r="CS252" i="2"/>
  <c r="DB20" i="2"/>
  <c r="CV20" i="2"/>
  <c r="CY20" i="2"/>
  <c r="CP20" i="2"/>
  <c r="CS20" i="2"/>
  <c r="DB36" i="2"/>
  <c r="CV36" i="2"/>
  <c r="CY36" i="2"/>
  <c r="CP36" i="2"/>
  <c r="CS36" i="2"/>
  <c r="DB52" i="2"/>
  <c r="CV52" i="2"/>
  <c r="CY52" i="2"/>
  <c r="CP52" i="2"/>
  <c r="CS52" i="2"/>
  <c r="DB68" i="2"/>
  <c r="CV68" i="2"/>
  <c r="CY68" i="2"/>
  <c r="CP68" i="2"/>
  <c r="CS68" i="2"/>
  <c r="DB84" i="2"/>
  <c r="CV84" i="2"/>
  <c r="CY84" i="2"/>
  <c r="CP84" i="2"/>
  <c r="CS84" i="2"/>
  <c r="DB100" i="2"/>
  <c r="CV100" i="2"/>
  <c r="CY100" i="2"/>
  <c r="CP100" i="2"/>
  <c r="CS100" i="2"/>
  <c r="DB116" i="2"/>
  <c r="CV116" i="2"/>
  <c r="CY116" i="2"/>
  <c r="CP116" i="2"/>
  <c r="CS116" i="2"/>
  <c r="DB132" i="2"/>
  <c r="CV132" i="2"/>
  <c r="CY132" i="2"/>
  <c r="CP132" i="2"/>
  <c r="CS132" i="2"/>
  <c r="DB148" i="2"/>
  <c r="CV148" i="2"/>
  <c r="CY148" i="2"/>
  <c r="CP148" i="2"/>
  <c r="CS148" i="2"/>
  <c r="DB164" i="2"/>
  <c r="CV164" i="2"/>
  <c r="CY164" i="2"/>
  <c r="CP164" i="2"/>
  <c r="CS164" i="2"/>
  <c r="DB180" i="2"/>
  <c r="CY180" i="2"/>
  <c r="CP180" i="2"/>
  <c r="CV180" i="2"/>
  <c r="CS180" i="2"/>
  <c r="DB196" i="2"/>
  <c r="CY196" i="2"/>
  <c r="CP196" i="2"/>
  <c r="CV196" i="2"/>
  <c r="CS196" i="2"/>
  <c r="DB212" i="2"/>
  <c r="CY212" i="2"/>
  <c r="CV212" i="2"/>
  <c r="CP212" i="2"/>
  <c r="CS212" i="2"/>
  <c r="DB228" i="2"/>
  <c r="CY228" i="2"/>
  <c r="CP228" i="2"/>
  <c r="CV228" i="2"/>
  <c r="CS228" i="2"/>
  <c r="DB244" i="2"/>
  <c r="CY244" i="2"/>
  <c r="CV244" i="2"/>
  <c r="CP244" i="2"/>
  <c r="CS244" i="2"/>
  <c r="DB19" i="2"/>
  <c r="CV19" i="2"/>
  <c r="CY19" i="2"/>
  <c r="CS19" i="2"/>
  <c r="CP19" i="2"/>
  <c r="DB35" i="2"/>
  <c r="CV35" i="2"/>
  <c r="CY35" i="2"/>
  <c r="CS35" i="2"/>
  <c r="CP35" i="2"/>
  <c r="DB51" i="2"/>
  <c r="CV51" i="2"/>
  <c r="CY51" i="2"/>
  <c r="CS51" i="2"/>
  <c r="CP51" i="2"/>
  <c r="DB67" i="2"/>
  <c r="CV67" i="2"/>
  <c r="CY67" i="2"/>
  <c r="CS67" i="2"/>
  <c r="CP67" i="2"/>
  <c r="DB83" i="2"/>
  <c r="CV83" i="2"/>
  <c r="CY83" i="2"/>
  <c r="CS83" i="2"/>
  <c r="CP83" i="2"/>
  <c r="DB99" i="2"/>
  <c r="CV99" i="2"/>
  <c r="CY99" i="2"/>
  <c r="CP99" i="2"/>
  <c r="CS99" i="2"/>
  <c r="DB115" i="2"/>
  <c r="CV115" i="2"/>
  <c r="CY115" i="2"/>
  <c r="CP115" i="2"/>
  <c r="CS115" i="2"/>
  <c r="DB131" i="2"/>
  <c r="CV131" i="2"/>
  <c r="CY131" i="2"/>
  <c r="CP131" i="2"/>
  <c r="CS131" i="2"/>
  <c r="DB147" i="2"/>
  <c r="CV147" i="2"/>
  <c r="CY147" i="2"/>
  <c r="CP147" i="2"/>
  <c r="CS147" i="2"/>
  <c r="DB163" i="2"/>
  <c r="CV163" i="2"/>
  <c r="CY163" i="2"/>
  <c r="CP163" i="2"/>
  <c r="CS163" i="2"/>
  <c r="DB179" i="2"/>
  <c r="CV179" i="2"/>
  <c r="CY179" i="2"/>
  <c r="CP179" i="2"/>
  <c r="CS179" i="2"/>
  <c r="DB195" i="2"/>
  <c r="CV195" i="2"/>
  <c r="CY195" i="2"/>
  <c r="CP195" i="2"/>
  <c r="CS195" i="2"/>
  <c r="DB211" i="2"/>
  <c r="CV211" i="2"/>
  <c r="CY211" i="2"/>
  <c r="CP211" i="2"/>
  <c r="CS211" i="2"/>
  <c r="DB227" i="2"/>
  <c r="CV227" i="2"/>
  <c r="CY227" i="2"/>
  <c r="CP227" i="2"/>
  <c r="CS227" i="2"/>
  <c r="DB243" i="2"/>
  <c r="CV243" i="2"/>
  <c r="CY243" i="2"/>
  <c r="CP243" i="2"/>
  <c r="CS243" i="2"/>
  <c r="DB14" i="2"/>
  <c r="CY14" i="2"/>
  <c r="CV14" i="2"/>
  <c r="CS14" i="2"/>
  <c r="CP14" i="2"/>
  <c r="DB30" i="2"/>
  <c r="CY30" i="2"/>
  <c r="CV30" i="2"/>
  <c r="CS30" i="2"/>
  <c r="CP30" i="2"/>
  <c r="DB46" i="2"/>
  <c r="CY46" i="2"/>
  <c r="CV46" i="2"/>
  <c r="CS46" i="2"/>
  <c r="CP46" i="2"/>
  <c r="DB62" i="2"/>
  <c r="CY62" i="2"/>
  <c r="CS62" i="2"/>
  <c r="CV62" i="2"/>
  <c r="CP62" i="2"/>
  <c r="DB78" i="2"/>
  <c r="CY78" i="2"/>
  <c r="CS78" i="2"/>
  <c r="CV78" i="2"/>
  <c r="CP78" i="2"/>
  <c r="DB94" i="2"/>
  <c r="CY94" i="2"/>
  <c r="CV94" i="2"/>
  <c r="CS94" i="2"/>
  <c r="CP94" i="2"/>
  <c r="DB110" i="2"/>
  <c r="CY110" i="2"/>
  <c r="CV110" i="2"/>
  <c r="CS110" i="2"/>
  <c r="CP110" i="2"/>
  <c r="DB126" i="2"/>
  <c r="CY126" i="2"/>
  <c r="CV126" i="2"/>
  <c r="CS126" i="2"/>
  <c r="CP126" i="2"/>
  <c r="DB142" i="2"/>
  <c r="CY142" i="2"/>
  <c r="CV142" i="2"/>
  <c r="CS142" i="2"/>
  <c r="CP142" i="2"/>
  <c r="DB154" i="2"/>
  <c r="X148" i="14" s="1"/>
  <c r="CY154" i="2"/>
  <c r="W148" i="14" s="1"/>
  <c r="CV154" i="2"/>
  <c r="V148" i="14" s="1"/>
  <c r="CS154" i="2"/>
  <c r="U148" i="14" s="1"/>
  <c r="CP154" i="2"/>
  <c r="CY174" i="2"/>
  <c r="W168" i="14" s="1"/>
  <c r="DB174" i="2"/>
  <c r="X168" i="14" s="1"/>
  <c r="CS174" i="2"/>
  <c r="U168" i="14" s="1"/>
  <c r="CV174" i="2"/>
  <c r="V168" i="14" s="1"/>
  <c r="CP174" i="2"/>
  <c r="CY190" i="2"/>
  <c r="W184" i="14" s="1"/>
  <c r="DB190" i="2"/>
  <c r="X184" i="14" s="1"/>
  <c r="CS190" i="2"/>
  <c r="U184" i="14" s="1"/>
  <c r="CV190" i="2"/>
  <c r="V184" i="14" s="1"/>
  <c r="CP190" i="2"/>
  <c r="CY206" i="2"/>
  <c r="W200" i="14" s="1"/>
  <c r="DB206" i="2"/>
  <c r="X200" i="14" s="1"/>
  <c r="CS206" i="2"/>
  <c r="U200" i="14" s="1"/>
  <c r="CV206" i="2"/>
  <c r="V200" i="14" s="1"/>
  <c r="CP206" i="2"/>
  <c r="CY222" i="2"/>
  <c r="W216" i="14" s="1"/>
  <c r="DB222" i="2"/>
  <c r="X216" i="14" s="1"/>
  <c r="CS222" i="2"/>
  <c r="U216" i="14" s="1"/>
  <c r="CP222" i="2"/>
  <c r="CV222" i="2"/>
  <c r="V216" i="14" s="1"/>
  <c r="CY238" i="2"/>
  <c r="W232" i="14" s="1"/>
  <c r="DB238" i="2"/>
  <c r="X232" i="14" s="1"/>
  <c r="CS238" i="2"/>
  <c r="U232" i="14" s="1"/>
  <c r="CP238" i="2"/>
  <c r="CV238" i="2"/>
  <c r="V232" i="14" s="1"/>
  <c r="CY254" i="2"/>
  <c r="DB254" i="2"/>
  <c r="CS254" i="2"/>
  <c r="CP254" i="2"/>
  <c r="CV254" i="2"/>
  <c r="V15" i="14"/>
  <c r="U15" i="14"/>
  <c r="W15" i="14"/>
  <c r="X15" i="14"/>
  <c r="V31" i="14"/>
  <c r="U31" i="14"/>
  <c r="W31" i="14"/>
  <c r="X31" i="14"/>
  <c r="V47" i="14"/>
  <c r="U47" i="14"/>
  <c r="W47" i="14"/>
  <c r="X47" i="14"/>
  <c r="V63" i="14"/>
  <c r="U63" i="14"/>
  <c r="W63" i="14"/>
  <c r="X63" i="14"/>
  <c r="V79" i="14"/>
  <c r="U79" i="14"/>
  <c r="W79" i="14"/>
  <c r="X79" i="14"/>
  <c r="V95" i="14"/>
  <c r="U95" i="14"/>
  <c r="W95" i="14"/>
  <c r="X95" i="14"/>
  <c r="V111" i="14"/>
  <c r="U111" i="14"/>
  <c r="W111" i="14"/>
  <c r="X111" i="14"/>
  <c r="V127" i="14"/>
  <c r="U127" i="14"/>
  <c r="W127" i="14"/>
  <c r="X127" i="14"/>
  <c r="V143" i="14"/>
  <c r="U143" i="14"/>
  <c r="W143" i="14"/>
  <c r="X143" i="14"/>
  <c r="V159" i="14"/>
  <c r="U159" i="14"/>
  <c r="W159" i="14"/>
  <c r="X159" i="14"/>
  <c r="V175" i="14"/>
  <c r="U175" i="14"/>
  <c r="W175" i="14"/>
  <c r="X175" i="14"/>
  <c r="V191" i="14"/>
  <c r="U191" i="14"/>
  <c r="W191" i="14"/>
  <c r="X191" i="14"/>
  <c r="V207" i="14"/>
  <c r="U207" i="14"/>
  <c r="W207" i="14"/>
  <c r="X207" i="14"/>
  <c r="V223" i="14"/>
  <c r="U223" i="14"/>
  <c r="W223" i="14"/>
  <c r="X223" i="14"/>
  <c r="V239" i="14"/>
  <c r="U239" i="14"/>
  <c r="W239" i="14"/>
  <c r="X239" i="14"/>
  <c r="U18" i="14"/>
  <c r="W18" i="14"/>
  <c r="V18" i="14"/>
  <c r="X18" i="14"/>
  <c r="U34" i="14"/>
  <c r="V34" i="14"/>
  <c r="X34" i="14"/>
  <c r="W34" i="14"/>
  <c r="U50" i="14"/>
  <c r="V50" i="14"/>
  <c r="X50" i="14"/>
  <c r="W50" i="14"/>
  <c r="U66" i="14"/>
  <c r="V66" i="14"/>
  <c r="W66" i="14"/>
  <c r="X66" i="14"/>
  <c r="U82" i="14"/>
  <c r="V82" i="14"/>
  <c r="W82" i="14"/>
  <c r="X82" i="14"/>
  <c r="U98" i="14"/>
  <c r="V98" i="14"/>
  <c r="W98" i="14"/>
  <c r="X98" i="14"/>
  <c r="U114" i="14"/>
  <c r="V114" i="14"/>
  <c r="X114" i="14"/>
  <c r="W114" i="14"/>
  <c r="U130" i="14"/>
  <c r="V130" i="14"/>
  <c r="X130" i="14"/>
  <c r="W130" i="14"/>
  <c r="U146" i="14"/>
  <c r="V146" i="14"/>
  <c r="X146" i="14"/>
  <c r="W146" i="14"/>
  <c r="U162" i="14"/>
  <c r="V162" i="14"/>
  <c r="X162" i="14"/>
  <c r="W162" i="14"/>
  <c r="U178" i="14"/>
  <c r="V178" i="14"/>
  <c r="X178" i="14"/>
  <c r="W178" i="14"/>
  <c r="U194" i="14"/>
  <c r="V194" i="14"/>
  <c r="X194" i="14"/>
  <c r="W194" i="14"/>
  <c r="U210" i="14"/>
  <c r="V210" i="14"/>
  <c r="X210" i="14"/>
  <c r="W210" i="14"/>
  <c r="U226" i="14"/>
  <c r="V226" i="14"/>
  <c r="X226" i="14"/>
  <c r="W226" i="14"/>
  <c r="V164" i="14"/>
  <c r="U164" i="14"/>
  <c r="W164" i="14"/>
  <c r="X164" i="14"/>
  <c r="U21" i="14"/>
  <c r="W21" i="14"/>
  <c r="V21" i="14"/>
  <c r="X21" i="14"/>
  <c r="U37" i="14"/>
  <c r="W37" i="14"/>
  <c r="V37" i="14"/>
  <c r="X37" i="14"/>
  <c r="U53" i="14"/>
  <c r="W53" i="14"/>
  <c r="V53" i="14"/>
  <c r="X53" i="14"/>
  <c r="U69" i="14"/>
  <c r="W69" i="14"/>
  <c r="V69" i="14"/>
  <c r="X69" i="14"/>
  <c r="U85" i="14"/>
  <c r="W85" i="14"/>
  <c r="V85" i="14"/>
  <c r="X85" i="14"/>
  <c r="U101" i="14"/>
  <c r="W101" i="14"/>
  <c r="V101" i="14"/>
  <c r="X101" i="14"/>
  <c r="U117" i="14"/>
  <c r="V117" i="14"/>
  <c r="X117" i="14"/>
  <c r="W117" i="14"/>
  <c r="U133" i="14"/>
  <c r="V133" i="14"/>
  <c r="X133" i="14"/>
  <c r="W133" i="14"/>
  <c r="U149" i="14"/>
  <c r="V149" i="14"/>
  <c r="X149" i="14"/>
  <c r="W149" i="14"/>
  <c r="U165" i="14"/>
  <c r="V165" i="14"/>
  <c r="X165" i="14"/>
  <c r="W165" i="14"/>
  <c r="U181" i="14"/>
  <c r="V181" i="14"/>
  <c r="X181" i="14"/>
  <c r="W181" i="14"/>
  <c r="U197" i="14"/>
  <c r="V197" i="14"/>
  <c r="X197" i="14"/>
  <c r="W197" i="14"/>
  <c r="U213" i="14"/>
  <c r="V213" i="14"/>
  <c r="X213" i="14"/>
  <c r="W213" i="14"/>
  <c r="U229" i="14"/>
  <c r="V229" i="14"/>
  <c r="X229" i="14"/>
  <c r="W229" i="14"/>
  <c r="V8" i="14"/>
  <c r="U8" i="14"/>
  <c r="W8" i="14"/>
  <c r="X8" i="14"/>
  <c r="V24" i="14"/>
  <c r="U24" i="14"/>
  <c r="W24" i="14"/>
  <c r="X24" i="14"/>
  <c r="V40" i="14"/>
  <c r="U40" i="14"/>
  <c r="W40" i="14"/>
  <c r="X40" i="14"/>
  <c r="V56" i="14"/>
  <c r="U56" i="14"/>
  <c r="W56" i="14"/>
  <c r="X56" i="14"/>
  <c r="V72" i="14"/>
  <c r="U72" i="14"/>
  <c r="W72" i="14"/>
  <c r="X72" i="14"/>
  <c r="V88" i="14"/>
  <c r="U88" i="14"/>
  <c r="W88" i="14"/>
  <c r="X88" i="14"/>
  <c r="V104" i="14"/>
  <c r="U104" i="14"/>
  <c r="W104" i="14"/>
  <c r="X104" i="14"/>
  <c r="V120" i="14"/>
  <c r="U120" i="14"/>
  <c r="W120" i="14"/>
  <c r="X120" i="14"/>
  <c r="V136" i="14"/>
  <c r="U136" i="14"/>
  <c r="W136" i="14"/>
  <c r="X136" i="14"/>
  <c r="V19" i="14"/>
  <c r="U19" i="14"/>
  <c r="W19" i="14"/>
  <c r="X19" i="14"/>
  <c r="V35" i="14"/>
  <c r="U35" i="14"/>
  <c r="X35" i="14"/>
  <c r="W35" i="14"/>
  <c r="V51" i="14"/>
  <c r="U51" i="14"/>
  <c r="X51" i="14"/>
  <c r="W51" i="14"/>
  <c r="V67" i="14"/>
  <c r="U67" i="14"/>
  <c r="W67" i="14"/>
  <c r="X67" i="14"/>
  <c r="V83" i="14"/>
  <c r="U83" i="14"/>
  <c r="W83" i="14"/>
  <c r="X83" i="14"/>
  <c r="V99" i="14"/>
  <c r="U99" i="14"/>
  <c r="W99" i="14"/>
  <c r="X99" i="14"/>
  <c r="V115" i="14"/>
  <c r="U115" i="14"/>
  <c r="W115" i="14"/>
  <c r="X115" i="14"/>
  <c r="V131" i="14"/>
  <c r="U131" i="14"/>
  <c r="W131" i="14"/>
  <c r="X131" i="14"/>
  <c r="V147" i="14"/>
  <c r="U147" i="14"/>
  <c r="W147" i="14"/>
  <c r="X147" i="14"/>
  <c r="V163" i="14"/>
  <c r="U163" i="14"/>
  <c r="W163" i="14"/>
  <c r="X163" i="14"/>
  <c r="V179" i="14"/>
  <c r="U179" i="14"/>
  <c r="W179" i="14"/>
  <c r="X179" i="14"/>
  <c r="V195" i="14"/>
  <c r="U195" i="14"/>
  <c r="W195" i="14"/>
  <c r="X195" i="14"/>
  <c r="V211" i="14"/>
  <c r="U211" i="14"/>
  <c r="W211" i="14"/>
  <c r="X211" i="14"/>
  <c r="V227" i="14"/>
  <c r="U227" i="14"/>
  <c r="W227" i="14"/>
  <c r="X227" i="14"/>
  <c r="U22" i="14"/>
  <c r="W22" i="14"/>
  <c r="V22" i="14"/>
  <c r="X22" i="14"/>
  <c r="U38" i="14"/>
  <c r="V38" i="14"/>
  <c r="W38" i="14"/>
  <c r="X38" i="14"/>
  <c r="U54" i="14"/>
  <c r="V54" i="14"/>
  <c r="W54" i="14"/>
  <c r="X54" i="14"/>
  <c r="U70" i="14"/>
  <c r="V70" i="14"/>
  <c r="X70" i="14"/>
  <c r="W70" i="14"/>
  <c r="U86" i="14"/>
  <c r="V86" i="14"/>
  <c r="X86" i="14"/>
  <c r="W86" i="14"/>
  <c r="U102" i="14"/>
  <c r="V102" i="14"/>
  <c r="X102" i="14"/>
  <c r="W102" i="14"/>
  <c r="U118" i="14"/>
  <c r="V118" i="14"/>
  <c r="X118" i="14"/>
  <c r="W118" i="14"/>
  <c r="U134" i="14"/>
  <c r="V134" i="14"/>
  <c r="X134" i="14"/>
  <c r="W134" i="14"/>
  <c r="U150" i="14"/>
  <c r="V150" i="14"/>
  <c r="X150" i="14"/>
  <c r="W150" i="14"/>
  <c r="U166" i="14"/>
  <c r="V166" i="14"/>
  <c r="X166" i="14"/>
  <c r="W166" i="14"/>
  <c r="U182" i="14"/>
  <c r="V182" i="14"/>
  <c r="X182" i="14"/>
  <c r="W182" i="14"/>
  <c r="U198" i="14"/>
  <c r="V198" i="14"/>
  <c r="X198" i="14"/>
  <c r="W198" i="14"/>
  <c r="U214" i="14"/>
  <c r="V214" i="14"/>
  <c r="X214" i="14"/>
  <c r="W214" i="14"/>
  <c r="U230" i="14"/>
  <c r="V230" i="14"/>
  <c r="W230" i="14"/>
  <c r="X230" i="14"/>
  <c r="U9" i="14"/>
  <c r="W9" i="14"/>
  <c r="V9" i="14"/>
  <c r="X9" i="14"/>
  <c r="U25" i="14"/>
  <c r="W25" i="14"/>
  <c r="V25" i="14"/>
  <c r="X25" i="14"/>
  <c r="U41" i="14"/>
  <c r="W41" i="14"/>
  <c r="V41" i="14"/>
  <c r="X41" i="14"/>
  <c r="U57" i="14"/>
  <c r="W57" i="14"/>
  <c r="V57" i="14"/>
  <c r="X57" i="14"/>
  <c r="U73" i="14"/>
  <c r="W73" i="14"/>
  <c r="V73" i="14"/>
  <c r="X73" i="14"/>
  <c r="U89" i="14"/>
  <c r="W89" i="14"/>
  <c r="V89" i="14"/>
  <c r="X89" i="14"/>
  <c r="U105" i="14"/>
  <c r="V105" i="14"/>
  <c r="X105" i="14"/>
  <c r="W105" i="14"/>
  <c r="U121" i="14"/>
  <c r="V121" i="14"/>
  <c r="X121" i="14"/>
  <c r="W121" i="14"/>
  <c r="U137" i="14"/>
  <c r="V137" i="14"/>
  <c r="X137" i="14"/>
  <c r="W137" i="14"/>
  <c r="U153" i="14"/>
  <c r="V153" i="14"/>
  <c r="X153" i="14"/>
  <c r="W153" i="14"/>
  <c r="U169" i="14"/>
  <c r="V169" i="14"/>
  <c r="X169" i="14"/>
  <c r="W169" i="14"/>
  <c r="U185" i="14"/>
  <c r="V185" i="14"/>
  <c r="X185" i="14"/>
  <c r="W185" i="14"/>
  <c r="U201" i="14"/>
  <c r="V201" i="14"/>
  <c r="X201" i="14"/>
  <c r="W201" i="14"/>
  <c r="U217" i="14"/>
  <c r="V217" i="14"/>
  <c r="X217" i="14"/>
  <c r="W217" i="14"/>
  <c r="U233" i="14"/>
  <c r="V233" i="14"/>
  <c r="X233" i="14"/>
  <c r="W233" i="14"/>
  <c r="V12" i="14"/>
  <c r="U12" i="14"/>
  <c r="W12" i="14"/>
  <c r="X12" i="14"/>
  <c r="V28" i="14"/>
  <c r="U28" i="14"/>
  <c r="W28" i="14"/>
  <c r="X28" i="14"/>
  <c r="V44" i="14"/>
  <c r="U44" i="14"/>
  <c r="W44" i="14"/>
  <c r="X44" i="14"/>
  <c r="V60" i="14"/>
  <c r="U60" i="14"/>
  <c r="W60" i="14"/>
  <c r="X60" i="14"/>
  <c r="V76" i="14"/>
  <c r="U76" i="14"/>
  <c r="W76" i="14"/>
  <c r="X76" i="14"/>
  <c r="V92" i="14"/>
  <c r="U92" i="14"/>
  <c r="W92" i="14"/>
  <c r="X92" i="14"/>
  <c r="V108" i="14"/>
  <c r="U108" i="14"/>
  <c r="W108" i="14"/>
  <c r="X108" i="14"/>
  <c r="V124" i="14"/>
  <c r="U124" i="14"/>
  <c r="W124" i="14"/>
  <c r="X124" i="14"/>
  <c r="V140" i="14"/>
  <c r="U140" i="14"/>
  <c r="W140" i="14"/>
  <c r="X140" i="14"/>
  <c r="V7" i="14"/>
  <c r="U7" i="14"/>
  <c r="W7" i="14"/>
  <c r="X7" i="14"/>
  <c r="V23" i="14"/>
  <c r="U23" i="14"/>
  <c r="W23" i="14"/>
  <c r="X23" i="14"/>
  <c r="V39" i="14"/>
  <c r="U39" i="14"/>
  <c r="W39" i="14"/>
  <c r="X39" i="14"/>
  <c r="V55" i="14"/>
  <c r="U55" i="14"/>
  <c r="W55" i="14"/>
  <c r="X55" i="14"/>
  <c r="V71" i="14"/>
  <c r="U71" i="14"/>
  <c r="W71" i="14"/>
  <c r="X71" i="14"/>
  <c r="V87" i="14"/>
  <c r="U87" i="14"/>
  <c r="W87" i="14"/>
  <c r="X87" i="14"/>
  <c r="V103" i="14"/>
  <c r="U103" i="14"/>
  <c r="W103" i="14"/>
  <c r="X103" i="14"/>
  <c r="V119" i="14"/>
  <c r="U119" i="14"/>
  <c r="W119" i="14"/>
  <c r="X119" i="14"/>
  <c r="V135" i="14"/>
  <c r="U135" i="14"/>
  <c r="W135" i="14"/>
  <c r="X135" i="14"/>
  <c r="V151" i="14"/>
  <c r="U151" i="14"/>
  <c r="W151" i="14"/>
  <c r="X151" i="14"/>
  <c r="V167" i="14"/>
  <c r="U167" i="14"/>
  <c r="W167" i="14"/>
  <c r="X167" i="14"/>
  <c r="V183" i="14"/>
  <c r="U183" i="14"/>
  <c r="W183" i="14"/>
  <c r="X183" i="14"/>
  <c r="V199" i="14"/>
  <c r="U199" i="14"/>
  <c r="W199" i="14"/>
  <c r="X199" i="14"/>
  <c r="V215" i="14"/>
  <c r="U215" i="14"/>
  <c r="W215" i="14"/>
  <c r="X215" i="14"/>
  <c r="V231" i="14"/>
  <c r="U231" i="14"/>
  <c r="W231" i="14"/>
  <c r="X231" i="14"/>
  <c r="U10" i="14"/>
  <c r="W10" i="14"/>
  <c r="V10" i="14"/>
  <c r="X10" i="14"/>
  <c r="U26" i="14"/>
  <c r="W26" i="14"/>
  <c r="V26" i="14"/>
  <c r="X26" i="14"/>
  <c r="U42" i="14"/>
  <c r="V42" i="14"/>
  <c r="X42" i="14"/>
  <c r="W42" i="14"/>
  <c r="U58" i="14"/>
  <c r="V58" i="14"/>
  <c r="X58" i="14"/>
  <c r="W58" i="14"/>
  <c r="U74" i="14"/>
  <c r="V74" i="14"/>
  <c r="X74" i="14"/>
  <c r="W74" i="14"/>
  <c r="U90" i="14"/>
  <c r="V90" i="14"/>
  <c r="X90" i="14"/>
  <c r="W90" i="14"/>
  <c r="U106" i="14"/>
  <c r="V106" i="14"/>
  <c r="X106" i="14"/>
  <c r="W106" i="14"/>
  <c r="U122" i="14"/>
  <c r="V122" i="14"/>
  <c r="X122" i="14"/>
  <c r="W122" i="14"/>
  <c r="U138" i="14"/>
  <c r="V138" i="14"/>
  <c r="X138" i="14"/>
  <c r="W138" i="14"/>
  <c r="U154" i="14"/>
  <c r="V154" i="14"/>
  <c r="X154" i="14"/>
  <c r="W154" i="14"/>
  <c r="U170" i="14"/>
  <c r="V170" i="14"/>
  <c r="X170" i="14"/>
  <c r="W170" i="14"/>
  <c r="U186" i="14"/>
  <c r="V186" i="14"/>
  <c r="X186" i="14"/>
  <c r="W186" i="14"/>
  <c r="U202" i="14"/>
  <c r="V202" i="14"/>
  <c r="X202" i="14"/>
  <c r="W202" i="14"/>
  <c r="U218" i="14"/>
  <c r="V218" i="14"/>
  <c r="X218" i="14"/>
  <c r="W218" i="14"/>
  <c r="U234" i="14"/>
  <c r="V234" i="14"/>
  <c r="X234" i="14"/>
  <c r="W234" i="14"/>
  <c r="U13" i="14"/>
  <c r="W13" i="14"/>
  <c r="V13" i="14"/>
  <c r="X13" i="14"/>
  <c r="U29" i="14"/>
  <c r="W29" i="14"/>
  <c r="V29" i="14"/>
  <c r="X29" i="14"/>
  <c r="U45" i="14"/>
  <c r="W45" i="14"/>
  <c r="V45" i="14"/>
  <c r="X45" i="14"/>
  <c r="U61" i="14"/>
  <c r="W61" i="14"/>
  <c r="V61" i="14"/>
  <c r="X61" i="14"/>
  <c r="U77" i="14"/>
  <c r="W77" i="14"/>
  <c r="V77" i="14"/>
  <c r="X77" i="14"/>
  <c r="U93" i="14"/>
  <c r="W93" i="14"/>
  <c r="V93" i="14"/>
  <c r="X93" i="14"/>
  <c r="U109" i="14"/>
  <c r="V109" i="14"/>
  <c r="X109" i="14"/>
  <c r="W109" i="14"/>
  <c r="U125" i="14"/>
  <c r="V125" i="14"/>
  <c r="X125" i="14"/>
  <c r="W125" i="14"/>
  <c r="U141" i="14"/>
  <c r="V141" i="14"/>
  <c r="X141" i="14"/>
  <c r="W141" i="14"/>
  <c r="U157" i="14"/>
  <c r="V157" i="14"/>
  <c r="X157" i="14"/>
  <c r="W157" i="14"/>
  <c r="U173" i="14"/>
  <c r="V173" i="14"/>
  <c r="X173" i="14"/>
  <c r="W173" i="14"/>
  <c r="U189" i="14"/>
  <c r="V189" i="14"/>
  <c r="X189" i="14"/>
  <c r="W189" i="14"/>
  <c r="U205" i="14"/>
  <c r="V205" i="14"/>
  <c r="X205" i="14"/>
  <c r="W205" i="14"/>
  <c r="U221" i="14"/>
  <c r="V221" i="14"/>
  <c r="X221" i="14"/>
  <c r="W221" i="14"/>
  <c r="U237" i="14"/>
  <c r="V237" i="14"/>
  <c r="X237" i="14"/>
  <c r="W237" i="14"/>
  <c r="V16" i="14"/>
  <c r="U16" i="14"/>
  <c r="W16" i="14"/>
  <c r="X16" i="14"/>
  <c r="V32" i="14"/>
  <c r="U32" i="14"/>
  <c r="W32" i="14"/>
  <c r="X32" i="14"/>
  <c r="V48" i="14"/>
  <c r="U48" i="14"/>
  <c r="W48" i="14"/>
  <c r="X48" i="14"/>
  <c r="V64" i="14"/>
  <c r="U64" i="14"/>
  <c r="W64" i="14"/>
  <c r="X64" i="14"/>
  <c r="V80" i="14"/>
  <c r="U80" i="14"/>
  <c r="W80" i="14"/>
  <c r="X80" i="14"/>
  <c r="V96" i="14"/>
  <c r="U96" i="14"/>
  <c r="W96" i="14"/>
  <c r="X96" i="14"/>
  <c r="V112" i="14"/>
  <c r="U112" i="14"/>
  <c r="W112" i="14"/>
  <c r="X112" i="14"/>
  <c r="V128" i="14"/>
  <c r="U128" i="14"/>
  <c r="W128" i="14"/>
  <c r="X128" i="14"/>
  <c r="V11" i="14"/>
  <c r="U11" i="14"/>
  <c r="W11" i="14"/>
  <c r="X11" i="14"/>
  <c r="V27" i="14"/>
  <c r="U27" i="14"/>
  <c r="W27" i="14"/>
  <c r="X27" i="14"/>
  <c r="V43" i="14"/>
  <c r="U43" i="14"/>
  <c r="X43" i="14"/>
  <c r="W43" i="14"/>
  <c r="V59" i="14"/>
  <c r="U59" i="14"/>
  <c r="X59" i="14"/>
  <c r="W59" i="14"/>
  <c r="V75" i="14"/>
  <c r="U75" i="14"/>
  <c r="X75" i="14"/>
  <c r="W75" i="14"/>
  <c r="V91" i="14"/>
  <c r="U91" i="14"/>
  <c r="X91" i="14"/>
  <c r="W91" i="14"/>
  <c r="V107" i="14"/>
  <c r="U107" i="14"/>
  <c r="W107" i="14"/>
  <c r="X107" i="14"/>
  <c r="V123" i="14"/>
  <c r="U123" i="14"/>
  <c r="W123" i="14"/>
  <c r="X123" i="14"/>
  <c r="V139" i="14"/>
  <c r="U139" i="14"/>
  <c r="W139" i="14"/>
  <c r="X139" i="14"/>
  <c r="V155" i="14"/>
  <c r="U155" i="14"/>
  <c r="W155" i="14"/>
  <c r="X155" i="14"/>
  <c r="V171" i="14"/>
  <c r="U171" i="14"/>
  <c r="W171" i="14"/>
  <c r="X171" i="14"/>
  <c r="V187" i="14"/>
  <c r="U187" i="14"/>
  <c r="W187" i="14"/>
  <c r="X187" i="14"/>
  <c r="V203" i="14"/>
  <c r="U203" i="14"/>
  <c r="W203" i="14"/>
  <c r="X203" i="14"/>
  <c r="V219" i="14"/>
  <c r="U219" i="14"/>
  <c r="W219" i="14"/>
  <c r="X219" i="14"/>
  <c r="V235" i="14"/>
  <c r="U235" i="14"/>
  <c r="W235" i="14"/>
  <c r="X235" i="14"/>
  <c r="U14" i="14"/>
  <c r="W14" i="14"/>
  <c r="V14" i="14"/>
  <c r="X14" i="14"/>
  <c r="U30" i="14"/>
  <c r="W30" i="14"/>
  <c r="V30" i="14"/>
  <c r="X30" i="14"/>
  <c r="U46" i="14"/>
  <c r="V46" i="14"/>
  <c r="W46" i="14"/>
  <c r="X46" i="14"/>
  <c r="U62" i="14"/>
  <c r="V62" i="14"/>
  <c r="W62" i="14"/>
  <c r="X62" i="14"/>
  <c r="U78" i="14"/>
  <c r="V78" i="14"/>
  <c r="W78" i="14"/>
  <c r="X78" i="14"/>
  <c r="U94" i="14"/>
  <c r="V94" i="14"/>
  <c r="W94" i="14"/>
  <c r="X94" i="14"/>
  <c r="U110" i="14"/>
  <c r="V110" i="14"/>
  <c r="X110" i="14"/>
  <c r="W110" i="14"/>
  <c r="U126" i="14"/>
  <c r="V126" i="14"/>
  <c r="X126" i="14"/>
  <c r="W126" i="14"/>
  <c r="U142" i="14"/>
  <c r="V142" i="14"/>
  <c r="X142" i="14"/>
  <c r="W142" i="14"/>
  <c r="U158" i="14"/>
  <c r="V158" i="14"/>
  <c r="X158" i="14"/>
  <c r="W158" i="14"/>
  <c r="U174" i="14"/>
  <c r="V174" i="14"/>
  <c r="X174" i="14"/>
  <c r="W174" i="14"/>
  <c r="U190" i="14"/>
  <c r="V190" i="14"/>
  <c r="X190" i="14"/>
  <c r="W190" i="14"/>
  <c r="U206" i="14"/>
  <c r="V206" i="14"/>
  <c r="X206" i="14"/>
  <c r="W206" i="14"/>
  <c r="U222" i="14"/>
  <c r="V222" i="14"/>
  <c r="X222" i="14"/>
  <c r="W222" i="14"/>
  <c r="U238" i="14"/>
  <c r="V238" i="14"/>
  <c r="X238" i="14"/>
  <c r="W238" i="14"/>
  <c r="U17" i="14"/>
  <c r="W17" i="14"/>
  <c r="V17" i="14"/>
  <c r="X17" i="14"/>
  <c r="U33" i="14"/>
  <c r="W33" i="14"/>
  <c r="V33" i="14"/>
  <c r="X33" i="14"/>
  <c r="U49" i="14"/>
  <c r="W49" i="14"/>
  <c r="V49" i="14"/>
  <c r="X49" i="14"/>
  <c r="U65" i="14"/>
  <c r="W65" i="14"/>
  <c r="V65" i="14"/>
  <c r="X65" i="14"/>
  <c r="U81" i="14"/>
  <c r="W81" i="14"/>
  <c r="V81" i="14"/>
  <c r="X81" i="14"/>
  <c r="U97" i="14"/>
  <c r="W97" i="14"/>
  <c r="V97" i="14"/>
  <c r="X97" i="14"/>
  <c r="U113" i="14"/>
  <c r="V113" i="14"/>
  <c r="X113" i="14"/>
  <c r="W113" i="14"/>
  <c r="U129" i="14"/>
  <c r="V129" i="14"/>
  <c r="X129" i="14"/>
  <c r="W129" i="14"/>
  <c r="U145" i="14"/>
  <c r="V145" i="14"/>
  <c r="X145" i="14"/>
  <c r="W145" i="14"/>
  <c r="U161" i="14"/>
  <c r="V161" i="14"/>
  <c r="X161" i="14"/>
  <c r="W161" i="14"/>
  <c r="U177" i="14"/>
  <c r="V177" i="14"/>
  <c r="X177" i="14"/>
  <c r="W177" i="14"/>
  <c r="U193" i="14"/>
  <c r="V193" i="14"/>
  <c r="X193" i="14"/>
  <c r="W193" i="14"/>
  <c r="U209" i="14"/>
  <c r="V209" i="14"/>
  <c r="X209" i="14"/>
  <c r="W209" i="14"/>
  <c r="U225" i="14"/>
  <c r="V225" i="14"/>
  <c r="X225" i="14"/>
  <c r="W225" i="14"/>
  <c r="V20" i="14"/>
  <c r="U20" i="14"/>
  <c r="W20" i="14"/>
  <c r="X20" i="14"/>
  <c r="V36" i="14"/>
  <c r="U36" i="14"/>
  <c r="W36" i="14"/>
  <c r="X36" i="14"/>
  <c r="V52" i="14"/>
  <c r="U52" i="14"/>
  <c r="W52" i="14"/>
  <c r="X52" i="14"/>
  <c r="V68" i="14"/>
  <c r="U68" i="14"/>
  <c r="W68" i="14"/>
  <c r="X68" i="14"/>
  <c r="V84" i="14"/>
  <c r="U84" i="14"/>
  <c r="W84" i="14"/>
  <c r="X84" i="14"/>
  <c r="V100" i="14"/>
  <c r="U100" i="14"/>
  <c r="W100" i="14"/>
  <c r="X100" i="14"/>
  <c r="V116" i="14"/>
  <c r="U116" i="14"/>
  <c r="W116" i="14"/>
  <c r="X116" i="14"/>
  <c r="V132" i="14"/>
  <c r="U132" i="14"/>
  <c r="W132" i="14"/>
  <c r="X132" i="14"/>
  <c r="AS262" i="2"/>
  <c r="U262" i="2" s="1"/>
  <c r="E208" i="14"/>
  <c r="E144" i="14"/>
  <c r="E80" i="14"/>
  <c r="E32" i="14"/>
  <c r="E233" i="14"/>
  <c r="E185" i="14"/>
  <c r="E169" i="14"/>
  <c r="E89" i="14"/>
  <c r="E25" i="14"/>
  <c r="E9" i="14"/>
  <c r="E194" i="14"/>
  <c r="E146" i="14"/>
  <c r="E82" i="14"/>
  <c r="E18" i="14"/>
  <c r="E203" i="14"/>
  <c r="E123" i="14"/>
  <c r="E11" i="14"/>
  <c r="E204" i="14"/>
  <c r="E92" i="14"/>
  <c r="E28" i="14"/>
  <c r="E229" i="14"/>
  <c r="E213" i="14"/>
  <c r="E165" i="14"/>
  <c r="E149" i="14"/>
  <c r="E133" i="14"/>
  <c r="E69" i="14"/>
  <c r="E206" i="14"/>
  <c r="E158" i="14"/>
  <c r="E183" i="14"/>
  <c r="E103" i="14"/>
  <c r="E23" i="14"/>
  <c r="E88" i="14"/>
  <c r="E209" i="14"/>
  <c r="E193" i="14"/>
  <c r="E145" i="14"/>
  <c r="E129" i="14"/>
  <c r="E81" i="14"/>
  <c r="E65" i="14"/>
  <c r="E218" i="14"/>
  <c r="E154" i="14"/>
  <c r="E106" i="14"/>
  <c r="E90" i="14"/>
  <c r="E42" i="14"/>
  <c r="E26" i="14"/>
  <c r="E227" i="14"/>
  <c r="E163" i="14"/>
  <c r="E99" i="14"/>
  <c r="E19" i="14"/>
  <c r="E212" i="14"/>
  <c r="E196" i="14"/>
  <c r="E148" i="14"/>
  <c r="E84" i="14"/>
  <c r="E109" i="14"/>
  <c r="E29" i="14"/>
  <c r="E13" i="14"/>
  <c r="E182" i="14"/>
  <c r="E118" i="14"/>
  <c r="E54" i="14"/>
  <c r="E191" i="14"/>
  <c r="E143" i="14"/>
  <c r="E79" i="14"/>
  <c r="E63" i="14"/>
  <c r="E224" i="14"/>
  <c r="E160" i="14"/>
  <c r="E96" i="14"/>
  <c r="E48" i="14"/>
  <c r="E105" i="14"/>
  <c r="E41" i="14"/>
  <c r="E210" i="14"/>
  <c r="E34" i="14"/>
  <c r="E219" i="14"/>
  <c r="E155" i="14"/>
  <c r="E139" i="14"/>
  <c r="E75" i="14"/>
  <c r="E27" i="14"/>
  <c r="E220" i="14"/>
  <c r="E156" i="14"/>
  <c r="E108" i="14"/>
  <c r="E44" i="14"/>
  <c r="E85" i="14"/>
  <c r="E21" i="14"/>
  <c r="E222" i="14"/>
  <c r="E174" i="14"/>
  <c r="E142" i="14"/>
  <c r="E126" i="14"/>
  <c r="E78" i="14"/>
  <c r="E62" i="14"/>
  <c r="E199" i="14"/>
  <c r="E119" i="14"/>
  <c r="E39" i="14"/>
  <c r="E200" i="14"/>
  <c r="E184" i="14"/>
  <c r="E104" i="14"/>
  <c r="E56" i="14"/>
  <c r="E40" i="14"/>
  <c r="E17" i="14"/>
  <c r="E234" i="14"/>
  <c r="E170" i="14"/>
  <c r="E122" i="14"/>
  <c r="E58" i="14"/>
  <c r="E179" i="14"/>
  <c r="E115" i="14"/>
  <c r="E228" i="14"/>
  <c r="E164" i="14"/>
  <c r="E100" i="14"/>
  <c r="E36" i="14"/>
  <c r="E205" i="14"/>
  <c r="E198" i="14"/>
  <c r="E134" i="14"/>
  <c r="E70" i="14"/>
  <c r="E207" i="14"/>
  <c r="E95" i="14"/>
  <c r="E240" i="14"/>
  <c r="E176" i="14"/>
  <c r="E112" i="14"/>
  <c r="E217" i="14"/>
  <c r="E201" i="14"/>
  <c r="E153" i="14"/>
  <c r="E121" i="14"/>
  <c r="E57" i="14"/>
  <c r="E162" i="14"/>
  <c r="E98" i="14"/>
  <c r="E50" i="14"/>
  <c r="E235" i="14"/>
  <c r="E171" i="14"/>
  <c r="E91" i="14"/>
  <c r="E43" i="14"/>
  <c r="E236" i="14"/>
  <c r="E124" i="14"/>
  <c r="E60" i="14"/>
  <c r="E197" i="14"/>
  <c r="E181" i="14"/>
  <c r="E101" i="14"/>
  <c r="E37" i="14"/>
  <c r="E238" i="14"/>
  <c r="E14" i="14"/>
  <c r="E215" i="14"/>
  <c r="E151" i="14"/>
  <c r="E135" i="14"/>
  <c r="E71" i="14"/>
  <c r="E55" i="14"/>
  <c r="E120" i="14"/>
  <c r="E225" i="14"/>
  <c r="E177" i="14"/>
  <c r="E161" i="14"/>
  <c r="E113" i="14"/>
  <c r="E97" i="14"/>
  <c r="E186" i="14"/>
  <c r="E195" i="14"/>
  <c r="E131" i="14"/>
  <c r="E67" i="14"/>
  <c r="E51" i="14"/>
  <c r="E35" i="14"/>
  <c r="E20" i="14"/>
  <c r="E173" i="14"/>
  <c r="E157" i="14"/>
  <c r="E141" i="14"/>
  <c r="E125" i="14"/>
  <c r="E93" i="14"/>
  <c r="E77" i="14"/>
  <c r="E61" i="14"/>
  <c r="E214" i="14"/>
  <c r="E150" i="14"/>
  <c r="E86" i="14"/>
  <c r="E22" i="14"/>
  <c r="E223" i="14"/>
  <c r="E159" i="14"/>
  <c r="E111" i="14"/>
  <c r="E31" i="14"/>
  <c r="E15" i="14"/>
  <c r="E192" i="14"/>
  <c r="E128" i="14"/>
  <c r="E64" i="14"/>
  <c r="E16" i="14"/>
  <c r="E137" i="14"/>
  <c r="E73" i="14"/>
  <c r="E226" i="14"/>
  <c r="E178" i="14"/>
  <c r="E130" i="14"/>
  <c r="E114" i="14"/>
  <c r="E66" i="14"/>
  <c r="E187" i="14"/>
  <c r="E107" i="14"/>
  <c r="E59" i="14"/>
  <c r="E188" i="14"/>
  <c r="E172" i="14"/>
  <c r="E140" i="14"/>
  <c r="E76" i="14"/>
  <c r="E12" i="14"/>
  <c r="E117" i="14"/>
  <c r="E53" i="14"/>
  <c r="E190" i="14"/>
  <c r="E110" i="14"/>
  <c r="E94" i="14"/>
  <c r="E46" i="14"/>
  <c r="E30" i="14"/>
  <c r="E231" i="14"/>
  <c r="E167" i="14"/>
  <c r="E87" i="14"/>
  <c r="E7" i="14"/>
  <c r="E232" i="14"/>
  <c r="E216" i="14"/>
  <c r="E168" i="14"/>
  <c r="E152" i="14"/>
  <c r="E136" i="14"/>
  <c r="E72" i="14"/>
  <c r="E24" i="14"/>
  <c r="E8" i="14"/>
  <c r="E49" i="14"/>
  <c r="E33" i="14"/>
  <c r="E202" i="14"/>
  <c r="E138" i="14"/>
  <c r="E74" i="14"/>
  <c r="E10" i="14"/>
  <c r="E211" i="14"/>
  <c r="E147" i="14"/>
  <c r="E83" i="14"/>
  <c r="E180" i="14"/>
  <c r="E132" i="14"/>
  <c r="E116" i="14"/>
  <c r="E68" i="14"/>
  <c r="E52" i="14"/>
  <c r="E237" i="14"/>
  <c r="E221" i="14"/>
  <c r="E189" i="14"/>
  <c r="E45" i="14"/>
  <c r="E230" i="14"/>
  <c r="E166" i="14"/>
  <c r="E102" i="14"/>
  <c r="E38" i="14"/>
  <c r="E239" i="14"/>
  <c r="E175" i="14"/>
  <c r="E127" i="14"/>
  <c r="E47" i="14"/>
  <c r="A2" i="17" l="1"/>
  <c r="X3" i="2" l="1"/>
  <c r="AH12" i="2" l="1"/>
  <c r="X2" i="2" l="1"/>
  <c r="CL10" i="2" l="1"/>
  <c r="CI10" i="2"/>
  <c r="CF10" i="2"/>
  <c r="CC10" i="2"/>
  <c r="BZ10" i="2"/>
  <c r="BW10" i="2"/>
  <c r="BT10" i="2"/>
  <c r="BQ10" i="2"/>
  <c r="BN10" i="2"/>
  <c r="BK10" i="2"/>
  <c r="BH10" i="2"/>
  <c r="BE10" i="2"/>
  <c r="BB10" i="2"/>
  <c r="AY10" i="2"/>
  <c r="F4" i="14" s="1"/>
  <c r="AV11" i="2"/>
  <c r="E4" i="14" s="1"/>
  <c r="D252" i="20"/>
  <c r="B252" i="20"/>
  <c r="D251" i="20"/>
  <c r="B251" i="20"/>
  <c r="D250" i="20"/>
  <c r="B250" i="20"/>
  <c r="D249" i="20"/>
  <c r="B249" i="20"/>
  <c r="D248" i="20"/>
  <c r="B248" i="20"/>
  <c r="D247" i="20"/>
  <c r="B247" i="20"/>
  <c r="D246" i="20"/>
  <c r="B246" i="20"/>
  <c r="D245" i="20"/>
  <c r="B245" i="20"/>
  <c r="D244" i="20"/>
  <c r="B244" i="20"/>
  <c r="D243" i="20"/>
  <c r="B243" i="20"/>
  <c r="D242" i="20"/>
  <c r="B242" i="20"/>
  <c r="D241" i="20"/>
  <c r="B241" i="20"/>
  <c r="D240" i="20"/>
  <c r="B240" i="20"/>
  <c r="D239" i="20"/>
  <c r="B239" i="20"/>
  <c r="D238" i="20"/>
  <c r="B238" i="20"/>
  <c r="D237" i="20"/>
  <c r="B237" i="20"/>
  <c r="D236" i="20"/>
  <c r="B236" i="20"/>
  <c r="D235" i="20"/>
  <c r="B235" i="20"/>
  <c r="D234" i="20"/>
  <c r="B234" i="20"/>
  <c r="D233" i="20"/>
  <c r="B233" i="20"/>
  <c r="D232" i="20"/>
  <c r="B232" i="20"/>
  <c r="D231" i="20"/>
  <c r="B231" i="20"/>
  <c r="D230" i="20"/>
  <c r="B230" i="20"/>
  <c r="D229" i="20"/>
  <c r="B229" i="20"/>
  <c r="D228" i="20"/>
  <c r="B228" i="20"/>
  <c r="D227" i="20"/>
  <c r="B227" i="20"/>
  <c r="D226" i="20"/>
  <c r="B226" i="20"/>
  <c r="D225" i="20"/>
  <c r="B225" i="20"/>
  <c r="D224" i="20"/>
  <c r="B224" i="20"/>
  <c r="D223" i="20"/>
  <c r="B223" i="20"/>
  <c r="D222" i="20"/>
  <c r="B222" i="20"/>
  <c r="D221" i="20"/>
  <c r="B221" i="20"/>
  <c r="D220" i="20"/>
  <c r="B220" i="20"/>
  <c r="D219" i="20"/>
  <c r="B219" i="20"/>
  <c r="D218" i="20"/>
  <c r="B218" i="20"/>
  <c r="D217" i="20"/>
  <c r="B217" i="20"/>
  <c r="D216" i="20"/>
  <c r="B216" i="20"/>
  <c r="D215" i="20"/>
  <c r="B215" i="20"/>
  <c r="D214" i="20"/>
  <c r="B214" i="20"/>
  <c r="D213" i="20"/>
  <c r="B213" i="20"/>
  <c r="D212" i="20"/>
  <c r="B212" i="20"/>
  <c r="D211" i="20"/>
  <c r="B211" i="20"/>
  <c r="D210" i="20"/>
  <c r="B210" i="20"/>
  <c r="D209" i="20"/>
  <c r="B209" i="20"/>
  <c r="D208" i="20"/>
  <c r="B208" i="20"/>
  <c r="D207" i="20"/>
  <c r="B207" i="20"/>
  <c r="D206" i="20"/>
  <c r="B206" i="20"/>
  <c r="D205" i="20"/>
  <c r="B205" i="20"/>
  <c r="D204" i="20"/>
  <c r="B204" i="20"/>
  <c r="D203" i="20"/>
  <c r="B203" i="20"/>
  <c r="D202" i="20"/>
  <c r="B202" i="20"/>
  <c r="D201" i="20"/>
  <c r="B201" i="20"/>
  <c r="G5" i="17"/>
  <c r="F5" i="17"/>
  <c r="E5" i="17"/>
  <c r="C4" i="9"/>
  <c r="B4" i="9"/>
  <c r="A4" i="9"/>
  <c r="X12" i="2"/>
  <c r="AG12" i="2"/>
  <c r="AF12" i="2"/>
  <c r="AC12" i="2"/>
  <c r="H12" i="13" s="1"/>
  <c r="AD12" i="2"/>
  <c r="I12" i="13" s="1"/>
  <c r="B12" i="13" l="1"/>
  <c r="A5" i="17"/>
  <c r="D243" i="9"/>
  <c r="D235" i="9"/>
  <c r="D231" i="9"/>
  <c r="D227" i="9"/>
  <c r="D207" i="9"/>
  <c r="D203" i="9"/>
  <c r="D179" i="9"/>
  <c r="D163" i="9"/>
  <c r="D159" i="9"/>
  <c r="D151" i="9"/>
  <c r="D139" i="9"/>
  <c r="D135" i="9"/>
  <c r="D127" i="9"/>
  <c r="D123" i="9"/>
  <c r="D103" i="9"/>
  <c r="D99" i="9"/>
  <c r="D87" i="9"/>
  <c r="D75" i="9"/>
  <c r="D71" i="9"/>
  <c r="D67" i="9"/>
  <c r="D55" i="9"/>
  <c r="D39" i="9"/>
  <c r="D35" i="9"/>
  <c r="D27" i="9"/>
  <c r="D23" i="9"/>
  <c r="D11" i="9"/>
  <c r="D7" i="9"/>
  <c r="D167" i="9"/>
  <c r="D43" i="9"/>
  <c r="D91" i="9"/>
  <c r="D195" i="9"/>
  <c r="D119" i="9"/>
  <c r="D83" i="9"/>
  <c r="D51" i="9"/>
  <c r="D19" i="9"/>
  <c r="D175" i="9"/>
  <c r="D143" i="9"/>
  <c r="D111" i="9"/>
  <c r="D95" i="9"/>
  <c r="D79" i="9"/>
  <c r="D63" i="9"/>
  <c r="D47" i="9"/>
  <c r="D31" i="9"/>
  <c r="D15" i="9"/>
  <c r="H4" i="14"/>
  <c r="J4" i="14"/>
  <c r="L4" i="14"/>
  <c r="N4" i="14"/>
  <c r="P4" i="14"/>
  <c r="R4" i="14"/>
  <c r="G4" i="14"/>
  <c r="I4" i="14"/>
  <c r="K4" i="14"/>
  <c r="M4" i="14"/>
  <c r="O4" i="14"/>
  <c r="Q4" i="14"/>
  <c r="S4" i="14"/>
  <c r="D211" i="9"/>
  <c r="D171" i="9"/>
  <c r="D147" i="9"/>
  <c r="D131" i="9"/>
  <c r="D115" i="9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D165" i="9"/>
  <c r="D161" i="9"/>
  <c r="D157" i="9"/>
  <c r="D153" i="9"/>
  <c r="D149" i="9"/>
  <c r="D145" i="9"/>
  <c r="D141" i="9"/>
  <c r="D137" i="9"/>
  <c r="D133" i="9"/>
  <c r="D129" i="9"/>
  <c r="D125" i="9"/>
  <c r="D121" i="9"/>
  <c r="D117" i="9"/>
  <c r="D113" i="9"/>
  <c r="D109" i="9"/>
  <c r="D105" i="9"/>
  <c r="D101" i="9"/>
  <c r="D97" i="9"/>
  <c r="D93" i="9"/>
  <c r="D89" i="9"/>
  <c r="D85" i="9"/>
  <c r="D81" i="9"/>
  <c r="D77" i="9"/>
  <c r="D73" i="9"/>
  <c r="D69" i="9"/>
  <c r="D65" i="9"/>
  <c r="D61" i="9"/>
  <c r="D57" i="9"/>
  <c r="D53" i="9"/>
  <c r="D49" i="9"/>
  <c r="D45" i="9"/>
  <c r="D37" i="9"/>
  <c r="D21" i="9"/>
  <c r="D9" i="9"/>
  <c r="D5" i="9"/>
  <c r="D219" i="9"/>
  <c r="D187" i="9"/>
  <c r="D177" i="9"/>
  <c r="D173" i="9"/>
  <c r="D41" i="9"/>
  <c r="D33" i="9"/>
  <c r="D29" i="9"/>
  <c r="D25" i="9"/>
  <c r="D17" i="9"/>
  <c r="D13" i="9"/>
  <c r="D239" i="9"/>
  <c r="D223" i="9"/>
  <c r="D191" i="9"/>
  <c r="D157" i="20"/>
  <c r="D155" i="20"/>
  <c r="D153" i="20"/>
  <c r="D151" i="20"/>
  <c r="D149" i="20"/>
  <c r="D147" i="20"/>
  <c r="D145" i="20"/>
  <c r="D143" i="20"/>
  <c r="D141" i="20"/>
  <c r="D139" i="20"/>
  <c r="D137" i="20"/>
  <c r="D135" i="20"/>
  <c r="D133" i="20"/>
  <c r="D131" i="20"/>
  <c r="D129" i="20"/>
  <c r="D125" i="20"/>
  <c r="D123" i="20"/>
  <c r="D121" i="20"/>
  <c r="D119" i="20"/>
  <c r="D117" i="20"/>
  <c r="D115" i="20"/>
  <c r="D113" i="20"/>
  <c r="D111" i="20"/>
  <c r="D109" i="20"/>
  <c r="D107" i="20"/>
  <c r="D105" i="20"/>
  <c r="D103" i="20"/>
  <c r="D101" i="20"/>
  <c r="D99" i="20"/>
  <c r="D97" i="20"/>
  <c r="D95" i="20"/>
  <c r="D93" i="20"/>
  <c r="D91" i="20"/>
  <c r="D89" i="20"/>
  <c r="D87" i="20"/>
  <c r="D85" i="20"/>
  <c r="D83" i="20"/>
  <c r="D81" i="20"/>
  <c r="D79" i="20"/>
  <c r="D77" i="20"/>
  <c r="D75" i="20"/>
  <c r="D73" i="20"/>
  <c r="D71" i="20"/>
  <c r="D69" i="20"/>
  <c r="D67" i="20"/>
  <c r="D65" i="20"/>
  <c r="D63" i="20"/>
  <c r="D61" i="20"/>
  <c r="D59" i="20"/>
  <c r="D57" i="20"/>
  <c r="D55" i="20"/>
  <c r="D53" i="20"/>
  <c r="D51" i="20"/>
  <c r="D49" i="20"/>
  <c r="D47" i="20"/>
  <c r="D45" i="20"/>
  <c r="D43" i="20"/>
  <c r="D41" i="20"/>
  <c r="D39" i="20"/>
  <c r="D37" i="20"/>
  <c r="D35" i="20"/>
  <c r="D33" i="20"/>
  <c r="D31" i="20"/>
  <c r="D29" i="20"/>
  <c r="D27" i="20"/>
  <c r="D25" i="20"/>
  <c r="D23" i="20"/>
  <c r="D21" i="20"/>
  <c r="D19" i="20"/>
  <c r="D17" i="20"/>
  <c r="D15" i="20"/>
  <c r="D13" i="20"/>
  <c r="D11" i="20"/>
  <c r="D127" i="20"/>
  <c r="D158" i="20"/>
  <c r="D156" i="20"/>
  <c r="D154" i="20"/>
  <c r="D152" i="20"/>
  <c r="D150" i="20"/>
  <c r="D148" i="20"/>
  <c r="D146" i="20"/>
  <c r="D144" i="20"/>
  <c r="D142" i="20"/>
  <c r="D140" i="20"/>
  <c r="D138" i="20"/>
  <c r="D136" i="20"/>
  <c r="D134" i="20"/>
  <c r="D132" i="20"/>
  <c r="D130" i="20"/>
  <c r="D128" i="20"/>
  <c r="D126" i="20"/>
  <c r="D124" i="20"/>
  <c r="D122" i="20"/>
  <c r="D120" i="20"/>
  <c r="D118" i="20"/>
  <c r="D116" i="20"/>
  <c r="D114" i="20"/>
  <c r="D112" i="20"/>
  <c r="D110" i="20"/>
  <c r="D108" i="20"/>
  <c r="D106" i="20"/>
  <c r="D104" i="20"/>
  <c r="D102" i="20"/>
  <c r="D100" i="20"/>
  <c r="D98" i="20"/>
  <c r="D96" i="20"/>
  <c r="D94" i="20"/>
  <c r="D92" i="20"/>
  <c r="D90" i="20"/>
  <c r="D88" i="20"/>
  <c r="D86" i="20"/>
  <c r="D84" i="20"/>
  <c r="D82" i="20"/>
  <c r="D80" i="20"/>
  <c r="D78" i="20"/>
  <c r="D76" i="20"/>
  <c r="D74" i="20"/>
  <c r="D72" i="20"/>
  <c r="D70" i="20"/>
  <c r="D68" i="20"/>
  <c r="D66" i="20"/>
  <c r="D64" i="20"/>
  <c r="D62" i="20"/>
  <c r="D60" i="20"/>
  <c r="D58" i="20"/>
  <c r="D56" i="20"/>
  <c r="D54" i="20"/>
  <c r="D52" i="20"/>
  <c r="D50" i="20"/>
  <c r="D48" i="20"/>
  <c r="D46" i="20"/>
  <c r="D44" i="20"/>
  <c r="D42" i="20"/>
  <c r="D40" i="20"/>
  <c r="D38" i="20"/>
  <c r="D36" i="20"/>
  <c r="D34" i="20"/>
  <c r="D32" i="20"/>
  <c r="D30" i="20"/>
  <c r="D28" i="20"/>
  <c r="D26" i="20"/>
  <c r="D24" i="20"/>
  <c r="D22" i="20"/>
  <c r="D20" i="20"/>
  <c r="D18" i="20"/>
  <c r="D16" i="20"/>
  <c r="D14" i="20"/>
  <c r="D12" i="20"/>
  <c r="D10" i="20"/>
  <c r="D199" i="20"/>
  <c r="D197" i="20"/>
  <c r="D195" i="20"/>
  <c r="D193" i="20"/>
  <c r="D191" i="20"/>
  <c r="D189" i="20"/>
  <c r="D187" i="20"/>
  <c r="D185" i="20"/>
  <c r="D183" i="20"/>
  <c r="D181" i="20"/>
  <c r="D179" i="20"/>
  <c r="D177" i="20"/>
  <c r="D175" i="20"/>
  <c r="D173" i="20"/>
  <c r="D171" i="20"/>
  <c r="D169" i="20"/>
  <c r="D167" i="20"/>
  <c r="D165" i="20"/>
  <c r="D163" i="20"/>
  <c r="D161" i="20"/>
  <c r="D159" i="20"/>
  <c r="D200" i="20"/>
  <c r="D198" i="20"/>
  <c r="D196" i="20"/>
  <c r="D194" i="20"/>
  <c r="D192" i="20"/>
  <c r="D190" i="20"/>
  <c r="D188" i="20"/>
  <c r="D186" i="20"/>
  <c r="D184" i="20"/>
  <c r="D182" i="20"/>
  <c r="D180" i="20"/>
  <c r="D178" i="20"/>
  <c r="D176" i="20"/>
  <c r="D174" i="20"/>
  <c r="D172" i="20"/>
  <c r="D170" i="20"/>
  <c r="D168" i="20"/>
  <c r="D166" i="20"/>
  <c r="D164" i="20"/>
  <c r="D162" i="20"/>
  <c r="D160" i="20"/>
  <c r="D249" i="9"/>
  <c r="D245" i="9"/>
  <c r="D241" i="9"/>
  <c r="D237" i="9"/>
  <c r="D233" i="9"/>
  <c r="D229" i="9"/>
  <c r="D225" i="9"/>
  <c r="D221" i="9"/>
  <c r="D217" i="9"/>
  <c r="D213" i="9"/>
  <c r="D209" i="9"/>
  <c r="D205" i="9"/>
  <c r="D201" i="9"/>
  <c r="D197" i="9"/>
  <c r="D193" i="9"/>
  <c r="D189" i="9"/>
  <c r="D185" i="9"/>
  <c r="D181" i="9"/>
  <c r="D250" i="9"/>
  <c r="D248" i="9"/>
  <c r="D246" i="9"/>
  <c r="D244" i="9"/>
  <c r="D242" i="9"/>
  <c r="D240" i="9"/>
  <c r="D238" i="9"/>
  <c r="D236" i="9"/>
  <c r="D234" i="9"/>
  <c r="D232" i="9"/>
  <c r="D230" i="9"/>
  <c r="D228" i="9"/>
  <c r="D226" i="9"/>
  <c r="D224" i="9"/>
  <c r="D222" i="9"/>
  <c r="D220" i="9"/>
  <c r="D218" i="9"/>
  <c r="D216" i="9"/>
  <c r="D214" i="9"/>
  <c r="D212" i="9"/>
  <c r="D210" i="9"/>
  <c r="D208" i="9"/>
  <c r="D206" i="9"/>
  <c r="D204" i="9"/>
  <c r="D202" i="9"/>
  <c r="D200" i="9"/>
  <c r="D198" i="9"/>
  <c r="D196" i="9"/>
  <c r="D194" i="9"/>
  <c r="D192" i="9"/>
  <c r="D190" i="9"/>
  <c r="D188" i="9"/>
  <c r="D186" i="9"/>
  <c r="D184" i="9"/>
  <c r="D182" i="9"/>
  <c r="D180" i="9"/>
  <c r="D178" i="9"/>
  <c r="D176" i="9"/>
  <c r="D174" i="9"/>
  <c r="D172" i="9"/>
  <c r="D170" i="9"/>
  <c r="D168" i="9"/>
  <c r="D166" i="9"/>
  <c r="D164" i="9"/>
  <c r="D162" i="9"/>
  <c r="D160" i="9"/>
  <c r="D158" i="9"/>
  <c r="D156" i="9"/>
  <c r="D154" i="9"/>
  <c r="D152" i="9"/>
  <c r="D150" i="9"/>
  <c r="D148" i="9"/>
  <c r="D146" i="9"/>
  <c r="D144" i="9"/>
  <c r="D142" i="9"/>
  <c r="D140" i="9"/>
  <c r="D138" i="9"/>
  <c r="D136" i="9"/>
  <c r="D134" i="9"/>
  <c r="D132" i="9"/>
  <c r="D130" i="9"/>
  <c r="D128" i="9"/>
  <c r="D126" i="9"/>
  <c r="D124" i="9"/>
  <c r="D122" i="9"/>
  <c r="D120" i="9"/>
  <c r="D118" i="9"/>
  <c r="D116" i="9"/>
  <c r="D114" i="9"/>
  <c r="D112" i="9"/>
  <c r="D110" i="9"/>
  <c r="D108" i="9"/>
  <c r="D106" i="9"/>
  <c r="D104" i="9"/>
  <c r="D102" i="9"/>
  <c r="D100" i="9"/>
  <c r="D98" i="9"/>
  <c r="D96" i="9"/>
  <c r="D94" i="9"/>
  <c r="D92" i="9"/>
  <c r="D90" i="9"/>
  <c r="D88" i="9"/>
  <c r="D86" i="9"/>
  <c r="D84" i="9"/>
  <c r="D82" i="9"/>
  <c r="D80" i="9"/>
  <c r="D78" i="9"/>
  <c r="D76" i="9"/>
  <c r="D74" i="9"/>
  <c r="D72" i="9"/>
  <c r="D70" i="9"/>
  <c r="D68" i="9"/>
  <c r="D66" i="9"/>
  <c r="D64" i="9"/>
  <c r="D62" i="9"/>
  <c r="D60" i="9"/>
  <c r="D58" i="9"/>
  <c r="D56" i="9"/>
  <c r="D54" i="9"/>
  <c r="D52" i="9"/>
  <c r="D50" i="9"/>
  <c r="D48" i="9"/>
  <c r="D46" i="9"/>
  <c r="D44" i="9"/>
  <c r="D42" i="9"/>
  <c r="D40" i="9"/>
  <c r="D38" i="9"/>
  <c r="D36" i="9"/>
  <c r="D34" i="9"/>
  <c r="D32" i="9"/>
  <c r="D30" i="9"/>
  <c r="D28" i="9"/>
  <c r="D26" i="9"/>
  <c r="D24" i="9"/>
  <c r="D22" i="9"/>
  <c r="D20" i="9"/>
  <c r="D18" i="9"/>
  <c r="D16" i="9"/>
  <c r="D14" i="9"/>
  <c r="D12" i="9"/>
  <c r="D10" i="9"/>
  <c r="D8" i="9"/>
  <c r="D6" i="9"/>
  <c r="AA12" i="2"/>
  <c r="F12" i="13" s="1"/>
  <c r="D183" i="9" l="1"/>
  <c r="D199" i="9"/>
  <c r="D215" i="9"/>
  <c r="D247" i="9"/>
  <c r="D169" i="9"/>
  <c r="D155" i="9"/>
  <c r="D59" i="9"/>
  <c r="D107" i="9"/>
  <c r="D9" i="20"/>
  <c r="W12" i="2"/>
  <c r="V12" i="2"/>
  <c r="A12" i="13" s="1"/>
  <c r="AY12" i="2"/>
  <c r="C12" i="13" l="1"/>
  <c r="C9" i="20"/>
  <c r="B9" i="20"/>
  <c r="C2" i="14" l="1"/>
  <c r="D5" i="17" l="1"/>
  <c r="B5" i="17" l="1"/>
  <c r="AV12" i="2" l="1"/>
  <c r="CL12" i="2"/>
  <c r="CI12" i="2"/>
  <c r="CF12" i="2"/>
  <c r="CC12" i="2"/>
  <c r="BZ12" i="2"/>
  <c r="BW12" i="2"/>
  <c r="BT12" i="2"/>
  <c r="BQ12" i="2"/>
  <c r="BN12" i="2"/>
  <c r="BK12" i="2"/>
  <c r="BH12" i="2"/>
  <c r="BE12" i="2"/>
  <c r="BB12" i="2"/>
  <c r="AI12" i="2" l="1"/>
  <c r="DB12" i="2" s="1"/>
  <c r="C6" i="14"/>
  <c r="B6" i="14"/>
  <c r="X10" i="2"/>
  <c r="X9" i="2"/>
  <c r="X8" i="2"/>
  <c r="AD7" i="2"/>
  <c r="X7" i="2"/>
  <c r="X6" i="2"/>
  <c r="X5" i="2"/>
  <c r="X4" i="2"/>
  <c r="D3" i="14" s="1"/>
  <c r="D2" i="14"/>
  <c r="CY12" i="2" l="1"/>
  <c r="CS12" i="2"/>
  <c r="CV12" i="2"/>
  <c r="AW12" i="2"/>
  <c r="E9" i="20" s="1"/>
  <c r="CV9" i="2" l="1"/>
  <c r="V6" i="14"/>
  <c r="CS9" i="2"/>
  <c r="U6" i="14"/>
  <c r="DB9" i="2"/>
  <c r="X6" i="14"/>
  <c r="CY9" i="2"/>
  <c r="W6" i="14"/>
  <c r="F7" i="6"/>
  <c r="F6" i="6"/>
  <c r="F5" i="6"/>
  <c r="H5" i="6" l="1"/>
  <c r="G5" i="6"/>
  <c r="H7" i="6"/>
  <c r="G7" i="6"/>
  <c r="K12" i="13"/>
  <c r="D4" i="9" s="1"/>
  <c r="C12" i="10" l="1"/>
  <c r="C11" i="10"/>
  <c r="K10" i="13" l="1"/>
  <c r="E6" i="14" l="1"/>
  <c r="CM12" i="2"/>
  <c r="CG12" i="2"/>
  <c r="CA12" i="2"/>
  <c r="BU12" i="2"/>
  <c r="BO12" i="2"/>
  <c r="BI12" i="2"/>
  <c r="BC12" i="2"/>
  <c r="CJ12" i="2"/>
  <c r="CD12" i="2"/>
  <c r="BX12" i="2"/>
  <c r="BR12" i="2"/>
  <c r="BL12" i="2"/>
  <c r="BF12" i="2"/>
  <c r="AZ12" i="2"/>
  <c r="H6" i="14" l="1"/>
  <c r="L6" i="14"/>
  <c r="P6" i="14"/>
  <c r="G6" i="14"/>
  <c r="K6" i="14"/>
  <c r="O6" i="14"/>
  <c r="S6" i="14"/>
  <c r="J6" i="14"/>
  <c r="N6" i="14"/>
  <c r="R6" i="14"/>
  <c r="I6" i="14"/>
  <c r="M6" i="14"/>
  <c r="Q6" i="14"/>
  <c r="F6" i="14"/>
  <c r="C15" i="10" l="1"/>
  <c r="A2" i="9"/>
  <c r="C3" i="5" l="1"/>
  <c r="B14" i="10" l="1"/>
  <c r="B13" i="10"/>
  <c r="D2" i="9" l="1"/>
  <c r="B12" i="10" l="1"/>
  <c r="B11" i="10"/>
  <c r="C17" i="5" l="1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F9" i="2" l="1"/>
  <c r="AM10" i="13" s="1"/>
  <c r="BH9" i="2"/>
  <c r="W10" i="13" s="1"/>
  <c r="AI9" i="2"/>
  <c r="F4" i="6" s="1"/>
  <c r="G6" i="6" s="1"/>
  <c r="AM9" i="2"/>
  <c r="CI9" i="2"/>
  <c r="AO10" i="13" s="1"/>
  <c r="BQ9" i="2"/>
  <c r="AC10" i="13" s="1"/>
  <c r="AY9" i="2"/>
  <c r="AV9" i="2"/>
  <c r="O10" i="13" s="1"/>
  <c r="BE9" i="2"/>
  <c r="U10" i="13" s="1"/>
  <c r="BB9" i="2"/>
  <c r="S10" i="13" s="1"/>
  <c r="BW9" i="2"/>
  <c r="AG10" i="13" s="1"/>
  <c r="BT9" i="2"/>
  <c r="AE10" i="13" s="1"/>
  <c r="BZ9" i="2"/>
  <c r="AI10" i="13" s="1"/>
  <c r="BK9" i="2"/>
  <c r="Y10" i="13" s="1"/>
  <c r="CL9" i="2"/>
  <c r="BN9" i="2"/>
  <c r="AA10" i="13" s="1"/>
  <c r="CC9" i="2"/>
  <c r="AK10" i="13" s="1"/>
  <c r="AQ10" i="13" l="1"/>
  <c r="Q10" i="13"/>
  <c r="BF9" i="2"/>
  <c r="BR9" i="2"/>
  <c r="CG9" i="2"/>
  <c r="E11" i="10"/>
  <c r="BX9" i="2"/>
  <c r="F8" i="6"/>
  <c r="F10" i="6"/>
  <c r="H6" i="6" s="1"/>
  <c r="BI9" i="2"/>
  <c r="AW9" i="2"/>
  <c r="CJ9" i="2"/>
  <c r="AS10" i="13" s="1"/>
  <c r="BC9" i="2"/>
  <c r="BO9" i="2"/>
  <c r="CA9" i="2"/>
  <c r="BL9" i="2"/>
  <c r="CM9" i="2"/>
  <c r="AU10" i="13" s="1"/>
  <c r="BU9" i="2"/>
  <c r="AZ9" i="2"/>
  <c r="CD9" i="2"/>
  <c r="F9" i="6" l="1"/>
  <c r="AB63" i="2" s="1"/>
  <c r="G63" i="13" s="1"/>
  <c r="M8" i="13"/>
  <c r="AB85" i="2"/>
  <c r="G85" i="13" s="1"/>
  <c r="AC157" i="2"/>
  <c r="H157" i="13" s="1"/>
  <c r="AB84" i="2"/>
  <c r="G84" i="13" s="1"/>
  <c r="AD106" i="2"/>
  <c r="I106" i="13" s="1"/>
  <c r="AD134" i="2"/>
  <c r="I134" i="13" s="1"/>
  <c r="AB37" i="2"/>
  <c r="G37" i="13" s="1"/>
  <c r="AC40" i="2"/>
  <c r="H40" i="13" s="1"/>
  <c r="AD53" i="2"/>
  <c r="I53" i="13" s="1"/>
  <c r="AC81" i="2"/>
  <c r="H81" i="13" s="1"/>
  <c r="AC84" i="2"/>
  <c r="H84" i="13" s="1"/>
  <c r="AD129" i="2"/>
  <c r="I129" i="13" s="1"/>
  <c r="AC178" i="2"/>
  <c r="H178" i="13" s="1"/>
  <c r="AD183" i="2"/>
  <c r="I183" i="13" s="1"/>
  <c r="AB187" i="2"/>
  <c r="G187" i="13" s="1"/>
  <c r="AB36" i="2"/>
  <c r="G36" i="13" s="1"/>
  <c r="AC37" i="2"/>
  <c r="H37" i="13" s="1"/>
  <c r="AD40" i="2"/>
  <c r="I40" i="13" s="1"/>
  <c r="AB44" i="2"/>
  <c r="G44" i="13" s="1"/>
  <c r="AD61" i="2"/>
  <c r="I61" i="13" s="1"/>
  <c r="AB64" i="2"/>
  <c r="G64" i="13" s="1"/>
  <c r="AD78" i="2"/>
  <c r="I78" i="13" s="1"/>
  <c r="AD84" i="2"/>
  <c r="I84" i="13" s="1"/>
  <c r="AB102" i="2"/>
  <c r="G102" i="13" s="1"/>
  <c r="AD110" i="2"/>
  <c r="I110" i="13" s="1"/>
  <c r="AB114" i="2"/>
  <c r="G114" i="13" s="1"/>
  <c r="AC116" i="2"/>
  <c r="H116" i="13" s="1"/>
  <c r="AC156" i="2"/>
  <c r="H156" i="13" s="1"/>
  <c r="AC187" i="2"/>
  <c r="H187" i="13" s="1"/>
  <c r="AC66" i="2"/>
  <c r="H66" i="13" s="1"/>
  <c r="AC72" i="2"/>
  <c r="H72" i="13" s="1"/>
  <c r="AC77" i="2"/>
  <c r="H77" i="13" s="1"/>
  <c r="AD79" i="2"/>
  <c r="I79" i="13" s="1"/>
  <c r="AB95" i="2"/>
  <c r="G95" i="13" s="1"/>
  <c r="AB97" i="2"/>
  <c r="G97" i="13" s="1"/>
  <c r="AC106" i="2"/>
  <c r="H106" i="13" s="1"/>
  <c r="AB121" i="2"/>
  <c r="G121" i="13" s="1"/>
  <c r="AC122" i="2"/>
  <c r="H122" i="13" s="1"/>
  <c r="AD123" i="2"/>
  <c r="I123" i="13" s="1"/>
  <c r="AD125" i="2"/>
  <c r="I125" i="13" s="1"/>
  <c r="AD127" i="2"/>
  <c r="I127" i="13" s="1"/>
  <c r="AC159" i="2"/>
  <c r="H159" i="13" s="1"/>
  <c r="AB161" i="2"/>
  <c r="G161" i="13" s="1"/>
  <c r="AC162" i="2"/>
  <c r="H162" i="13" s="1"/>
  <c r="AC164" i="2"/>
  <c r="H164" i="13" s="1"/>
  <c r="AC183" i="2"/>
  <c r="H183" i="13" s="1"/>
  <c r="AB34" i="2"/>
  <c r="G34" i="13" s="1"/>
  <c r="AD66" i="2"/>
  <c r="I66" i="13" s="1"/>
  <c r="AB76" i="2"/>
  <c r="G76" i="13" s="1"/>
  <c r="AC95" i="2"/>
  <c r="H95" i="13" s="1"/>
  <c r="AC97" i="2"/>
  <c r="H97" i="13" s="1"/>
  <c r="AC100" i="2"/>
  <c r="H100" i="13" s="1"/>
  <c r="AC121" i="2"/>
  <c r="H121" i="13" s="1"/>
  <c r="AD122" i="2"/>
  <c r="I122" i="13" s="1"/>
  <c r="AB124" i="2"/>
  <c r="G124" i="13" s="1"/>
  <c r="AD128" i="2"/>
  <c r="I128" i="13" s="1"/>
  <c r="AD138" i="2"/>
  <c r="I138" i="13" s="1"/>
  <c r="AB146" i="2"/>
  <c r="G146" i="13" s="1"/>
  <c r="AC161" i="2"/>
  <c r="H161" i="13" s="1"/>
  <c r="AD162" i="2"/>
  <c r="I162" i="13" s="1"/>
  <c r="AD164" i="2"/>
  <c r="I164" i="13" s="1"/>
  <c r="AD166" i="2"/>
  <c r="I166" i="13" s="1"/>
  <c r="AC180" i="2"/>
  <c r="H180" i="13" s="1"/>
  <c r="AB194" i="2"/>
  <c r="G194" i="13" s="1"/>
  <c r="AC34" i="2"/>
  <c r="H34" i="13" s="1"/>
  <c r="AB47" i="2"/>
  <c r="G47" i="13" s="1"/>
  <c r="AD51" i="2"/>
  <c r="I51" i="13" s="1"/>
  <c r="AB61" i="2"/>
  <c r="G61" i="13" s="1"/>
  <c r="AC76" i="2"/>
  <c r="H76" i="13" s="1"/>
  <c r="AD95" i="2"/>
  <c r="I95" i="13" s="1"/>
  <c r="AD99" i="2"/>
  <c r="I99" i="13" s="1"/>
  <c r="AD100" i="2"/>
  <c r="I100" i="13" s="1"/>
  <c r="AD101" i="2"/>
  <c r="I101" i="13" s="1"/>
  <c r="AB107" i="2"/>
  <c r="G107" i="13" s="1"/>
  <c r="AB123" i="2"/>
  <c r="G123" i="13" s="1"/>
  <c r="AC124" i="2"/>
  <c r="H124" i="13" s="1"/>
  <c r="AB127" i="2"/>
  <c r="G127" i="13" s="1"/>
  <c r="AC153" i="2"/>
  <c r="H153" i="13" s="1"/>
  <c r="AD165" i="2"/>
  <c r="I165" i="13" s="1"/>
  <c r="AD180" i="2"/>
  <c r="I180" i="13" s="1"/>
  <c r="AB66" i="2"/>
  <c r="G66" i="13" s="1"/>
  <c r="AB72" i="2"/>
  <c r="G72" i="13" s="1"/>
  <c r="AB92" i="2"/>
  <c r="G92" i="13" s="1"/>
  <c r="AC94" i="2"/>
  <c r="H94" i="13" s="1"/>
  <c r="AB106" i="2"/>
  <c r="G106" i="13" s="1"/>
  <c r="AB122" i="2"/>
  <c r="G122" i="13" s="1"/>
  <c r="AC123" i="2"/>
  <c r="H123" i="13" s="1"/>
  <c r="AD124" i="2"/>
  <c r="I124" i="13" s="1"/>
  <c r="AD126" i="2"/>
  <c r="I126" i="13" s="1"/>
  <c r="AC127" i="2"/>
  <c r="H127" i="13" s="1"/>
  <c r="AC154" i="2"/>
  <c r="H154" i="13" s="1"/>
  <c r="AB162" i="2"/>
  <c r="G162" i="13" s="1"/>
  <c r="AB164" i="2"/>
  <c r="G164" i="13" s="1"/>
  <c r="AC170" i="2"/>
  <c r="H170" i="13" s="1"/>
  <c r="AC186" i="2"/>
  <c r="H186" i="13" s="1"/>
  <c r="AB188" i="2"/>
  <c r="G188" i="13" s="1"/>
  <c r="Y13" i="2"/>
  <c r="E13" i="13" s="1"/>
  <c r="Y17" i="2"/>
  <c r="E17" i="13" s="1"/>
  <c r="Y21" i="2"/>
  <c r="E21" i="13" s="1"/>
  <c r="AB22" i="2"/>
  <c r="G22" i="13" s="1"/>
  <c r="AD24" i="2"/>
  <c r="I24" i="13" s="1"/>
  <c r="Y25" i="2"/>
  <c r="E25" i="13" s="1"/>
  <c r="AB26" i="2"/>
  <c r="G26" i="13" s="1"/>
  <c r="Y29" i="2"/>
  <c r="E29" i="13" s="1"/>
  <c r="AC29" i="2"/>
  <c r="H29" i="13" s="1"/>
  <c r="AB30" i="2"/>
  <c r="G30" i="13" s="1"/>
  <c r="Y33" i="2"/>
  <c r="E33" i="13" s="1"/>
  <c r="AC33" i="2"/>
  <c r="H33" i="13" s="1"/>
  <c r="Y37" i="2"/>
  <c r="E37" i="13" s="1"/>
  <c r="AB38" i="2"/>
  <c r="G38" i="13" s="1"/>
  <c r="Y41" i="2"/>
  <c r="E41" i="13" s="1"/>
  <c r="AB42" i="2"/>
  <c r="G42" i="13" s="1"/>
  <c r="Y45" i="2"/>
  <c r="E45" i="13" s="1"/>
  <c r="AB46" i="2"/>
  <c r="G46" i="13" s="1"/>
  <c r="Y49" i="2"/>
  <c r="E49" i="13" s="1"/>
  <c r="AB50" i="2"/>
  <c r="G50" i="13" s="1"/>
  <c r="AD52" i="2"/>
  <c r="I52" i="13" s="1"/>
  <c r="Y53" i="2"/>
  <c r="E53" i="13" s="1"/>
  <c r="AC53" i="2"/>
  <c r="H53" i="13" s="1"/>
  <c r="AB54" i="2"/>
  <c r="G54" i="13" s="1"/>
  <c r="Y57" i="2"/>
  <c r="E57" i="13" s="1"/>
  <c r="AC57" i="2"/>
  <c r="H57" i="13" s="1"/>
  <c r="AB58" i="2"/>
  <c r="G58" i="13" s="1"/>
  <c r="AD60" i="2"/>
  <c r="I60" i="13" s="1"/>
  <c r="Y61" i="2"/>
  <c r="E61" i="13" s="1"/>
  <c r="AB62" i="2"/>
  <c r="G62" i="13" s="1"/>
  <c r="Y65" i="2"/>
  <c r="E65" i="13" s="1"/>
  <c r="AD68" i="2"/>
  <c r="I68" i="13" s="1"/>
  <c r="Y69" i="2"/>
  <c r="E69" i="13" s="1"/>
  <c r="AC69" i="2"/>
  <c r="H69" i="13" s="1"/>
  <c r="AB70" i="2"/>
  <c r="G70" i="13" s="1"/>
  <c r="Y73" i="2"/>
  <c r="E73" i="13" s="1"/>
  <c r="AC73" i="2"/>
  <c r="H73" i="13" s="1"/>
  <c r="AB74" i="2"/>
  <c r="G74" i="13" s="1"/>
  <c r="Y14" i="2"/>
  <c r="E14" i="13" s="1"/>
  <c r="Y18" i="2"/>
  <c r="E18" i="13" s="1"/>
  <c r="Y22" i="2"/>
  <c r="E22" i="13" s="1"/>
  <c r="AC22" i="2"/>
  <c r="H22" i="13" s="1"/>
  <c r="Y26" i="2"/>
  <c r="E26" i="13" s="1"/>
  <c r="AB27" i="2"/>
  <c r="G27" i="13" s="1"/>
  <c r="Y30" i="2"/>
  <c r="E30" i="13" s="1"/>
  <c r="AC30" i="2"/>
  <c r="H30" i="13" s="1"/>
  <c r="AB31" i="2"/>
  <c r="G31" i="13" s="1"/>
  <c r="Y34" i="2"/>
  <c r="E34" i="13" s="1"/>
  <c r="AB35" i="2"/>
  <c r="G35" i="13" s="1"/>
  <c r="Y38" i="2"/>
  <c r="E38" i="13" s="1"/>
  <c r="AC38" i="2"/>
  <c r="H38" i="13" s="1"/>
  <c r="AB39" i="2"/>
  <c r="G39" i="13" s="1"/>
  <c r="Y42" i="2"/>
  <c r="E42" i="13" s="1"/>
  <c r="Y46" i="2"/>
  <c r="E46" i="13" s="1"/>
  <c r="Y50" i="2"/>
  <c r="E50" i="13" s="1"/>
  <c r="AB51" i="2"/>
  <c r="G51" i="13" s="1"/>
  <c r="Y54" i="2"/>
  <c r="E54" i="13" s="1"/>
  <c r="AB55" i="2"/>
  <c r="G55" i="13" s="1"/>
  <c r="Y58" i="2"/>
  <c r="E58" i="13" s="1"/>
  <c r="AC58" i="2"/>
  <c r="H58" i="13" s="1"/>
  <c r="AB59" i="2"/>
  <c r="G59" i="13" s="1"/>
  <c r="Y62" i="2"/>
  <c r="E62" i="13" s="1"/>
  <c r="Y66" i="2"/>
  <c r="E66" i="13" s="1"/>
  <c r="AB67" i="2"/>
  <c r="G67" i="13" s="1"/>
  <c r="AD69" i="2"/>
  <c r="I69" i="13" s="1"/>
  <c r="Y70" i="2"/>
  <c r="E70" i="13" s="1"/>
  <c r="AC70" i="2"/>
  <c r="H70" i="13" s="1"/>
  <c r="AB71" i="2"/>
  <c r="G71" i="13" s="1"/>
  <c r="Y74" i="2"/>
  <c r="E74" i="13" s="1"/>
  <c r="AC74" i="2"/>
  <c r="H74" i="13" s="1"/>
  <c r="Y15" i="2"/>
  <c r="E15" i="13" s="1"/>
  <c r="Y19" i="2"/>
  <c r="E19" i="13" s="1"/>
  <c r="AD22" i="2"/>
  <c r="I22" i="13" s="1"/>
  <c r="Y23" i="2"/>
  <c r="E23" i="13" s="1"/>
  <c r="AB24" i="2"/>
  <c r="G24" i="13" s="1"/>
  <c r="Y27" i="2"/>
  <c r="E27" i="13" s="1"/>
  <c r="AC27" i="2"/>
  <c r="H27" i="13" s="1"/>
  <c r="Y31" i="2"/>
  <c r="E31" i="13" s="1"/>
  <c r="AC31" i="2"/>
  <c r="H31" i="13" s="1"/>
  <c r="AB32" i="2"/>
  <c r="G32" i="13" s="1"/>
  <c r="Y35" i="2"/>
  <c r="E35" i="13" s="1"/>
  <c r="AC35" i="2"/>
  <c r="H35" i="13" s="1"/>
  <c r="AD38" i="2"/>
  <c r="I38" i="13" s="1"/>
  <c r="Y39" i="2"/>
  <c r="E39" i="13" s="1"/>
  <c r="AC39" i="2"/>
  <c r="H39" i="13" s="1"/>
  <c r="Y43" i="2"/>
  <c r="E43" i="13" s="1"/>
  <c r="Y47" i="2"/>
  <c r="E47" i="13" s="1"/>
  <c r="AB48" i="2"/>
  <c r="G48" i="13" s="1"/>
  <c r="Y51" i="2"/>
  <c r="E51" i="13" s="1"/>
  <c r="AC51" i="2"/>
  <c r="H51" i="13" s="1"/>
  <c r="AB52" i="2"/>
  <c r="G52" i="13" s="1"/>
  <c r="Y55" i="2"/>
  <c r="E55" i="13" s="1"/>
  <c r="AB56" i="2"/>
  <c r="G56" i="13" s="1"/>
  <c r="AD58" i="2"/>
  <c r="I58" i="13" s="1"/>
  <c r="Y59" i="2"/>
  <c r="E59" i="13" s="1"/>
  <c r="AC59" i="2"/>
  <c r="H59" i="13" s="1"/>
  <c r="AB60" i="2"/>
  <c r="G60" i="13" s="1"/>
  <c r="Y63" i="2"/>
  <c r="E63" i="13" s="1"/>
  <c r="Y67" i="2"/>
  <c r="E67" i="13" s="1"/>
  <c r="AC67" i="2"/>
  <c r="H67" i="13" s="1"/>
  <c r="AB68" i="2"/>
  <c r="G68" i="13" s="1"/>
  <c r="AB13" i="2"/>
  <c r="G13" i="13" s="1"/>
  <c r="Y16" i="2"/>
  <c r="E16" i="13" s="1"/>
  <c r="Y20" i="2"/>
  <c r="E20" i="13" s="1"/>
  <c r="Y24" i="2"/>
  <c r="E24" i="13" s="1"/>
  <c r="AC24" i="2"/>
  <c r="H24" i="13" s="1"/>
  <c r="AB25" i="2"/>
  <c r="G25" i="13" s="1"/>
  <c r="Y28" i="2"/>
  <c r="E28" i="13" s="1"/>
  <c r="AB29" i="2"/>
  <c r="G29" i="13" s="1"/>
  <c r="Y32" i="2"/>
  <c r="E32" i="13" s="1"/>
  <c r="AC32" i="2"/>
  <c r="H32" i="13" s="1"/>
  <c r="AB33" i="2"/>
  <c r="G33" i="13" s="1"/>
  <c r="Y36" i="2"/>
  <c r="E36" i="13" s="1"/>
  <c r="Y40" i="2"/>
  <c r="E40" i="13" s="1"/>
  <c r="Y44" i="2"/>
  <c r="E44" i="13" s="1"/>
  <c r="Y48" i="2"/>
  <c r="E48" i="13" s="1"/>
  <c r="AC48" i="2"/>
  <c r="H48" i="13" s="1"/>
  <c r="AB49" i="2"/>
  <c r="G49" i="13" s="1"/>
  <c r="Y52" i="2"/>
  <c r="E52" i="13" s="1"/>
  <c r="AC52" i="2"/>
  <c r="H52" i="13" s="1"/>
  <c r="AB53" i="2"/>
  <c r="G53" i="13" s="1"/>
  <c r="Y56" i="2"/>
  <c r="E56" i="13" s="1"/>
  <c r="AB57" i="2"/>
  <c r="G57" i="13" s="1"/>
  <c r="AD59" i="2"/>
  <c r="I59" i="13" s="1"/>
  <c r="Y60" i="2"/>
  <c r="E60" i="13" s="1"/>
  <c r="AC60" i="2"/>
  <c r="H60" i="13" s="1"/>
  <c r="Y64" i="2"/>
  <c r="E64" i="13" s="1"/>
  <c r="AD67" i="2"/>
  <c r="I67" i="13" s="1"/>
  <c r="Y68" i="2"/>
  <c r="E68" i="13" s="1"/>
  <c r="AC68" i="2"/>
  <c r="H68" i="13" s="1"/>
  <c r="AB69" i="2"/>
  <c r="G69" i="13" s="1"/>
  <c r="Y72" i="2"/>
  <c r="E72" i="13" s="1"/>
  <c r="AB73" i="2"/>
  <c r="G73" i="13" s="1"/>
  <c r="AB75" i="2"/>
  <c r="G75" i="13" s="1"/>
  <c r="Y78" i="2"/>
  <c r="E78" i="13" s="1"/>
  <c r="AC78" i="2"/>
  <c r="H78" i="13" s="1"/>
  <c r="AB79" i="2"/>
  <c r="G79" i="13" s="1"/>
  <c r="Y82" i="2"/>
  <c r="E82" i="13" s="1"/>
  <c r="AC82" i="2"/>
  <c r="H82" i="13" s="1"/>
  <c r="AB83" i="2"/>
  <c r="G83" i="13" s="1"/>
  <c r="Y86" i="2"/>
  <c r="E86" i="13" s="1"/>
  <c r="Y90" i="2"/>
  <c r="E90" i="13" s="1"/>
  <c r="AB91" i="2"/>
  <c r="G91" i="13" s="1"/>
  <c r="Y94" i="2"/>
  <c r="E94" i="13" s="1"/>
  <c r="Y98" i="2"/>
  <c r="E98" i="13" s="1"/>
  <c r="AC98" i="2"/>
  <c r="H98" i="13" s="1"/>
  <c r="AB99" i="2"/>
  <c r="G99" i="13" s="1"/>
  <c r="Y102" i="2"/>
  <c r="E102" i="13" s="1"/>
  <c r="AB103" i="2"/>
  <c r="G103" i="13" s="1"/>
  <c r="AD105" i="2"/>
  <c r="I105" i="13" s="1"/>
  <c r="Y106" i="2"/>
  <c r="E106" i="13" s="1"/>
  <c r="Y110" i="2"/>
  <c r="E110" i="13" s="1"/>
  <c r="AC110" i="2"/>
  <c r="H110" i="13" s="1"/>
  <c r="AB111" i="2"/>
  <c r="G111" i="13" s="1"/>
  <c r="Y114" i="2"/>
  <c r="E114" i="13" s="1"/>
  <c r="AB115" i="2"/>
  <c r="G115" i="13" s="1"/>
  <c r="Y118" i="2"/>
  <c r="E118" i="13" s="1"/>
  <c r="Y122" i="2"/>
  <c r="E122" i="13" s="1"/>
  <c r="Y126" i="2"/>
  <c r="E126" i="13" s="1"/>
  <c r="AC126" i="2"/>
  <c r="H126" i="13" s="1"/>
  <c r="Y130" i="2"/>
  <c r="E130" i="13" s="1"/>
  <c r="AC130" i="2"/>
  <c r="H130" i="13" s="1"/>
  <c r="AB131" i="2"/>
  <c r="G131" i="13" s="1"/>
  <c r="AD133" i="2"/>
  <c r="I133" i="13" s="1"/>
  <c r="Y134" i="2"/>
  <c r="E134" i="13" s="1"/>
  <c r="AC134" i="2"/>
  <c r="H134" i="13" s="1"/>
  <c r="AB135" i="2"/>
  <c r="G135" i="13" s="1"/>
  <c r="AD137" i="2"/>
  <c r="I137" i="13" s="1"/>
  <c r="Y138" i="2"/>
  <c r="E138" i="13" s="1"/>
  <c r="AC138" i="2"/>
  <c r="H138" i="13" s="1"/>
  <c r="AB139" i="2"/>
  <c r="G139" i="13" s="1"/>
  <c r="AD141" i="2"/>
  <c r="I141" i="13" s="1"/>
  <c r="Y142" i="2"/>
  <c r="E142" i="13" s="1"/>
  <c r="AC142" i="2"/>
  <c r="H142" i="13" s="1"/>
  <c r="AB143" i="2"/>
  <c r="G143" i="13" s="1"/>
  <c r="Y146" i="2"/>
  <c r="E146" i="13" s="1"/>
  <c r="AB147" i="2"/>
  <c r="G147" i="13" s="1"/>
  <c r="AD149" i="2"/>
  <c r="I149" i="13" s="1"/>
  <c r="Y150" i="2"/>
  <c r="E150" i="13" s="1"/>
  <c r="AC150" i="2"/>
  <c r="H150" i="13" s="1"/>
  <c r="AB151" i="2"/>
  <c r="G151" i="13" s="1"/>
  <c r="Y154" i="2"/>
  <c r="E154" i="13" s="1"/>
  <c r="AB155" i="2"/>
  <c r="G155" i="13" s="1"/>
  <c r="Y75" i="2"/>
  <c r="E75" i="13" s="1"/>
  <c r="Y79" i="2"/>
  <c r="E79" i="13" s="1"/>
  <c r="AC79" i="2"/>
  <c r="H79" i="13" s="1"/>
  <c r="AB80" i="2"/>
  <c r="G80" i="13" s="1"/>
  <c r="AD82" i="2"/>
  <c r="I82" i="13" s="1"/>
  <c r="Y83" i="2"/>
  <c r="E83" i="13" s="1"/>
  <c r="Y87" i="2"/>
  <c r="E87" i="13" s="1"/>
  <c r="Y91" i="2"/>
  <c r="E91" i="13" s="1"/>
  <c r="AC91" i="2"/>
  <c r="H91" i="13" s="1"/>
  <c r="Y95" i="2"/>
  <c r="E95" i="13" s="1"/>
  <c r="AB96" i="2"/>
  <c r="G96" i="13" s="1"/>
  <c r="Y99" i="2"/>
  <c r="E99" i="13" s="1"/>
  <c r="AC99" i="2"/>
  <c r="H99" i="13" s="1"/>
  <c r="AB100" i="2"/>
  <c r="G100" i="13" s="1"/>
  <c r="Y103" i="2"/>
  <c r="E103" i="13" s="1"/>
  <c r="AC103" i="2"/>
  <c r="H103" i="13" s="1"/>
  <c r="AB104" i="2"/>
  <c r="G104" i="13" s="1"/>
  <c r="Y107" i="2"/>
  <c r="E107" i="13" s="1"/>
  <c r="AB108" i="2"/>
  <c r="G108" i="13" s="1"/>
  <c r="Y111" i="2"/>
  <c r="E111" i="13" s="1"/>
  <c r="AC111" i="2"/>
  <c r="H111" i="13" s="1"/>
  <c r="AB112" i="2"/>
  <c r="G112" i="13" s="1"/>
  <c r="Y115" i="2"/>
  <c r="E115" i="13" s="1"/>
  <c r="AB116" i="2"/>
  <c r="G116" i="13" s="1"/>
  <c r="Y119" i="2"/>
  <c r="E119" i="13" s="1"/>
  <c r="AB120" i="2"/>
  <c r="G120" i="13" s="1"/>
  <c r="Y123" i="2"/>
  <c r="E123" i="13" s="1"/>
  <c r="Y127" i="2"/>
  <c r="E127" i="13" s="1"/>
  <c r="AB128" i="2"/>
  <c r="G128" i="13" s="1"/>
  <c r="AD130" i="2"/>
  <c r="I130" i="13" s="1"/>
  <c r="AC71" i="2"/>
  <c r="H71" i="13" s="1"/>
  <c r="Y76" i="2"/>
  <c r="E76" i="13" s="1"/>
  <c r="AB77" i="2"/>
  <c r="G77" i="13" s="1"/>
  <c r="Y80" i="2"/>
  <c r="E80" i="13" s="1"/>
  <c r="AC80" i="2"/>
  <c r="H80" i="13" s="1"/>
  <c r="AB81" i="2"/>
  <c r="G81" i="13" s="1"/>
  <c r="Y84" i="2"/>
  <c r="E84" i="13" s="1"/>
  <c r="Y88" i="2"/>
  <c r="E88" i="13" s="1"/>
  <c r="Y92" i="2"/>
  <c r="E92" i="13" s="1"/>
  <c r="AB93" i="2"/>
  <c r="G93" i="13" s="1"/>
  <c r="Y96" i="2"/>
  <c r="E96" i="13" s="1"/>
  <c r="Y100" i="2"/>
  <c r="E100" i="13" s="1"/>
  <c r="AB101" i="2"/>
  <c r="G101" i="13" s="1"/>
  <c r="AD103" i="2"/>
  <c r="I103" i="13" s="1"/>
  <c r="Y104" i="2"/>
  <c r="E104" i="13" s="1"/>
  <c r="AC104" i="2"/>
  <c r="H104" i="13" s="1"/>
  <c r="AB105" i="2"/>
  <c r="G105" i="13" s="1"/>
  <c r="Y108" i="2"/>
  <c r="E108" i="13" s="1"/>
  <c r="AC108" i="2"/>
  <c r="H108" i="13" s="1"/>
  <c r="AB109" i="2"/>
  <c r="G109" i="13" s="1"/>
  <c r="Y112" i="2"/>
  <c r="E112" i="13" s="1"/>
  <c r="AC112" i="2"/>
  <c r="H112" i="13" s="1"/>
  <c r="AB113" i="2"/>
  <c r="G113" i="13" s="1"/>
  <c r="Y116" i="2"/>
  <c r="E116" i="13" s="1"/>
  <c r="Y120" i="2"/>
  <c r="E120" i="13" s="1"/>
  <c r="Y124" i="2"/>
  <c r="E124" i="13" s="1"/>
  <c r="AB125" i="2"/>
  <c r="G125" i="13" s="1"/>
  <c r="Y128" i="2"/>
  <c r="E128" i="13" s="1"/>
  <c r="AC128" i="2"/>
  <c r="H128" i="13" s="1"/>
  <c r="AB129" i="2"/>
  <c r="G129" i="13" s="1"/>
  <c r="AC101" i="2"/>
  <c r="H101" i="13" s="1"/>
  <c r="AC113" i="2"/>
  <c r="H113" i="13" s="1"/>
  <c r="AC125" i="2"/>
  <c r="H125" i="13" s="1"/>
  <c r="AC129" i="2"/>
  <c r="H129" i="13" s="1"/>
  <c r="Y131" i="2"/>
  <c r="E131" i="13" s="1"/>
  <c r="AD131" i="2"/>
  <c r="I131" i="13" s="1"/>
  <c r="AD132" i="2"/>
  <c r="I132" i="13" s="1"/>
  <c r="Y133" i="2"/>
  <c r="E133" i="13" s="1"/>
  <c r="AC133" i="2"/>
  <c r="H133" i="13" s="1"/>
  <c r="AC135" i="2"/>
  <c r="H135" i="13" s="1"/>
  <c r="Y136" i="2"/>
  <c r="E136" i="13" s="1"/>
  <c r="AC136" i="2"/>
  <c r="H136" i="13" s="1"/>
  <c r="AB137" i="2"/>
  <c r="G137" i="13" s="1"/>
  <c r="AB140" i="2"/>
  <c r="G140" i="13" s="1"/>
  <c r="AD142" i="2"/>
  <c r="I142" i="13" s="1"/>
  <c r="AB148" i="2"/>
  <c r="G148" i="13" s="1"/>
  <c r="AD150" i="2"/>
  <c r="I150" i="13" s="1"/>
  <c r="AB156" i="2"/>
  <c r="G156" i="13" s="1"/>
  <c r="Y159" i="2"/>
  <c r="E159" i="13" s="1"/>
  <c r="AB160" i="2"/>
  <c r="G160" i="13" s="1"/>
  <c r="Y163" i="2"/>
  <c r="E163" i="13" s="1"/>
  <c r="Y167" i="2"/>
  <c r="E167" i="13" s="1"/>
  <c r="Y171" i="2"/>
  <c r="E171" i="13" s="1"/>
  <c r="AC171" i="2"/>
  <c r="H171" i="13" s="1"/>
  <c r="AB172" i="2"/>
  <c r="G172" i="13" s="1"/>
  <c r="AD174" i="2"/>
  <c r="I174" i="13" s="1"/>
  <c r="Y81" i="2"/>
  <c r="E81" i="13" s="1"/>
  <c r="AB82" i="2"/>
  <c r="G82" i="13" s="1"/>
  <c r="Y85" i="2"/>
  <c r="E85" i="13" s="1"/>
  <c r="Y89" i="2"/>
  <c r="E89" i="13" s="1"/>
  <c r="Y97" i="2"/>
  <c r="E97" i="13" s="1"/>
  <c r="Y101" i="2"/>
  <c r="E101" i="13" s="1"/>
  <c r="AD104" i="2"/>
  <c r="I104" i="13" s="1"/>
  <c r="Y113" i="2"/>
  <c r="E113" i="13" s="1"/>
  <c r="Y121" i="2"/>
  <c r="E121" i="13" s="1"/>
  <c r="Y125" i="2"/>
  <c r="E125" i="13" s="1"/>
  <c r="AB126" i="2"/>
  <c r="G126" i="13" s="1"/>
  <c r="Y129" i="2"/>
  <c r="E129" i="13" s="1"/>
  <c r="AB130" i="2"/>
  <c r="G130" i="13" s="1"/>
  <c r="AB134" i="2"/>
  <c r="G134" i="13" s="1"/>
  <c r="Y135" i="2"/>
  <c r="E135" i="13" s="1"/>
  <c r="AD135" i="2"/>
  <c r="I135" i="13" s="1"/>
  <c r="AD136" i="2"/>
  <c r="I136" i="13" s="1"/>
  <c r="Y137" i="2"/>
  <c r="E137" i="13" s="1"/>
  <c r="AC137" i="2"/>
  <c r="H137" i="13" s="1"/>
  <c r="AC139" i="2"/>
  <c r="H139" i="13" s="1"/>
  <c r="Y140" i="2"/>
  <c r="E140" i="13" s="1"/>
  <c r="AC140" i="2"/>
  <c r="H140" i="13" s="1"/>
  <c r="AB141" i="2"/>
  <c r="G141" i="13" s="1"/>
  <c r="AB144" i="2"/>
  <c r="G144" i="13" s="1"/>
  <c r="AC147" i="2"/>
  <c r="H147" i="13" s="1"/>
  <c r="Y148" i="2"/>
  <c r="E148" i="13" s="1"/>
  <c r="AC148" i="2"/>
  <c r="H148" i="13" s="1"/>
  <c r="AB149" i="2"/>
  <c r="G149" i="13" s="1"/>
  <c r="AB152" i="2"/>
  <c r="G152" i="13" s="1"/>
  <c r="AB154" i="2"/>
  <c r="G154" i="13" s="1"/>
  <c r="Y156" i="2"/>
  <c r="E156" i="13" s="1"/>
  <c r="AB157" i="2"/>
  <c r="G157" i="13" s="1"/>
  <c r="AB90" i="2"/>
  <c r="G90" i="13" s="1"/>
  <c r="AB98" i="2"/>
  <c r="G98" i="13" s="1"/>
  <c r="AC105" i="2"/>
  <c r="H105" i="13" s="1"/>
  <c r="AC109" i="2"/>
  <c r="H109" i="13" s="1"/>
  <c r="Y117" i="2"/>
  <c r="E117" i="13" s="1"/>
  <c r="AB132" i="2"/>
  <c r="G132" i="13" s="1"/>
  <c r="AB138" i="2"/>
  <c r="G138" i="13" s="1"/>
  <c r="Y139" i="2"/>
  <c r="E139" i="13" s="1"/>
  <c r="AD139" i="2"/>
  <c r="I139" i="13" s="1"/>
  <c r="AD140" i="2"/>
  <c r="I140" i="13" s="1"/>
  <c r="Y141" i="2"/>
  <c r="E141" i="13" s="1"/>
  <c r="AC141" i="2"/>
  <c r="H141" i="13" s="1"/>
  <c r="AC143" i="2"/>
  <c r="H143" i="13" s="1"/>
  <c r="Y144" i="2"/>
  <c r="E144" i="13" s="1"/>
  <c r="AC144" i="2"/>
  <c r="H144" i="13" s="1"/>
  <c r="AB145" i="2"/>
  <c r="G145" i="13" s="1"/>
  <c r="Y147" i="2"/>
  <c r="E147" i="13" s="1"/>
  <c r="AD148" i="2"/>
  <c r="I148" i="13" s="1"/>
  <c r="Y149" i="2"/>
  <c r="E149" i="13" s="1"/>
  <c r="AC149" i="2"/>
  <c r="H149" i="13" s="1"/>
  <c r="AC151" i="2"/>
  <c r="H151" i="13" s="1"/>
  <c r="Y152" i="2"/>
  <c r="E152" i="13" s="1"/>
  <c r="AB153" i="2"/>
  <c r="G153" i="13" s="1"/>
  <c r="Y155" i="2"/>
  <c r="E155" i="13" s="1"/>
  <c r="Y157" i="2"/>
  <c r="E157" i="13" s="1"/>
  <c r="AB158" i="2"/>
  <c r="G158" i="13" s="1"/>
  <c r="Y161" i="2"/>
  <c r="E161" i="13" s="1"/>
  <c r="Y165" i="2"/>
  <c r="E165" i="13" s="1"/>
  <c r="AC165" i="2"/>
  <c r="H165" i="13" s="1"/>
  <c r="AB166" i="2"/>
  <c r="G166" i="13" s="1"/>
  <c r="Y169" i="2"/>
  <c r="E169" i="13" s="1"/>
  <c r="AB170" i="2"/>
  <c r="G170" i="13" s="1"/>
  <c r="Y173" i="2"/>
  <c r="E173" i="13" s="1"/>
  <c r="AC173" i="2"/>
  <c r="H173" i="13" s="1"/>
  <c r="AB174" i="2"/>
  <c r="G174" i="13" s="1"/>
  <c r="AD176" i="2"/>
  <c r="I176" i="13" s="1"/>
  <c r="Y177" i="2"/>
  <c r="E177" i="13" s="1"/>
  <c r="Y181" i="2"/>
  <c r="E181" i="13" s="1"/>
  <c r="AC181" i="2"/>
  <c r="H181" i="13" s="1"/>
  <c r="AB182" i="2"/>
  <c r="G182" i="13" s="1"/>
  <c r="Y185" i="2"/>
  <c r="E185" i="13" s="1"/>
  <c r="AC185" i="2"/>
  <c r="H185" i="13" s="1"/>
  <c r="AB186" i="2"/>
  <c r="G186" i="13" s="1"/>
  <c r="Y189" i="2"/>
  <c r="E189" i="13" s="1"/>
  <c r="AC189" i="2"/>
  <c r="H189" i="13" s="1"/>
  <c r="AB190" i="2"/>
  <c r="G190" i="13" s="1"/>
  <c r="Y193" i="2"/>
  <c r="E193" i="13" s="1"/>
  <c r="Y197" i="2"/>
  <c r="E197" i="13" s="1"/>
  <c r="AC197" i="2"/>
  <c r="H197" i="13" s="1"/>
  <c r="AB198" i="2"/>
  <c r="G198" i="13" s="1"/>
  <c r="Y77" i="2"/>
  <c r="E77" i="13" s="1"/>
  <c r="Y109" i="2"/>
  <c r="E109" i="13" s="1"/>
  <c r="AC132" i="2"/>
  <c r="H132" i="13" s="1"/>
  <c r="AB133" i="2"/>
  <c r="G133" i="13" s="1"/>
  <c r="Y143" i="2"/>
  <c r="E143" i="13" s="1"/>
  <c r="Y145" i="2"/>
  <c r="E145" i="13" s="1"/>
  <c r="AB150" i="2"/>
  <c r="G150" i="13" s="1"/>
  <c r="Y162" i="2"/>
  <c r="E162" i="13" s="1"/>
  <c r="Y168" i="2"/>
  <c r="E168" i="13" s="1"/>
  <c r="AD175" i="2"/>
  <c r="I175" i="13" s="1"/>
  <c r="Y176" i="2"/>
  <c r="E176" i="13" s="1"/>
  <c r="AC176" i="2"/>
  <c r="H176" i="13" s="1"/>
  <c r="AC182" i="2"/>
  <c r="H182" i="13" s="1"/>
  <c r="Y183" i="2"/>
  <c r="E183" i="13" s="1"/>
  <c r="AB184" i="2"/>
  <c r="G184" i="13" s="1"/>
  <c r="AC190" i="2"/>
  <c r="H190" i="13" s="1"/>
  <c r="Y191" i="2"/>
  <c r="E191" i="13" s="1"/>
  <c r="AC191" i="2"/>
  <c r="H191" i="13" s="1"/>
  <c r="AB192" i="2"/>
  <c r="G192" i="13" s="1"/>
  <c r="Y194" i="2"/>
  <c r="E194" i="13" s="1"/>
  <c r="Y195" i="2"/>
  <c r="E195" i="13" s="1"/>
  <c r="AB196" i="2"/>
  <c r="G196" i="13" s="1"/>
  <c r="Y201" i="2"/>
  <c r="E201" i="13" s="1"/>
  <c r="AB202" i="2"/>
  <c r="G202" i="13" s="1"/>
  <c r="Y205" i="2"/>
  <c r="E205" i="13" s="1"/>
  <c r="Y209" i="2"/>
  <c r="E209" i="13" s="1"/>
  <c r="Y213" i="2"/>
  <c r="E213" i="13" s="1"/>
  <c r="AB94" i="2"/>
  <c r="G94" i="13" s="1"/>
  <c r="Y132" i="2"/>
  <c r="E132" i="13" s="1"/>
  <c r="AB163" i="2"/>
  <c r="G163" i="13" s="1"/>
  <c r="AC172" i="2"/>
  <c r="H172" i="13" s="1"/>
  <c r="AC174" i="2"/>
  <c r="H174" i="13" s="1"/>
  <c r="AB179" i="2"/>
  <c r="G179" i="13" s="1"/>
  <c r="AB181" i="2"/>
  <c r="G181" i="13" s="1"/>
  <c r="Y182" i="2"/>
  <c r="E182" i="13" s="1"/>
  <c r="Y184" i="2"/>
  <c r="E184" i="13" s="1"/>
  <c r="AC184" i="2"/>
  <c r="H184" i="13" s="1"/>
  <c r="AB189" i="2"/>
  <c r="G189" i="13" s="1"/>
  <c r="Y190" i="2"/>
  <c r="E190" i="13" s="1"/>
  <c r="Y192" i="2"/>
  <c r="E192" i="13" s="1"/>
  <c r="AC192" i="2"/>
  <c r="H192" i="13" s="1"/>
  <c r="Y196" i="2"/>
  <c r="E196" i="13" s="1"/>
  <c r="AC196" i="2"/>
  <c r="H196" i="13" s="1"/>
  <c r="AB199" i="2"/>
  <c r="G199" i="13" s="1"/>
  <c r="Y202" i="2"/>
  <c r="E202" i="13" s="1"/>
  <c r="AB203" i="2"/>
  <c r="G203" i="13" s="1"/>
  <c r="Y206" i="2"/>
  <c r="E206" i="13" s="1"/>
  <c r="AB207" i="2"/>
  <c r="G207" i="13" s="1"/>
  <c r="Y210" i="2"/>
  <c r="E210" i="13" s="1"/>
  <c r="Y214" i="2"/>
  <c r="E214" i="13" s="1"/>
  <c r="Y93" i="2"/>
  <c r="E93" i="13" s="1"/>
  <c r="AB110" i="2"/>
  <c r="G110" i="13" s="1"/>
  <c r="AB118" i="2"/>
  <c r="G118" i="13" s="1"/>
  <c r="AB136" i="2"/>
  <c r="G136" i="13" s="1"/>
  <c r="AB142" i="2"/>
  <c r="G142" i="13" s="1"/>
  <c r="AD144" i="2"/>
  <c r="I144" i="13" s="1"/>
  <c r="Y151" i="2"/>
  <c r="E151" i="13" s="1"/>
  <c r="Y158" i="2"/>
  <c r="E158" i="13" s="1"/>
  <c r="AB159" i="2"/>
  <c r="G159" i="13" s="1"/>
  <c r="AC160" i="2"/>
  <c r="H160" i="13" s="1"/>
  <c r="Y164" i="2"/>
  <c r="E164" i="13" s="1"/>
  <c r="AC166" i="2"/>
  <c r="H166" i="13" s="1"/>
  <c r="Y170" i="2"/>
  <c r="E170" i="13" s="1"/>
  <c r="AB171" i="2"/>
  <c r="G171" i="13" s="1"/>
  <c r="Y172" i="2"/>
  <c r="E172" i="13" s="1"/>
  <c r="AB173" i="2"/>
  <c r="G173" i="13" s="1"/>
  <c r="Y174" i="2"/>
  <c r="E174" i="13" s="1"/>
  <c r="AB175" i="2"/>
  <c r="G175" i="13" s="1"/>
  <c r="Y178" i="2"/>
  <c r="E178" i="13" s="1"/>
  <c r="Y179" i="2"/>
  <c r="E179" i="13" s="1"/>
  <c r="AC179" i="2"/>
  <c r="H179" i="13" s="1"/>
  <c r="AB180" i="2"/>
  <c r="G180" i="13" s="1"/>
  <c r="Y187" i="2"/>
  <c r="E187" i="13" s="1"/>
  <c r="AC198" i="2"/>
  <c r="H198" i="13" s="1"/>
  <c r="Y199" i="2"/>
  <c r="E199" i="13" s="1"/>
  <c r="AC199" i="2"/>
  <c r="H199" i="13" s="1"/>
  <c r="AB200" i="2"/>
  <c r="G200" i="13" s="1"/>
  <c r="Y203" i="2"/>
  <c r="E203" i="13" s="1"/>
  <c r="AB204" i="2"/>
  <c r="G204" i="13" s="1"/>
  <c r="Y207" i="2"/>
  <c r="E207" i="13" s="1"/>
  <c r="Y71" i="2"/>
  <c r="E71" i="13" s="1"/>
  <c r="AB78" i="2"/>
  <c r="G78" i="13" s="1"/>
  <c r="Y105" i="2"/>
  <c r="E105" i="13" s="1"/>
  <c r="AC131" i="2"/>
  <c r="H131" i="13" s="1"/>
  <c r="AD143" i="2"/>
  <c r="I143" i="13" s="1"/>
  <c r="AC145" i="2"/>
  <c r="H145" i="13" s="1"/>
  <c r="Y153" i="2"/>
  <c r="E153" i="13" s="1"/>
  <c r="Y160" i="2"/>
  <c r="E160" i="13" s="1"/>
  <c r="AB165" i="2"/>
  <c r="G165" i="13" s="1"/>
  <c r="Y166" i="2"/>
  <c r="E166" i="13" s="1"/>
  <c r="AB167" i="2"/>
  <c r="G167" i="13" s="1"/>
  <c r="Y175" i="2"/>
  <c r="E175" i="13" s="1"/>
  <c r="AC175" i="2"/>
  <c r="H175" i="13" s="1"/>
  <c r="AB176" i="2"/>
  <c r="G176" i="13" s="1"/>
  <c r="Y180" i="2"/>
  <c r="E180" i="13" s="1"/>
  <c r="AB183" i="2"/>
  <c r="G183" i="13" s="1"/>
  <c r="AB185" i="2"/>
  <c r="G185" i="13" s="1"/>
  <c r="Y186" i="2"/>
  <c r="E186" i="13" s="1"/>
  <c r="Y188" i="2"/>
  <c r="E188" i="13" s="1"/>
  <c r="AB191" i="2"/>
  <c r="G191" i="13" s="1"/>
  <c r="AB195" i="2"/>
  <c r="G195" i="13" s="1"/>
  <c r="AB197" i="2"/>
  <c r="G197" i="13" s="1"/>
  <c r="Y198" i="2"/>
  <c r="E198" i="13" s="1"/>
  <c r="Y200" i="2"/>
  <c r="E200" i="13" s="1"/>
  <c r="AC200" i="2"/>
  <c r="H200" i="13" s="1"/>
  <c r="Y204" i="2"/>
  <c r="E204" i="13" s="1"/>
  <c r="AC204" i="2"/>
  <c r="H204" i="13" s="1"/>
  <c r="Y217" i="2"/>
  <c r="E217" i="13" s="1"/>
  <c r="Y221" i="2"/>
  <c r="E221" i="13" s="1"/>
  <c r="Y225" i="2"/>
  <c r="E225" i="13" s="1"/>
  <c r="Y229" i="2"/>
  <c r="E229" i="13" s="1"/>
  <c r="Y233" i="2"/>
  <c r="E233" i="13" s="1"/>
  <c r="Y237" i="2"/>
  <c r="E237" i="13" s="1"/>
  <c r="Y241" i="2"/>
  <c r="E241" i="13" s="1"/>
  <c r="Y245" i="2"/>
  <c r="E245" i="13" s="1"/>
  <c r="Y249" i="2"/>
  <c r="E249" i="13" s="1"/>
  <c r="Y253" i="2"/>
  <c r="E253" i="13" s="1"/>
  <c r="Y257" i="2"/>
  <c r="E257" i="13" s="1"/>
  <c r="Y261" i="2"/>
  <c r="E261" i="13" s="1"/>
  <c r="Y254" i="2"/>
  <c r="E254" i="13" s="1"/>
  <c r="Y258" i="2"/>
  <c r="E258" i="13" s="1"/>
  <c r="Y211" i="2"/>
  <c r="E211" i="13" s="1"/>
  <c r="Y212" i="2"/>
  <c r="E212" i="13" s="1"/>
  <c r="Y218" i="2"/>
  <c r="E218" i="13" s="1"/>
  <c r="Y222" i="2"/>
  <c r="E222" i="13" s="1"/>
  <c r="Y226" i="2"/>
  <c r="E226" i="13" s="1"/>
  <c r="Y230" i="2"/>
  <c r="E230" i="13" s="1"/>
  <c r="Y234" i="2"/>
  <c r="E234" i="13" s="1"/>
  <c r="Y238" i="2"/>
  <c r="E238" i="13" s="1"/>
  <c r="Y242" i="2"/>
  <c r="E242" i="13" s="1"/>
  <c r="Y246" i="2"/>
  <c r="E246" i="13" s="1"/>
  <c r="Y250" i="2"/>
  <c r="E250" i="13" s="1"/>
  <c r="Y208" i="2"/>
  <c r="E208" i="13" s="1"/>
  <c r="Y215" i="2"/>
  <c r="E215" i="13" s="1"/>
  <c r="Y219" i="2"/>
  <c r="E219" i="13" s="1"/>
  <c r="Y223" i="2"/>
  <c r="E223" i="13" s="1"/>
  <c r="Y227" i="2"/>
  <c r="E227" i="13" s="1"/>
  <c r="Y231" i="2"/>
  <c r="E231" i="13" s="1"/>
  <c r="Y235" i="2"/>
  <c r="E235" i="13" s="1"/>
  <c r="Y239" i="2"/>
  <c r="E239" i="13" s="1"/>
  <c r="Y243" i="2"/>
  <c r="E243" i="13" s="1"/>
  <c r="Y247" i="2"/>
  <c r="E247" i="13" s="1"/>
  <c r="Y251" i="2"/>
  <c r="E251" i="13" s="1"/>
  <c r="Y255" i="2"/>
  <c r="E255" i="13" s="1"/>
  <c r="Y259" i="2"/>
  <c r="E259" i="13" s="1"/>
  <c r="Y262" i="2"/>
  <c r="AJ262" i="2" s="1"/>
  <c r="Y216" i="2"/>
  <c r="E216" i="13" s="1"/>
  <c r="Y220" i="2"/>
  <c r="E220" i="13" s="1"/>
  <c r="Y224" i="2"/>
  <c r="E224" i="13" s="1"/>
  <c r="Y228" i="2"/>
  <c r="E228" i="13" s="1"/>
  <c r="Y232" i="2"/>
  <c r="E232" i="13" s="1"/>
  <c r="Y236" i="2"/>
  <c r="E236" i="13" s="1"/>
  <c r="Y240" i="2"/>
  <c r="E240" i="13" s="1"/>
  <c r="Y244" i="2"/>
  <c r="E244" i="13" s="1"/>
  <c r="Y248" i="2"/>
  <c r="E248" i="13" s="1"/>
  <c r="Y252" i="2"/>
  <c r="E252" i="13" s="1"/>
  <c r="Y256" i="2"/>
  <c r="E256" i="13" s="1"/>
  <c r="Y260" i="2"/>
  <c r="E260" i="13" s="1"/>
  <c r="Y12" i="2"/>
  <c r="E12" i="13" s="1"/>
  <c r="AB12" i="2"/>
  <c r="G12" i="13" s="1"/>
  <c r="AJ9" i="2"/>
  <c r="F11" i="6"/>
  <c r="DC262" i="2" l="1"/>
  <c r="CZ262" i="2"/>
  <c r="CW262" i="2"/>
  <c r="CT262" i="2"/>
  <c r="AC61" i="2"/>
  <c r="H61" i="13" s="1"/>
  <c r="AB178" i="2"/>
  <c r="G178" i="13" s="1"/>
  <c r="AD70" i="2"/>
  <c r="I70" i="13" s="1"/>
  <c r="AC75" i="2"/>
  <c r="H75" i="13" s="1"/>
  <c r="AD181" i="2"/>
  <c r="I181" i="13" s="1"/>
  <c r="AC54" i="2"/>
  <c r="H54" i="13" s="1"/>
  <c r="AD116" i="2"/>
  <c r="I116" i="13" s="1"/>
  <c r="AB41" i="2"/>
  <c r="G41" i="13" s="1"/>
  <c r="AC96" i="2"/>
  <c r="H96" i="13" s="1"/>
  <c r="AB40" i="2"/>
  <c r="G40" i="13" s="1"/>
  <c r="AC102" i="2"/>
  <c r="H102" i="13" s="1"/>
  <c r="AC36" i="2"/>
  <c r="H36" i="13" s="1"/>
  <c r="AD71" i="2"/>
  <c r="I71" i="13" s="1"/>
  <c r="AD35" i="2"/>
  <c r="I35" i="13" s="1"/>
  <c r="AJ244" i="2"/>
  <c r="AJ228" i="2"/>
  <c r="AJ247" i="2"/>
  <c r="AJ215" i="2"/>
  <c r="AJ226" i="2"/>
  <c r="AJ211" i="2"/>
  <c r="AJ241" i="2"/>
  <c r="AJ225" i="2"/>
  <c r="AJ214" i="2"/>
  <c r="AJ209" i="2"/>
  <c r="AJ89" i="2"/>
  <c r="AJ88" i="2"/>
  <c r="AJ107" i="2"/>
  <c r="AJ95" i="2"/>
  <c r="AJ86" i="2"/>
  <c r="AJ36" i="2"/>
  <c r="AJ61" i="2"/>
  <c r="AJ45" i="2"/>
  <c r="AJ37" i="2"/>
  <c r="AJ231" i="2"/>
  <c r="AJ242" i="2"/>
  <c r="AJ257" i="2"/>
  <c r="AJ256" i="2"/>
  <c r="AJ240" i="2"/>
  <c r="AJ224" i="2"/>
  <c r="AJ259" i="2"/>
  <c r="AJ243" i="2"/>
  <c r="AJ227" i="2"/>
  <c r="AJ208" i="2"/>
  <c r="AJ238" i="2"/>
  <c r="AJ222" i="2"/>
  <c r="AJ258" i="2"/>
  <c r="AJ253" i="2"/>
  <c r="AJ237" i="2"/>
  <c r="AJ221" i="2"/>
  <c r="AJ187" i="2"/>
  <c r="AJ178" i="2"/>
  <c r="AJ210" i="2"/>
  <c r="AJ205" i="2"/>
  <c r="AJ168" i="2"/>
  <c r="AJ193" i="2"/>
  <c r="AJ169" i="2"/>
  <c r="AJ161" i="2"/>
  <c r="AJ85" i="2"/>
  <c r="AJ84" i="2"/>
  <c r="AJ119" i="2"/>
  <c r="AJ146" i="2"/>
  <c r="AJ102" i="2"/>
  <c r="AJ72" i="2"/>
  <c r="AJ28" i="2"/>
  <c r="AJ20" i="2"/>
  <c r="AJ19" i="2"/>
  <c r="AJ18" i="2"/>
  <c r="AJ260" i="2"/>
  <c r="AJ220" i="2"/>
  <c r="AJ239" i="2"/>
  <c r="AJ250" i="2"/>
  <c r="AJ218" i="2"/>
  <c r="AJ233" i="2"/>
  <c r="AJ194" i="2"/>
  <c r="AJ162" i="2"/>
  <c r="AJ124" i="2"/>
  <c r="AJ114" i="2"/>
  <c r="AJ64" i="2"/>
  <c r="AJ44" i="2"/>
  <c r="AJ16" i="2"/>
  <c r="AJ47" i="2"/>
  <c r="AJ15" i="2"/>
  <c r="AJ14" i="2"/>
  <c r="AJ65" i="2"/>
  <c r="AJ41" i="2"/>
  <c r="AJ21" i="2"/>
  <c r="AJ252" i="2"/>
  <c r="AJ236" i="2"/>
  <c r="AJ255" i="2"/>
  <c r="AJ223" i="2"/>
  <c r="AJ234" i="2"/>
  <c r="AJ254" i="2"/>
  <c r="AJ249" i="2"/>
  <c r="AJ217" i="2"/>
  <c r="AJ248" i="2"/>
  <c r="AJ232" i="2"/>
  <c r="AJ216" i="2"/>
  <c r="AJ251" i="2"/>
  <c r="AJ235" i="2"/>
  <c r="AJ219" i="2"/>
  <c r="AJ246" i="2"/>
  <c r="AJ230" i="2"/>
  <c r="AJ212" i="2"/>
  <c r="AJ261" i="2"/>
  <c r="AJ245" i="2"/>
  <c r="AJ229" i="2"/>
  <c r="AJ188" i="2"/>
  <c r="AJ206" i="2"/>
  <c r="AJ213" i="2"/>
  <c r="AJ201" i="2"/>
  <c r="AJ177" i="2"/>
  <c r="AJ117" i="2"/>
  <c r="AJ97" i="2"/>
  <c r="AJ87" i="2"/>
  <c r="AJ122" i="2"/>
  <c r="AJ40" i="2"/>
  <c r="AJ63" i="2"/>
  <c r="AJ43" i="2"/>
  <c r="AJ23" i="2"/>
  <c r="AJ17" i="2"/>
  <c r="AK262" i="2"/>
  <c r="R262" i="2"/>
  <c r="Q262" i="2"/>
  <c r="S262" i="2"/>
  <c r="T262" i="2"/>
  <c r="AJ92" i="2"/>
  <c r="AJ123" i="2"/>
  <c r="AJ34" i="2"/>
  <c r="AJ76" i="2"/>
  <c r="AJ127" i="2"/>
  <c r="AJ106" i="2"/>
  <c r="AJ66" i="2"/>
  <c r="AJ164" i="2"/>
  <c r="AJ121" i="2"/>
  <c r="AK224" i="2"/>
  <c r="M224" i="13" s="1"/>
  <c r="AJ200" i="2"/>
  <c r="AJ182" i="2"/>
  <c r="AK256" i="2"/>
  <c r="M256" i="13" s="1"/>
  <c r="AJ199" i="2"/>
  <c r="AJ190" i="2"/>
  <c r="AJ140" i="2"/>
  <c r="AJ129" i="2"/>
  <c r="AJ38" i="2"/>
  <c r="AJ31" i="2"/>
  <c r="AJ70" i="2"/>
  <c r="AJ204" i="2"/>
  <c r="AJ196" i="2"/>
  <c r="AJ151" i="2"/>
  <c r="AJ139" i="2"/>
  <c r="AJ147" i="2"/>
  <c r="AJ74" i="2"/>
  <c r="AJ30" i="2"/>
  <c r="AK228" i="2"/>
  <c r="M228" i="13" s="1"/>
  <c r="AK211" i="2"/>
  <c r="M211" i="13" s="1"/>
  <c r="AJ145" i="2"/>
  <c r="AJ198" i="2"/>
  <c r="AJ135" i="2"/>
  <c r="AK88" i="2"/>
  <c r="M88" i="13" s="1"/>
  <c r="AK36" i="2"/>
  <c r="M36" i="13" s="1"/>
  <c r="BD238" i="2"/>
  <c r="BJ253" i="2"/>
  <c r="AJ144" i="2"/>
  <c r="AJ148" i="2"/>
  <c r="AJ32" i="2"/>
  <c r="BG256" i="2"/>
  <c r="AJ179" i="2"/>
  <c r="AJ172" i="2"/>
  <c r="AJ189" i="2"/>
  <c r="AJ125" i="2"/>
  <c r="AJ128" i="2"/>
  <c r="AJ71" i="2"/>
  <c r="AJ58" i="2"/>
  <c r="AJ51" i="2"/>
  <c r="AJ39" i="2"/>
  <c r="AJ27" i="2"/>
  <c r="AJ22" i="2"/>
  <c r="AJ195" i="2"/>
  <c r="AJ143" i="2"/>
  <c r="AJ118" i="2"/>
  <c r="AJ192" i="2"/>
  <c r="AJ184" i="2"/>
  <c r="AJ186" i="2"/>
  <c r="AJ181" i="2"/>
  <c r="AJ153" i="2"/>
  <c r="AJ104" i="2"/>
  <c r="AJ150" i="2"/>
  <c r="AJ101" i="2"/>
  <c r="AJ108" i="2"/>
  <c r="AJ77" i="2"/>
  <c r="AJ111" i="2"/>
  <c r="AJ99" i="2"/>
  <c r="AJ91" i="2"/>
  <c r="AJ82" i="2"/>
  <c r="AJ141" i="2"/>
  <c r="AJ137" i="2"/>
  <c r="AJ133" i="2"/>
  <c r="AJ126" i="2"/>
  <c r="AJ115" i="2"/>
  <c r="AJ83" i="2"/>
  <c r="AJ78" i="2"/>
  <c r="AJ67" i="2"/>
  <c r="AJ59" i="2"/>
  <c r="AJ68" i="2"/>
  <c r="AJ60" i="2"/>
  <c r="AJ54" i="2"/>
  <c r="AJ50" i="2"/>
  <c r="AJ42" i="2"/>
  <c r="AJ33" i="2"/>
  <c r="AJ183" i="2"/>
  <c r="AJ180" i="2"/>
  <c r="AJ160" i="2"/>
  <c r="AJ207" i="2"/>
  <c r="AJ94" i="2"/>
  <c r="AJ202" i="2"/>
  <c r="AJ185" i="2"/>
  <c r="AJ173" i="2"/>
  <c r="AJ158" i="2"/>
  <c r="AJ154" i="2"/>
  <c r="AJ171" i="2"/>
  <c r="AJ112" i="2"/>
  <c r="AJ103" i="2"/>
  <c r="AJ93" i="2"/>
  <c r="AJ81" i="2"/>
  <c r="AJ116" i="2"/>
  <c r="AJ155" i="2"/>
  <c r="AJ25" i="2"/>
  <c r="AJ53" i="2"/>
  <c r="AJ26" i="2"/>
  <c r="AJ167" i="2"/>
  <c r="AJ159" i="2"/>
  <c r="AJ197" i="2"/>
  <c r="AJ165" i="2"/>
  <c r="AJ90" i="2"/>
  <c r="AJ152" i="2"/>
  <c r="AJ136" i="2"/>
  <c r="AJ142" i="2"/>
  <c r="AJ132" i="2"/>
  <c r="AJ80" i="2"/>
  <c r="AJ96" i="2"/>
  <c r="AJ79" i="2"/>
  <c r="AJ149" i="2"/>
  <c r="AJ138" i="2"/>
  <c r="AJ134" i="2"/>
  <c r="AJ105" i="2"/>
  <c r="AJ98" i="2"/>
  <c r="AJ75" i="2"/>
  <c r="AJ49" i="2"/>
  <c r="AJ13" i="2"/>
  <c r="AJ35" i="2"/>
  <c r="AJ55" i="2"/>
  <c r="AJ62" i="2"/>
  <c r="AJ57" i="2"/>
  <c r="AJ46" i="2"/>
  <c r="AJ166" i="2"/>
  <c r="AJ203" i="2"/>
  <c r="AJ163" i="2"/>
  <c r="AJ191" i="2"/>
  <c r="AJ175" i="2"/>
  <c r="AJ176" i="2"/>
  <c r="AJ170" i="2"/>
  <c r="AJ109" i="2"/>
  <c r="AJ157" i="2"/>
  <c r="AJ174" i="2"/>
  <c r="AJ156" i="2"/>
  <c r="AJ131" i="2"/>
  <c r="AJ113" i="2"/>
  <c r="AJ130" i="2"/>
  <c r="AJ120" i="2"/>
  <c r="AJ100" i="2"/>
  <c r="AJ110" i="2"/>
  <c r="AJ48" i="2"/>
  <c r="AJ56" i="2"/>
  <c r="AJ69" i="2"/>
  <c r="AJ73" i="2"/>
  <c r="AJ52" i="2"/>
  <c r="AJ29" i="2"/>
  <c r="AJ24" i="2"/>
  <c r="BA107" i="2"/>
  <c r="BJ208" i="2"/>
  <c r="AX187" i="2"/>
  <c r="F184" i="20" s="1"/>
  <c r="BD209" i="2"/>
  <c r="BD168" i="2"/>
  <c r="BA262" i="2"/>
  <c r="BM262" i="2"/>
  <c r="BY262" i="2"/>
  <c r="CK262" i="2"/>
  <c r="BD262" i="2"/>
  <c r="BP262" i="2"/>
  <c r="CB262" i="2"/>
  <c r="CN262" i="2"/>
  <c r="BG169" i="2"/>
  <c r="BG262" i="2"/>
  <c r="BS262" i="2"/>
  <c r="CE262" i="2"/>
  <c r="AX262" i="2"/>
  <c r="BJ262" i="2"/>
  <c r="BV262" i="2"/>
  <c r="CH262" i="2"/>
  <c r="CN213" i="2"/>
  <c r="CN217" i="2"/>
  <c r="BM217" i="2"/>
  <c r="CH248" i="2"/>
  <c r="CN232" i="2"/>
  <c r="BM232" i="2"/>
  <c r="CE216" i="2"/>
  <c r="CK247" i="2"/>
  <c r="CE247" i="2"/>
  <c r="BV247" i="2"/>
  <c r="BS247" i="2"/>
  <c r="BJ247" i="2"/>
  <c r="CN231" i="2"/>
  <c r="CK231" i="2"/>
  <c r="CH231" i="2"/>
  <c r="CB231" i="2"/>
  <c r="CE231" i="2"/>
  <c r="BY231" i="2"/>
  <c r="BV231" i="2"/>
  <c r="BS231" i="2"/>
  <c r="BM231" i="2"/>
  <c r="BJ231" i="2"/>
  <c r="BP231" i="2"/>
  <c r="CH214" i="2"/>
  <c r="CN214" i="2"/>
  <c r="BY214" i="2"/>
  <c r="BV214" i="2"/>
  <c r="BM214" i="2"/>
  <c r="CN193" i="2"/>
  <c r="CH193" i="2"/>
  <c r="CE193" i="2"/>
  <c r="BS193" i="2"/>
  <c r="BM193" i="2"/>
  <c r="BP193" i="2"/>
  <c r="CN215" i="2"/>
  <c r="CK215" i="2"/>
  <c r="CH215" i="2"/>
  <c r="CE215" i="2"/>
  <c r="CB215" i="2"/>
  <c r="BV215" i="2"/>
  <c r="BY215" i="2"/>
  <c r="BS215" i="2"/>
  <c r="BM215" i="2"/>
  <c r="BJ215" i="2"/>
  <c r="BP215" i="2"/>
  <c r="BJ117" i="2"/>
  <c r="CE41" i="2"/>
  <c r="BM41" i="2"/>
  <c r="CN28" i="2"/>
  <c r="CH28" i="2"/>
  <c r="CK28" i="2"/>
  <c r="CB28" i="2"/>
  <c r="CE28" i="2"/>
  <c r="BY28" i="2"/>
  <c r="BS28" i="2"/>
  <c r="BV28" i="2"/>
  <c r="BJ28" i="2"/>
  <c r="BP28" i="2"/>
  <c r="BM28" i="2"/>
  <c r="CK20" i="2"/>
  <c r="CB20" i="2"/>
  <c r="CE20" i="2"/>
  <c r="BY20" i="2"/>
  <c r="BP20" i="2"/>
  <c r="CN19" i="2"/>
  <c r="CK19" i="2"/>
  <c r="CH19" i="2"/>
  <c r="CB19" i="2"/>
  <c r="CE19" i="2"/>
  <c r="BP19" i="2"/>
  <c r="BY19" i="2"/>
  <c r="BV19" i="2"/>
  <c r="BS19" i="2"/>
  <c r="BG19" i="2"/>
  <c r="BM19" i="2"/>
  <c r="BJ19" i="2"/>
  <c r="CN21" i="2"/>
  <c r="CB21" i="2"/>
  <c r="BY21" i="2"/>
  <c r="BG21" i="2"/>
  <c r="BJ21" i="2"/>
  <c r="AX258" i="2"/>
  <c r="AX226" i="2"/>
  <c r="F223" i="20" s="1"/>
  <c r="AX220" i="2"/>
  <c r="F217" i="20" s="1"/>
  <c r="AX28" i="2"/>
  <c r="F25" i="20" s="1"/>
  <c r="AX40" i="2"/>
  <c r="F37" i="20" s="1"/>
  <c r="AX95" i="2"/>
  <c r="F92" i="20" s="1"/>
  <c r="AX61" i="2"/>
  <c r="F58" i="20" s="1"/>
  <c r="AX45" i="2"/>
  <c r="F42" i="20" s="1"/>
  <c r="AX23" i="2"/>
  <c r="F20" i="20" s="1"/>
  <c r="BA238" i="2"/>
  <c r="BA222" i="2"/>
  <c r="BA253" i="2"/>
  <c r="R253" i="13" s="1"/>
  <c r="BA237" i="2"/>
  <c r="BA19" i="2"/>
  <c r="BD256" i="2"/>
  <c r="BD240" i="2"/>
  <c r="T240" i="13" s="1"/>
  <c r="BD224" i="2"/>
  <c r="BD257" i="2"/>
  <c r="BD241" i="2"/>
  <c r="BD225" i="2"/>
  <c r="BD193" i="2"/>
  <c r="BD169" i="2"/>
  <c r="BD45" i="2"/>
  <c r="T45" i="13" s="1"/>
  <c r="BG36" i="2"/>
  <c r="BG234" i="2"/>
  <c r="BG218" i="2"/>
  <c r="BG210" i="2"/>
  <c r="BG28" i="2"/>
  <c r="BG253" i="2"/>
  <c r="V253" i="13" s="1"/>
  <c r="BG237" i="2"/>
  <c r="BG221" i="2"/>
  <c r="BG23" i="2"/>
  <c r="BJ237" i="2"/>
  <c r="CE246" i="2"/>
  <c r="BJ246" i="2"/>
  <c r="BV249" i="2"/>
  <c r="CN258" i="2"/>
  <c r="CH258" i="2"/>
  <c r="CB258" i="2"/>
  <c r="CK258" i="2"/>
  <c r="CE258" i="2"/>
  <c r="BY258" i="2"/>
  <c r="BS258" i="2"/>
  <c r="BV258" i="2"/>
  <c r="BJ258" i="2"/>
  <c r="BP258" i="2"/>
  <c r="BM258" i="2"/>
  <c r="CH226" i="2"/>
  <c r="CB226" i="2"/>
  <c r="BY226" i="2"/>
  <c r="BV226" i="2"/>
  <c r="BP226" i="2"/>
  <c r="CN261" i="2"/>
  <c r="BV261" i="2"/>
  <c r="CN245" i="2"/>
  <c r="CN229" i="2"/>
  <c r="BY229" i="2"/>
  <c r="BS229" i="2"/>
  <c r="BM229" i="2"/>
  <c r="CN260" i="2"/>
  <c r="CH260" i="2"/>
  <c r="CK260" i="2"/>
  <c r="CE260" i="2"/>
  <c r="BY260" i="2"/>
  <c r="BS260" i="2"/>
  <c r="BV260" i="2"/>
  <c r="CB260" i="2"/>
  <c r="BJ260" i="2"/>
  <c r="BP260" i="2"/>
  <c r="BM260" i="2"/>
  <c r="CN244" i="2"/>
  <c r="CH244" i="2"/>
  <c r="CK244" i="2"/>
  <c r="CE244" i="2"/>
  <c r="BY244" i="2"/>
  <c r="BS244" i="2"/>
  <c r="BV244" i="2"/>
  <c r="CB244" i="2"/>
  <c r="BJ244" i="2"/>
  <c r="BP244" i="2"/>
  <c r="BM244" i="2"/>
  <c r="CN228" i="2"/>
  <c r="CH228" i="2"/>
  <c r="CK228" i="2"/>
  <c r="CE228" i="2"/>
  <c r="BY228" i="2"/>
  <c r="BS228" i="2"/>
  <c r="BV228" i="2"/>
  <c r="CB228" i="2"/>
  <c r="BJ228" i="2"/>
  <c r="BP228" i="2"/>
  <c r="BM228" i="2"/>
  <c r="CN259" i="2"/>
  <c r="CK259" i="2"/>
  <c r="CH259" i="2"/>
  <c r="CE259" i="2"/>
  <c r="CB259" i="2"/>
  <c r="BV259" i="2"/>
  <c r="BS259" i="2"/>
  <c r="BY259" i="2"/>
  <c r="BP259" i="2"/>
  <c r="BM259" i="2"/>
  <c r="BJ259" i="2"/>
  <c r="CN243" i="2"/>
  <c r="CK243" i="2"/>
  <c r="CH243" i="2"/>
  <c r="CB243" i="2"/>
  <c r="CE243" i="2"/>
  <c r="BV243" i="2"/>
  <c r="BY243" i="2"/>
  <c r="BS243" i="2"/>
  <c r="BP243" i="2"/>
  <c r="BM243" i="2"/>
  <c r="BJ243" i="2"/>
  <c r="CN227" i="2"/>
  <c r="CK227" i="2"/>
  <c r="CE227" i="2"/>
  <c r="CB227" i="2"/>
  <c r="CH227" i="2"/>
  <c r="BV227" i="2"/>
  <c r="BS227" i="2"/>
  <c r="BY227" i="2"/>
  <c r="BP227" i="2"/>
  <c r="BM227" i="2"/>
  <c r="BJ227" i="2"/>
  <c r="CN209" i="2"/>
  <c r="CK209" i="2"/>
  <c r="CH209" i="2"/>
  <c r="CB209" i="2"/>
  <c r="BY209" i="2"/>
  <c r="CE209" i="2"/>
  <c r="BS209" i="2"/>
  <c r="BV209" i="2"/>
  <c r="BM209" i="2"/>
  <c r="BJ209" i="2"/>
  <c r="BP209" i="2"/>
  <c r="CH151" i="2"/>
  <c r="BS151" i="2"/>
  <c r="BM151" i="2"/>
  <c r="CH196" i="2"/>
  <c r="CE196" i="2"/>
  <c r="BY196" i="2"/>
  <c r="BV196" i="2"/>
  <c r="BP196" i="2"/>
  <c r="CH168" i="2"/>
  <c r="BS168" i="2"/>
  <c r="BM168" i="2"/>
  <c r="CN211" i="2"/>
  <c r="CK211" i="2"/>
  <c r="CB211" i="2"/>
  <c r="CH211" i="2"/>
  <c r="CE211" i="2"/>
  <c r="BV211" i="2"/>
  <c r="BY211" i="2"/>
  <c r="BS211" i="2"/>
  <c r="BP211" i="2"/>
  <c r="BM211" i="2"/>
  <c r="BJ211" i="2"/>
  <c r="CH188" i="2"/>
  <c r="CE188" i="2"/>
  <c r="BS188" i="2"/>
  <c r="BV188" i="2"/>
  <c r="BP188" i="2"/>
  <c r="CK206" i="2"/>
  <c r="CN206" i="2"/>
  <c r="CE206" i="2"/>
  <c r="CH206" i="2"/>
  <c r="CB206" i="2"/>
  <c r="BY206" i="2"/>
  <c r="BS206" i="2"/>
  <c r="BV206" i="2"/>
  <c r="BP206" i="2"/>
  <c r="BM206" i="2"/>
  <c r="BJ206" i="2"/>
  <c r="CK187" i="2"/>
  <c r="CH187" i="2"/>
  <c r="CN187" i="2"/>
  <c r="CE187" i="2"/>
  <c r="CB187" i="2"/>
  <c r="BY187" i="2"/>
  <c r="BV187" i="2"/>
  <c r="BS187" i="2"/>
  <c r="BP187" i="2"/>
  <c r="BM187" i="2"/>
  <c r="BJ187" i="2"/>
  <c r="CK119" i="2"/>
  <c r="CN119" i="2"/>
  <c r="CE119" i="2"/>
  <c r="CB119" i="2"/>
  <c r="CH119" i="2"/>
  <c r="BY119" i="2"/>
  <c r="BV119" i="2"/>
  <c r="BS119" i="2"/>
  <c r="BP119" i="2"/>
  <c r="BJ119" i="2"/>
  <c r="BG119" i="2"/>
  <c r="BM119" i="2"/>
  <c r="CN84" i="2"/>
  <c r="CK84" i="2"/>
  <c r="CH84" i="2"/>
  <c r="CE84" i="2"/>
  <c r="CB84" i="2"/>
  <c r="BY84" i="2"/>
  <c r="BV84" i="2"/>
  <c r="BS84" i="2"/>
  <c r="BM84" i="2"/>
  <c r="BJ84" i="2"/>
  <c r="BP84" i="2"/>
  <c r="CN76" i="2"/>
  <c r="CK76" i="2"/>
  <c r="CH76" i="2"/>
  <c r="CE76" i="2"/>
  <c r="CB76" i="2"/>
  <c r="BV76" i="2"/>
  <c r="BS76" i="2"/>
  <c r="BY76" i="2"/>
  <c r="BP76" i="2"/>
  <c r="BM76" i="2"/>
  <c r="CN123" i="2"/>
  <c r="CK123" i="2"/>
  <c r="BP123" i="2"/>
  <c r="CK114" i="2"/>
  <c r="CH114" i="2"/>
  <c r="CN114" i="2"/>
  <c r="CE114" i="2"/>
  <c r="CB114" i="2"/>
  <c r="BY114" i="2"/>
  <c r="BV114" i="2"/>
  <c r="BS114" i="2"/>
  <c r="BP114" i="2"/>
  <c r="BG114" i="2"/>
  <c r="BM114" i="2"/>
  <c r="BJ114" i="2"/>
  <c r="CK40" i="2"/>
  <c r="CH40" i="2"/>
  <c r="CE40" i="2"/>
  <c r="CN40" i="2"/>
  <c r="CB40" i="2"/>
  <c r="BV40" i="2"/>
  <c r="BY40" i="2"/>
  <c r="BS40" i="2"/>
  <c r="BP40" i="2"/>
  <c r="BM40" i="2"/>
  <c r="CB32" i="2"/>
  <c r="BS32" i="2"/>
  <c r="BJ32" i="2"/>
  <c r="CN16" i="2"/>
  <c r="CK16" i="2"/>
  <c r="CH16" i="2"/>
  <c r="CE16" i="2"/>
  <c r="CB16" i="2"/>
  <c r="BY16" i="2"/>
  <c r="BS16" i="2"/>
  <c r="BV16" i="2"/>
  <c r="BJ16" i="2"/>
  <c r="BP16" i="2"/>
  <c r="BM16" i="2"/>
  <c r="CN15" i="2"/>
  <c r="CK15" i="2"/>
  <c r="AP15" i="13" s="1"/>
  <c r="CH15" i="2"/>
  <c r="CE15" i="2"/>
  <c r="CB15" i="2"/>
  <c r="BV15" i="2"/>
  <c r="AF15" i="13" s="1"/>
  <c r="BS15" i="2"/>
  <c r="AD15" i="13" s="1"/>
  <c r="BY15" i="2"/>
  <c r="AH15" i="13" s="1"/>
  <c r="BP15" i="2"/>
  <c r="BM15" i="2"/>
  <c r="BJ15" i="2"/>
  <c r="X15" i="13" s="1"/>
  <c r="CK70" i="2"/>
  <c r="CK18" i="2"/>
  <c r="CN18" i="2"/>
  <c r="CE18" i="2"/>
  <c r="CB18" i="2"/>
  <c r="CH18" i="2"/>
  <c r="BY18" i="2"/>
  <c r="BV18" i="2"/>
  <c r="BS18" i="2"/>
  <c r="BP18" i="2"/>
  <c r="BJ18" i="2"/>
  <c r="BG18" i="2"/>
  <c r="BM18" i="2"/>
  <c r="CN17" i="2"/>
  <c r="CK17" i="2"/>
  <c r="CH17" i="2"/>
  <c r="CE17" i="2"/>
  <c r="BY17" i="2"/>
  <c r="CB17" i="2"/>
  <c r="BV17" i="2"/>
  <c r="BS17" i="2"/>
  <c r="BP17" i="2"/>
  <c r="BG17" i="2"/>
  <c r="BM17" i="2"/>
  <c r="BJ17" i="2"/>
  <c r="AX250" i="2"/>
  <c r="F247" i="20" s="1"/>
  <c r="AX218" i="2"/>
  <c r="F215" i="20" s="1"/>
  <c r="AX76" i="2"/>
  <c r="F73" i="20" s="1"/>
  <c r="AX244" i="2"/>
  <c r="F241" i="20" s="1"/>
  <c r="AX212" i="2"/>
  <c r="F209" i="20" s="1"/>
  <c r="AX254" i="2"/>
  <c r="F251" i="20" s="1"/>
  <c r="AX222" i="2"/>
  <c r="F219" i="20" s="1"/>
  <c r="AX150" i="2"/>
  <c r="F147" i="20" s="1"/>
  <c r="AX256" i="2"/>
  <c r="AX224" i="2"/>
  <c r="F221" i="20" s="1"/>
  <c r="AX84" i="2"/>
  <c r="F81" i="20" s="1"/>
  <c r="AX72" i="2"/>
  <c r="F69" i="20" s="1"/>
  <c r="AX249" i="2"/>
  <c r="F246" i="20" s="1"/>
  <c r="AX217" i="2"/>
  <c r="F214" i="20" s="1"/>
  <c r="AX209" i="2"/>
  <c r="F206" i="20" s="1"/>
  <c r="AX193" i="2"/>
  <c r="F190" i="20" s="1"/>
  <c r="AX162" i="2"/>
  <c r="F159" i="20" s="1"/>
  <c r="AX179" i="2"/>
  <c r="F176" i="20" s="1"/>
  <c r="AX123" i="2"/>
  <c r="F120" i="20" s="1"/>
  <c r="AX107" i="2"/>
  <c r="F104" i="20" s="1"/>
  <c r="AX43" i="2"/>
  <c r="F40" i="20" s="1"/>
  <c r="AX21" i="2"/>
  <c r="F18" i="20" s="1"/>
  <c r="BA260" i="2"/>
  <c r="BA252" i="2"/>
  <c r="BA244" i="2"/>
  <c r="BA236" i="2"/>
  <c r="BA228" i="2"/>
  <c r="BA220" i="2"/>
  <c r="BA212" i="2"/>
  <c r="BA188" i="2"/>
  <c r="BA54" i="2"/>
  <c r="BA72" i="2"/>
  <c r="BA259" i="2"/>
  <c r="BA251" i="2"/>
  <c r="BA243" i="2"/>
  <c r="BA235" i="2"/>
  <c r="BA227" i="2"/>
  <c r="BA219" i="2"/>
  <c r="BA211" i="2"/>
  <c r="BA187" i="2"/>
  <c r="BA117" i="2"/>
  <c r="BA61" i="2"/>
  <c r="R61" i="13" s="1"/>
  <c r="BA17" i="2"/>
  <c r="BD246" i="2"/>
  <c r="BD214" i="2"/>
  <c r="BD206" i="2"/>
  <c r="BD164" i="2"/>
  <c r="BD40" i="2"/>
  <c r="BD247" i="2"/>
  <c r="BD231" i="2"/>
  <c r="BD215" i="2"/>
  <c r="BD183" i="2"/>
  <c r="BD18" i="2"/>
  <c r="BD119" i="2"/>
  <c r="BD43" i="2"/>
  <c r="BD19" i="2"/>
  <c r="BG20" i="2"/>
  <c r="BG248" i="2"/>
  <c r="BG240" i="2"/>
  <c r="V240" i="13" s="1"/>
  <c r="BG232" i="2"/>
  <c r="BG216" i="2"/>
  <c r="BG184" i="2"/>
  <c r="BG158" i="2"/>
  <c r="BG164" i="2"/>
  <c r="BG168" i="2"/>
  <c r="BG259" i="2"/>
  <c r="BG243" i="2"/>
  <c r="BG227" i="2"/>
  <c r="BG211" i="2"/>
  <c r="BG187" i="2"/>
  <c r="BG15" i="2"/>
  <c r="V15" i="13" s="1"/>
  <c r="BJ20" i="2"/>
  <c r="BJ158" i="2"/>
  <c r="BJ261" i="2"/>
  <c r="BJ229" i="2"/>
  <c r="CK230" i="2"/>
  <c r="CH230" i="2"/>
  <c r="CE230" i="2"/>
  <c r="CN230" i="2"/>
  <c r="CB230" i="2"/>
  <c r="BY230" i="2"/>
  <c r="BS230" i="2"/>
  <c r="BV230" i="2"/>
  <c r="BP230" i="2"/>
  <c r="BM230" i="2"/>
  <c r="BJ230" i="2"/>
  <c r="CN233" i="2"/>
  <c r="CH233" i="2"/>
  <c r="CB233" i="2"/>
  <c r="BY233" i="2"/>
  <c r="CK233" i="2"/>
  <c r="CE233" i="2"/>
  <c r="BS233" i="2"/>
  <c r="BV233" i="2"/>
  <c r="BM233" i="2"/>
  <c r="BJ233" i="2"/>
  <c r="BP233" i="2"/>
  <c r="CN242" i="2"/>
  <c r="CH242" i="2"/>
  <c r="CB242" i="2"/>
  <c r="CK242" i="2"/>
  <c r="CE242" i="2"/>
  <c r="BY242" i="2"/>
  <c r="BS242" i="2"/>
  <c r="BV242" i="2"/>
  <c r="BJ242" i="2"/>
  <c r="BP242" i="2"/>
  <c r="BM242" i="2"/>
  <c r="CK254" i="2"/>
  <c r="CN254" i="2"/>
  <c r="CE254" i="2"/>
  <c r="CB254" i="2"/>
  <c r="CH254" i="2"/>
  <c r="BY254" i="2"/>
  <c r="BS254" i="2"/>
  <c r="BV254" i="2"/>
  <c r="BP254" i="2"/>
  <c r="BM254" i="2"/>
  <c r="BJ254" i="2"/>
  <c r="CK238" i="2"/>
  <c r="CN238" i="2"/>
  <c r="CE238" i="2"/>
  <c r="CH238" i="2"/>
  <c r="CB238" i="2"/>
  <c r="BY238" i="2"/>
  <c r="BS238" i="2"/>
  <c r="BV238" i="2"/>
  <c r="BP238" i="2"/>
  <c r="BM238" i="2"/>
  <c r="BJ238" i="2"/>
  <c r="CK222" i="2"/>
  <c r="CN222" i="2"/>
  <c r="CE222" i="2"/>
  <c r="CH222" i="2"/>
  <c r="CB222" i="2"/>
  <c r="BY222" i="2"/>
  <c r="BS222" i="2"/>
  <c r="BV222" i="2"/>
  <c r="BP222" i="2"/>
  <c r="BM222" i="2"/>
  <c r="BJ222" i="2"/>
  <c r="CN257" i="2"/>
  <c r="CK257" i="2"/>
  <c r="CH257" i="2"/>
  <c r="CB257" i="2"/>
  <c r="CE257" i="2"/>
  <c r="BY257" i="2"/>
  <c r="BS257" i="2"/>
  <c r="BV257" i="2"/>
  <c r="BM257" i="2"/>
  <c r="BJ257" i="2"/>
  <c r="BP257" i="2"/>
  <c r="CN241" i="2"/>
  <c r="CK241" i="2"/>
  <c r="CH241" i="2"/>
  <c r="CB241" i="2"/>
  <c r="BY241" i="2"/>
  <c r="CE241" i="2"/>
  <c r="BS241" i="2"/>
  <c r="BV241" i="2"/>
  <c r="BM241" i="2"/>
  <c r="BJ241" i="2"/>
  <c r="BP241" i="2"/>
  <c r="CN225" i="2"/>
  <c r="CK225" i="2"/>
  <c r="CH225" i="2"/>
  <c r="CB225" i="2"/>
  <c r="CE225" i="2"/>
  <c r="BY225" i="2"/>
  <c r="BS225" i="2"/>
  <c r="BV225" i="2"/>
  <c r="BM225" i="2"/>
  <c r="BJ225" i="2"/>
  <c r="BP225" i="2"/>
  <c r="CK256" i="2"/>
  <c r="CN256" i="2"/>
  <c r="CH256" i="2"/>
  <c r="CE256" i="2"/>
  <c r="BV256" i="2"/>
  <c r="CB256" i="2"/>
  <c r="BY256" i="2"/>
  <c r="BS256" i="2"/>
  <c r="BP256" i="2"/>
  <c r="BM256" i="2"/>
  <c r="CK240" i="2"/>
  <c r="AP240" i="13" s="1"/>
  <c r="CN240" i="2"/>
  <c r="CE240" i="2"/>
  <c r="AL240" i="13" s="1"/>
  <c r="CH240" i="2"/>
  <c r="BV240" i="2"/>
  <c r="CB240" i="2"/>
  <c r="BY240" i="2"/>
  <c r="BS240" i="2"/>
  <c r="AD240" i="13" s="1"/>
  <c r="BP240" i="2"/>
  <c r="BM240" i="2"/>
  <c r="CK224" i="2"/>
  <c r="CN224" i="2"/>
  <c r="CH224" i="2"/>
  <c r="CE224" i="2"/>
  <c r="BV224" i="2"/>
  <c r="CB224" i="2"/>
  <c r="BY224" i="2"/>
  <c r="BS224" i="2"/>
  <c r="BP224" i="2"/>
  <c r="BM224" i="2"/>
  <c r="CN255" i="2"/>
  <c r="CK255" i="2"/>
  <c r="CH255" i="2"/>
  <c r="CB255" i="2"/>
  <c r="CE255" i="2"/>
  <c r="BY255" i="2"/>
  <c r="AH255" i="13" s="1"/>
  <c r="BV255" i="2"/>
  <c r="AF255" i="13" s="1"/>
  <c r="BS255" i="2"/>
  <c r="AD255" i="13" s="1"/>
  <c r="BM255" i="2"/>
  <c r="BJ255" i="2"/>
  <c r="X255" i="13" s="1"/>
  <c r="BP255" i="2"/>
  <c r="AB255" i="13" s="1"/>
  <c r="CN239" i="2"/>
  <c r="CK239" i="2"/>
  <c r="CH239" i="2"/>
  <c r="CE239" i="2"/>
  <c r="CB239" i="2"/>
  <c r="BY239" i="2"/>
  <c r="BV239" i="2"/>
  <c r="BS239" i="2"/>
  <c r="BM239" i="2"/>
  <c r="BJ239" i="2"/>
  <c r="BP239" i="2"/>
  <c r="CN223" i="2"/>
  <c r="CK223" i="2"/>
  <c r="CH223" i="2"/>
  <c r="CB223" i="2"/>
  <c r="CE223" i="2"/>
  <c r="BY223" i="2"/>
  <c r="BV223" i="2"/>
  <c r="BS223" i="2"/>
  <c r="BM223" i="2"/>
  <c r="BJ223" i="2"/>
  <c r="BP223" i="2"/>
  <c r="CN201" i="2"/>
  <c r="CH201" i="2"/>
  <c r="CB201" i="2"/>
  <c r="BY201" i="2"/>
  <c r="CK201" i="2"/>
  <c r="CE201" i="2"/>
  <c r="BS201" i="2"/>
  <c r="BV201" i="2"/>
  <c r="BM201" i="2"/>
  <c r="BJ201" i="2"/>
  <c r="BP201" i="2"/>
  <c r="CN170" i="2"/>
  <c r="CK170" i="2"/>
  <c r="CB170" i="2"/>
  <c r="CH170" i="2"/>
  <c r="CE170" i="2"/>
  <c r="BV170" i="2"/>
  <c r="BY170" i="2"/>
  <c r="BS170" i="2"/>
  <c r="BP170" i="2"/>
  <c r="BM170" i="2"/>
  <c r="BJ170" i="2"/>
  <c r="CH180" i="2"/>
  <c r="CN180" i="2"/>
  <c r="CK180" i="2"/>
  <c r="CB180" i="2"/>
  <c r="CE180" i="2"/>
  <c r="BY180" i="2"/>
  <c r="BV180" i="2"/>
  <c r="BS180" i="2"/>
  <c r="BP180" i="2"/>
  <c r="BM180" i="2"/>
  <c r="BJ180" i="2"/>
  <c r="CN161" i="2"/>
  <c r="CH161" i="2"/>
  <c r="CK161" i="2"/>
  <c r="CB161" i="2"/>
  <c r="CE161" i="2"/>
  <c r="BY161" i="2"/>
  <c r="BV161" i="2"/>
  <c r="BS161" i="2"/>
  <c r="BM161" i="2"/>
  <c r="BP161" i="2"/>
  <c r="BJ161" i="2"/>
  <c r="BP147" i="2"/>
  <c r="CH86" i="2"/>
  <c r="BM86" i="2"/>
  <c r="CN159" i="2"/>
  <c r="BY159" i="2"/>
  <c r="BS159" i="2"/>
  <c r="BJ159" i="2"/>
  <c r="BM159" i="2"/>
  <c r="CK146" i="2"/>
  <c r="CH146" i="2"/>
  <c r="CN146" i="2"/>
  <c r="CE146" i="2"/>
  <c r="CB146" i="2"/>
  <c r="BV146" i="2"/>
  <c r="BS146" i="2"/>
  <c r="BY146" i="2"/>
  <c r="BP146" i="2"/>
  <c r="BM146" i="2"/>
  <c r="BJ146" i="2"/>
  <c r="CK80" i="2"/>
  <c r="CB80" i="2"/>
  <c r="BP80" i="2"/>
  <c r="CN103" i="2"/>
  <c r="CH103" i="2"/>
  <c r="CE103" i="2"/>
  <c r="CK103" i="2"/>
  <c r="CB103" i="2"/>
  <c r="BY103" i="2"/>
  <c r="AH103" i="13" s="1"/>
  <c r="BP103" i="2"/>
  <c r="BV103" i="2"/>
  <c r="AF103" i="13" s="1"/>
  <c r="BS103" i="2"/>
  <c r="AD103" i="13" s="1"/>
  <c r="BM103" i="2"/>
  <c r="Z103" i="13" s="1"/>
  <c r="BJ103" i="2"/>
  <c r="X103" i="13" s="1"/>
  <c r="CN95" i="2"/>
  <c r="CK95" i="2"/>
  <c r="CH95" i="2"/>
  <c r="CB95" i="2"/>
  <c r="CE95" i="2"/>
  <c r="AL95" i="13" s="1"/>
  <c r="BP95" i="2"/>
  <c r="AB95" i="13" s="1"/>
  <c r="BV95" i="2"/>
  <c r="AF95" i="13" s="1"/>
  <c r="BS95" i="2"/>
  <c r="AD95" i="13" s="1"/>
  <c r="BY95" i="2"/>
  <c r="AH95" i="13" s="1"/>
  <c r="BJ95" i="2"/>
  <c r="X95" i="13" s="1"/>
  <c r="BG95" i="2"/>
  <c r="V95" i="13" s="1"/>
  <c r="BM95" i="2"/>
  <c r="Z95" i="13" s="1"/>
  <c r="CN122" i="2"/>
  <c r="CK122" i="2"/>
  <c r="CH122" i="2"/>
  <c r="CB122" i="2"/>
  <c r="CE122" i="2"/>
  <c r="BY122" i="2"/>
  <c r="BV122" i="2"/>
  <c r="BS122" i="2"/>
  <c r="BM122" i="2"/>
  <c r="BJ122" i="2"/>
  <c r="BP122" i="2"/>
  <c r="CN82" i="2"/>
  <c r="CK82" i="2"/>
  <c r="CH82" i="2"/>
  <c r="CB82" i="2"/>
  <c r="CE82" i="2"/>
  <c r="BY82" i="2"/>
  <c r="BV82" i="2"/>
  <c r="BS82" i="2"/>
  <c r="BM82" i="2"/>
  <c r="BJ82" i="2"/>
  <c r="BP82" i="2"/>
  <c r="CK72" i="2"/>
  <c r="CH72" i="2"/>
  <c r="CN72" i="2"/>
  <c r="CB72" i="2"/>
  <c r="CE72" i="2"/>
  <c r="BS72" i="2"/>
  <c r="BY72" i="2"/>
  <c r="BV72" i="2"/>
  <c r="BP72" i="2"/>
  <c r="BM72" i="2"/>
  <c r="BJ72" i="2"/>
  <c r="CK75" i="2"/>
  <c r="CB75" i="2"/>
  <c r="BP75" i="2"/>
  <c r="BV75" i="2"/>
  <c r="BM75" i="2"/>
  <c r="BJ75" i="2"/>
  <c r="CH67" i="2"/>
  <c r="CN67" i="2"/>
  <c r="CK67" i="2"/>
  <c r="CE67" i="2"/>
  <c r="BY67" i="2"/>
  <c r="CB67" i="2"/>
  <c r="BV67" i="2"/>
  <c r="BS67" i="2"/>
  <c r="BP67" i="2"/>
  <c r="BJ67" i="2"/>
  <c r="BM67" i="2"/>
  <c r="CH30" i="2"/>
  <c r="BY30" i="2"/>
  <c r="BM30" i="2"/>
  <c r="CN45" i="2"/>
  <c r="CK45" i="2"/>
  <c r="CE45" i="2"/>
  <c r="CB45" i="2"/>
  <c r="CH45" i="2"/>
  <c r="BP45" i="2"/>
  <c r="AB45" i="13" s="1"/>
  <c r="BY45" i="2"/>
  <c r="AH45" i="13" s="1"/>
  <c r="BV45" i="2"/>
  <c r="AF45" i="13" s="1"/>
  <c r="BS45" i="2"/>
  <c r="BM45" i="2"/>
  <c r="Z45" i="13" s="1"/>
  <c r="BG45" i="2"/>
  <c r="V45" i="13" s="1"/>
  <c r="BJ45" i="2"/>
  <c r="X45" i="13" s="1"/>
  <c r="CK14" i="2"/>
  <c r="CH14" i="2"/>
  <c r="CN14" i="2"/>
  <c r="CE14" i="2"/>
  <c r="CB14" i="2"/>
  <c r="BV14" i="2"/>
  <c r="BY14" i="2"/>
  <c r="BS14" i="2"/>
  <c r="BM14" i="2"/>
  <c r="BP14" i="2"/>
  <c r="AX242" i="2"/>
  <c r="F239" i="20" s="1"/>
  <c r="AX210" i="2"/>
  <c r="F207" i="20" s="1"/>
  <c r="AX44" i="2"/>
  <c r="F41" i="20" s="1"/>
  <c r="AX236" i="2"/>
  <c r="F233" i="20" s="1"/>
  <c r="AX204" i="2"/>
  <c r="F201" i="20" s="1"/>
  <c r="AX246" i="2"/>
  <c r="F243" i="20" s="1"/>
  <c r="AX214" i="2"/>
  <c r="F211" i="20" s="1"/>
  <c r="AX248" i="2"/>
  <c r="F245" i="20" s="1"/>
  <c r="AX216" i="2"/>
  <c r="F213" i="20" s="1"/>
  <c r="AX184" i="2"/>
  <c r="F181" i="20" s="1"/>
  <c r="AX16" i="2"/>
  <c r="F13" i="20" s="1"/>
  <c r="AX255" i="2"/>
  <c r="AX247" i="2"/>
  <c r="F244" i="20" s="1"/>
  <c r="AX239" i="2"/>
  <c r="F236" i="20" s="1"/>
  <c r="AX231" i="2"/>
  <c r="F228" i="20" s="1"/>
  <c r="AX223" i="2"/>
  <c r="F220" i="20" s="1"/>
  <c r="AX215" i="2"/>
  <c r="F212" i="20" s="1"/>
  <c r="AX191" i="2"/>
  <c r="F188" i="20" s="1"/>
  <c r="AX122" i="2"/>
  <c r="F119" i="20" s="1"/>
  <c r="AX169" i="2"/>
  <c r="F166" i="20" s="1"/>
  <c r="AX161" i="2"/>
  <c r="F158" i="20" s="1"/>
  <c r="AX103" i="2"/>
  <c r="F100" i="20" s="1"/>
  <c r="AX87" i="2"/>
  <c r="F84" i="20" s="1"/>
  <c r="AX67" i="2"/>
  <c r="F64" i="20" s="1"/>
  <c r="AX41" i="2"/>
  <c r="F38" i="20" s="1"/>
  <c r="AX19" i="2"/>
  <c r="F16" i="20" s="1"/>
  <c r="BA28" i="2"/>
  <c r="BA258" i="2"/>
  <c r="BA242" i="2"/>
  <c r="BA226" i="2"/>
  <c r="BA86" i="2"/>
  <c r="BA30" i="2"/>
  <c r="BA76" i="2"/>
  <c r="BA16" i="2"/>
  <c r="BA124" i="2"/>
  <c r="BA257" i="2"/>
  <c r="BA249" i="2"/>
  <c r="BA241" i="2"/>
  <c r="BA233" i="2"/>
  <c r="BA225" i="2"/>
  <c r="BA217" i="2"/>
  <c r="BA209" i="2"/>
  <c r="BA201" i="2"/>
  <c r="BA193" i="2"/>
  <c r="BA162" i="2"/>
  <c r="BA98" i="2"/>
  <c r="BA179" i="2"/>
  <c r="BA163" i="2"/>
  <c r="BA155" i="2"/>
  <c r="BA123" i="2"/>
  <c r="BA115" i="2"/>
  <c r="BA93" i="2"/>
  <c r="BA43" i="2"/>
  <c r="BA31" i="2"/>
  <c r="BA15" i="2"/>
  <c r="R15" i="13" s="1"/>
  <c r="BD260" i="2"/>
  <c r="BD244" i="2"/>
  <c r="BD228" i="2"/>
  <c r="BD196" i="2"/>
  <c r="BD188" i="2"/>
  <c r="BD30" i="2"/>
  <c r="BD124" i="2"/>
  <c r="BD72" i="2"/>
  <c r="BD261" i="2"/>
  <c r="BD253" i="2"/>
  <c r="T253" i="13" s="1"/>
  <c r="BD245" i="2"/>
  <c r="BD229" i="2"/>
  <c r="BD221" i="2"/>
  <c r="BD213" i="2"/>
  <c r="BD146" i="2"/>
  <c r="BD114" i="2"/>
  <c r="BD117" i="2"/>
  <c r="BD95" i="2"/>
  <c r="T95" i="13" s="1"/>
  <c r="BD41" i="2"/>
  <c r="BD17" i="2"/>
  <c r="BG254" i="2"/>
  <c r="BG246" i="2"/>
  <c r="BG238" i="2"/>
  <c r="BG230" i="2"/>
  <c r="BG222" i="2"/>
  <c r="BG214" i="2"/>
  <c r="BG206" i="2"/>
  <c r="BG16" i="2"/>
  <c r="BG257" i="2"/>
  <c r="BG249" i="2"/>
  <c r="BG241" i="2"/>
  <c r="BG233" i="2"/>
  <c r="BG225" i="2"/>
  <c r="BG217" i="2"/>
  <c r="BG209" i="2"/>
  <c r="BG201" i="2"/>
  <c r="BG193" i="2"/>
  <c r="BG122" i="2"/>
  <c r="BG103" i="2"/>
  <c r="V103" i="13" s="1"/>
  <c r="BJ156" i="2"/>
  <c r="BJ232" i="2"/>
  <c r="CN250" i="2"/>
  <c r="CH250" i="2"/>
  <c r="CK250" i="2"/>
  <c r="CE250" i="2"/>
  <c r="CB250" i="2"/>
  <c r="BY250" i="2"/>
  <c r="BS250" i="2"/>
  <c r="BV250" i="2"/>
  <c r="BJ250" i="2"/>
  <c r="BP250" i="2"/>
  <c r="BM250" i="2"/>
  <c r="CN234" i="2"/>
  <c r="CH234" i="2"/>
  <c r="CK234" i="2"/>
  <c r="CB234" i="2"/>
  <c r="CE234" i="2"/>
  <c r="BY234" i="2"/>
  <c r="BS234" i="2"/>
  <c r="BV234" i="2"/>
  <c r="BJ234" i="2"/>
  <c r="BP234" i="2"/>
  <c r="BM234" i="2"/>
  <c r="CN218" i="2"/>
  <c r="CH218" i="2"/>
  <c r="CK218" i="2"/>
  <c r="CE218" i="2"/>
  <c r="CB218" i="2"/>
  <c r="BY218" i="2"/>
  <c r="BS218" i="2"/>
  <c r="BV218" i="2"/>
  <c r="BJ218" i="2"/>
  <c r="BP218" i="2"/>
  <c r="BM218" i="2"/>
  <c r="CK253" i="2"/>
  <c r="CH253" i="2"/>
  <c r="CN253" i="2"/>
  <c r="CE253" i="2"/>
  <c r="CB253" i="2"/>
  <c r="BY253" i="2"/>
  <c r="AH253" i="13" s="1"/>
  <c r="BV253" i="2"/>
  <c r="BS253" i="2"/>
  <c r="AD253" i="13" s="1"/>
  <c r="BP253" i="2"/>
  <c r="AB253" i="13" s="1"/>
  <c r="BM253" i="2"/>
  <c r="Z253" i="13" s="1"/>
  <c r="CK237" i="2"/>
  <c r="CH237" i="2"/>
  <c r="CN237" i="2"/>
  <c r="CE237" i="2"/>
  <c r="CB237" i="2"/>
  <c r="BV237" i="2"/>
  <c r="BS237" i="2"/>
  <c r="BY237" i="2"/>
  <c r="BP237" i="2"/>
  <c r="BM237" i="2"/>
  <c r="CK221" i="2"/>
  <c r="CH221" i="2"/>
  <c r="CN221" i="2"/>
  <c r="CE221" i="2"/>
  <c r="CB221" i="2"/>
  <c r="BY221" i="2"/>
  <c r="BV221" i="2"/>
  <c r="BS221" i="2"/>
  <c r="BP221" i="2"/>
  <c r="BM221" i="2"/>
  <c r="CN252" i="2"/>
  <c r="CH252" i="2"/>
  <c r="CK252" i="2"/>
  <c r="CE252" i="2"/>
  <c r="CB252" i="2"/>
  <c r="BY252" i="2"/>
  <c r="BS252" i="2"/>
  <c r="BV252" i="2"/>
  <c r="BJ252" i="2"/>
  <c r="BP252" i="2"/>
  <c r="BM252" i="2"/>
  <c r="CN236" i="2"/>
  <c r="CH236" i="2"/>
  <c r="CK236" i="2"/>
  <c r="CE236" i="2"/>
  <c r="CB236" i="2"/>
  <c r="BY236" i="2"/>
  <c r="BS236" i="2"/>
  <c r="BV236" i="2"/>
  <c r="BJ236" i="2"/>
  <c r="BP236" i="2"/>
  <c r="BM236" i="2"/>
  <c r="CN220" i="2"/>
  <c r="CH220" i="2"/>
  <c r="CK220" i="2"/>
  <c r="CE220" i="2"/>
  <c r="CB220" i="2"/>
  <c r="BY220" i="2"/>
  <c r="BS220" i="2"/>
  <c r="BV220" i="2"/>
  <c r="BJ220" i="2"/>
  <c r="BP220" i="2"/>
  <c r="BM220" i="2"/>
  <c r="CK251" i="2"/>
  <c r="CH251" i="2"/>
  <c r="CN251" i="2"/>
  <c r="CE251" i="2"/>
  <c r="CB251" i="2"/>
  <c r="BY251" i="2"/>
  <c r="BV251" i="2"/>
  <c r="BS251" i="2"/>
  <c r="BP251" i="2"/>
  <c r="BM251" i="2"/>
  <c r="BJ251" i="2"/>
  <c r="CK235" i="2"/>
  <c r="CH235" i="2"/>
  <c r="CN235" i="2"/>
  <c r="CE235" i="2"/>
  <c r="CB235" i="2"/>
  <c r="BV235" i="2"/>
  <c r="BS235" i="2"/>
  <c r="BY235" i="2"/>
  <c r="BP235" i="2"/>
  <c r="BM235" i="2"/>
  <c r="BJ235" i="2"/>
  <c r="CK219" i="2"/>
  <c r="CH219" i="2"/>
  <c r="CE219" i="2"/>
  <c r="CN219" i="2"/>
  <c r="CB219" i="2"/>
  <c r="BY219" i="2"/>
  <c r="BV219" i="2"/>
  <c r="BS219" i="2"/>
  <c r="BP219" i="2"/>
  <c r="BM219" i="2"/>
  <c r="BJ219" i="2"/>
  <c r="CN205" i="2"/>
  <c r="BS205" i="2"/>
  <c r="CN169" i="2"/>
  <c r="CH169" i="2"/>
  <c r="CK169" i="2"/>
  <c r="CE169" i="2"/>
  <c r="CB169" i="2"/>
  <c r="BY169" i="2"/>
  <c r="BV169" i="2"/>
  <c r="BS169" i="2"/>
  <c r="BM169" i="2"/>
  <c r="BP169" i="2"/>
  <c r="BJ169" i="2"/>
  <c r="CN162" i="2"/>
  <c r="CK162" i="2"/>
  <c r="CH162" i="2"/>
  <c r="CB162" i="2"/>
  <c r="BY162" i="2"/>
  <c r="CE162" i="2"/>
  <c r="BS162" i="2"/>
  <c r="BV162" i="2"/>
  <c r="BM162" i="2"/>
  <c r="BJ162" i="2"/>
  <c r="BP162" i="2"/>
  <c r="CN212" i="2"/>
  <c r="CH212" i="2"/>
  <c r="CK212" i="2"/>
  <c r="CE212" i="2"/>
  <c r="BY212" i="2"/>
  <c r="BS212" i="2"/>
  <c r="BV212" i="2"/>
  <c r="CB212" i="2"/>
  <c r="BJ212" i="2"/>
  <c r="BP212" i="2"/>
  <c r="BM212" i="2"/>
  <c r="CK204" i="2"/>
  <c r="BS204" i="2"/>
  <c r="BM204" i="2"/>
  <c r="CH164" i="2"/>
  <c r="CN164" i="2"/>
  <c r="CK164" i="2"/>
  <c r="CE164" i="2"/>
  <c r="CB164" i="2"/>
  <c r="BV164" i="2"/>
  <c r="BY164" i="2"/>
  <c r="BS164" i="2"/>
  <c r="BJ164" i="2"/>
  <c r="BP164" i="2"/>
  <c r="BM164" i="2"/>
  <c r="CN183" i="2"/>
  <c r="CK183" i="2"/>
  <c r="CH183" i="2"/>
  <c r="CE183" i="2"/>
  <c r="CB183" i="2"/>
  <c r="BV183" i="2"/>
  <c r="BY183" i="2"/>
  <c r="BS183" i="2"/>
  <c r="BM183" i="2"/>
  <c r="BJ183" i="2"/>
  <c r="BP183" i="2"/>
  <c r="CK167" i="2"/>
  <c r="CN167" i="2"/>
  <c r="CE167" i="2"/>
  <c r="CB167" i="2"/>
  <c r="CH167" i="2"/>
  <c r="BY167" i="2"/>
  <c r="BV167" i="2"/>
  <c r="BS167" i="2"/>
  <c r="BP167" i="2"/>
  <c r="BJ167" i="2"/>
  <c r="BG167" i="2"/>
  <c r="BM167" i="2"/>
  <c r="CN210" i="2"/>
  <c r="CH210" i="2"/>
  <c r="CB210" i="2"/>
  <c r="CE210" i="2"/>
  <c r="CK210" i="2"/>
  <c r="BY210" i="2"/>
  <c r="BS210" i="2"/>
  <c r="BV210" i="2"/>
  <c r="BJ210" i="2"/>
  <c r="BP210" i="2"/>
  <c r="BM210" i="2"/>
  <c r="CN121" i="2"/>
  <c r="CB121" i="2"/>
  <c r="BS121" i="2"/>
  <c r="CN131" i="2"/>
  <c r="CH131" i="2"/>
  <c r="CK131" i="2"/>
  <c r="CE131" i="2"/>
  <c r="CB131" i="2"/>
  <c r="BY131" i="2"/>
  <c r="BV131" i="2"/>
  <c r="BS131" i="2"/>
  <c r="BP131" i="2"/>
  <c r="BJ131" i="2"/>
  <c r="BG131" i="2"/>
  <c r="BM131" i="2"/>
  <c r="CK120" i="2"/>
  <c r="CE120" i="2"/>
  <c r="BP120" i="2"/>
  <c r="CK150" i="2"/>
  <c r="CN150" i="2"/>
  <c r="CE150" i="2"/>
  <c r="CH150" i="2"/>
  <c r="CB150" i="2"/>
  <c r="BY150" i="2"/>
  <c r="BS150" i="2"/>
  <c r="BV150" i="2"/>
  <c r="BP150" i="2"/>
  <c r="BM150" i="2"/>
  <c r="BJ150" i="2"/>
  <c r="CN129" i="2"/>
  <c r="CH129" i="2"/>
  <c r="CK129" i="2"/>
  <c r="CB129" i="2"/>
  <c r="CE129" i="2"/>
  <c r="BY129" i="2"/>
  <c r="BP129" i="2"/>
  <c r="BV129" i="2"/>
  <c r="BS129" i="2"/>
  <c r="BM129" i="2"/>
  <c r="BJ129" i="2"/>
  <c r="CN124" i="2"/>
  <c r="CK124" i="2"/>
  <c r="CE124" i="2"/>
  <c r="BY124" i="2"/>
  <c r="CH124" i="2"/>
  <c r="CB124" i="2"/>
  <c r="BV124" i="2"/>
  <c r="BS124" i="2"/>
  <c r="BM124" i="2"/>
  <c r="BP124" i="2"/>
  <c r="CH85" i="2"/>
  <c r="CK85" i="2"/>
  <c r="CN154" i="2"/>
  <c r="CK154" i="2"/>
  <c r="CH154" i="2"/>
  <c r="CB154" i="2"/>
  <c r="CE154" i="2"/>
  <c r="BY154" i="2"/>
  <c r="BV154" i="2"/>
  <c r="BS154" i="2"/>
  <c r="BM154" i="2"/>
  <c r="BJ154" i="2"/>
  <c r="BP154" i="2"/>
  <c r="CH145" i="2"/>
  <c r="CN109" i="2"/>
  <c r="CN107" i="2"/>
  <c r="CH107" i="2"/>
  <c r="CE107" i="2"/>
  <c r="BY107" i="2"/>
  <c r="CK107" i="2"/>
  <c r="CB107" i="2"/>
  <c r="BV107" i="2"/>
  <c r="BS107" i="2"/>
  <c r="BP107" i="2"/>
  <c r="BJ107" i="2"/>
  <c r="BG107" i="2"/>
  <c r="BM107" i="2"/>
  <c r="CN36" i="2"/>
  <c r="CH36" i="2"/>
  <c r="CE36" i="2"/>
  <c r="CK36" i="2"/>
  <c r="CB36" i="2"/>
  <c r="BS36" i="2"/>
  <c r="BY36" i="2"/>
  <c r="BV36" i="2"/>
  <c r="BJ36" i="2"/>
  <c r="BP36" i="2"/>
  <c r="BM36" i="2"/>
  <c r="CN23" i="2"/>
  <c r="CK23" i="2"/>
  <c r="CH23" i="2"/>
  <c r="CE23" i="2"/>
  <c r="CB23" i="2"/>
  <c r="BV23" i="2"/>
  <c r="BS23" i="2"/>
  <c r="BP23" i="2"/>
  <c r="BY23" i="2"/>
  <c r="BM23" i="2"/>
  <c r="BJ23" i="2"/>
  <c r="CN55" i="2"/>
  <c r="CK55" i="2"/>
  <c r="CH55" i="2"/>
  <c r="CE55" i="2"/>
  <c r="BY55" i="2"/>
  <c r="CB55" i="2"/>
  <c r="BP55" i="2"/>
  <c r="BV55" i="2"/>
  <c r="BS55" i="2"/>
  <c r="BG55" i="2"/>
  <c r="BJ55" i="2"/>
  <c r="BM55" i="2"/>
  <c r="CK44" i="2"/>
  <c r="CH44" i="2"/>
  <c r="CN44" i="2"/>
  <c r="CB44" i="2"/>
  <c r="CE44" i="2"/>
  <c r="BS44" i="2"/>
  <c r="BY44" i="2"/>
  <c r="BV44" i="2"/>
  <c r="BJ44" i="2"/>
  <c r="BP44" i="2"/>
  <c r="BM44" i="2"/>
  <c r="CH34" i="2"/>
  <c r="BJ34" i="2"/>
  <c r="CN54" i="2"/>
  <c r="CH54" i="2"/>
  <c r="CK54" i="2"/>
  <c r="CE54" i="2"/>
  <c r="CB54" i="2"/>
  <c r="BY54" i="2"/>
  <c r="BS54" i="2"/>
  <c r="BV54" i="2"/>
  <c r="BP54" i="2"/>
  <c r="BJ54" i="2"/>
  <c r="BM54" i="2"/>
  <c r="AX234" i="2"/>
  <c r="F231" i="20" s="1"/>
  <c r="AX260" i="2"/>
  <c r="AX228" i="2"/>
  <c r="F225" i="20" s="1"/>
  <c r="AX196" i="2"/>
  <c r="F193" i="20" s="1"/>
  <c r="AX36" i="2"/>
  <c r="F33" i="20" s="1"/>
  <c r="AX238" i="2"/>
  <c r="F235" i="20" s="1"/>
  <c r="AX206" i="2"/>
  <c r="F203" i="20" s="1"/>
  <c r="AX124" i="2"/>
  <c r="F121" i="20" s="1"/>
  <c r="AX240" i="2"/>
  <c r="AX164" i="2"/>
  <c r="F161" i="20" s="1"/>
  <c r="AX20" i="2"/>
  <c r="F17" i="20" s="1"/>
  <c r="AX14" i="2"/>
  <c r="F11" i="20" s="1"/>
  <c r="AX261" i="2"/>
  <c r="AX253" i="2"/>
  <c r="F250" i="20" s="1"/>
  <c r="AX245" i="2"/>
  <c r="F242" i="20" s="1"/>
  <c r="AX237" i="2"/>
  <c r="F234" i="20" s="1"/>
  <c r="AX229" i="2"/>
  <c r="F226" i="20" s="1"/>
  <c r="AX221" i="2"/>
  <c r="F218" i="20" s="1"/>
  <c r="AX213" i="2"/>
  <c r="F210" i="20" s="1"/>
  <c r="AX146" i="2"/>
  <c r="F143" i="20" s="1"/>
  <c r="AX114" i="2"/>
  <c r="F111" i="20" s="1"/>
  <c r="AX18" i="2"/>
  <c r="F15" i="20" s="1"/>
  <c r="AX167" i="2"/>
  <c r="F164" i="20" s="1"/>
  <c r="AX159" i="2"/>
  <c r="F156" i="20" s="1"/>
  <c r="AX151" i="2"/>
  <c r="F148" i="20" s="1"/>
  <c r="AX119" i="2"/>
  <c r="F116" i="20" s="1"/>
  <c r="AX111" i="2"/>
  <c r="F108" i="20" s="1"/>
  <c r="AX75" i="2"/>
  <c r="F72" i="20" s="1"/>
  <c r="AX17" i="2"/>
  <c r="F14" i="20" s="1"/>
  <c r="BA20" i="2"/>
  <c r="BA256" i="2"/>
  <c r="BA248" i="2"/>
  <c r="BA240" i="2"/>
  <c r="R240" i="13" s="1"/>
  <c r="BA232" i="2"/>
  <c r="BA224" i="2"/>
  <c r="BA216" i="2"/>
  <c r="BA184" i="2"/>
  <c r="BA158" i="2"/>
  <c r="BA84" i="2"/>
  <c r="BA255" i="2"/>
  <c r="R255" i="13" s="1"/>
  <c r="BA247" i="2"/>
  <c r="BA239" i="2"/>
  <c r="BA231" i="2"/>
  <c r="BA223" i="2"/>
  <c r="BA215" i="2"/>
  <c r="BA191" i="2"/>
  <c r="BA183" i="2"/>
  <c r="BA154" i="2"/>
  <c r="BA122" i="2"/>
  <c r="BA82" i="2"/>
  <c r="BA169" i="2"/>
  <c r="BA161" i="2"/>
  <c r="BA145" i="2"/>
  <c r="R145" i="13" s="1"/>
  <c r="BA129" i="2"/>
  <c r="BA103" i="2"/>
  <c r="R103" i="13" s="1"/>
  <c r="BA87" i="2"/>
  <c r="BA67" i="2"/>
  <c r="BA41" i="2"/>
  <c r="BA21" i="2"/>
  <c r="BD180" i="2"/>
  <c r="BD28" i="2"/>
  <c r="BD258" i="2"/>
  <c r="BD250" i="2"/>
  <c r="BD242" i="2"/>
  <c r="BD234" i="2"/>
  <c r="BD226" i="2"/>
  <c r="BD218" i="2"/>
  <c r="BD210" i="2"/>
  <c r="BD76" i="2"/>
  <c r="BD16" i="2"/>
  <c r="BD36" i="2"/>
  <c r="BD259" i="2"/>
  <c r="BD251" i="2"/>
  <c r="BD243" i="2"/>
  <c r="BD235" i="2"/>
  <c r="BD227" i="2"/>
  <c r="BD219" i="2"/>
  <c r="BD211" i="2"/>
  <c r="BD187" i="2"/>
  <c r="BD170" i="2"/>
  <c r="BD138" i="2"/>
  <c r="BD98" i="2"/>
  <c r="BD179" i="2"/>
  <c r="BD163" i="2"/>
  <c r="BD155" i="2"/>
  <c r="BD131" i="2"/>
  <c r="BD123" i="2"/>
  <c r="BD115" i="2"/>
  <c r="BD107" i="2"/>
  <c r="BD67" i="2"/>
  <c r="BD23" i="2"/>
  <c r="BD15" i="2"/>
  <c r="T15" i="13" s="1"/>
  <c r="BG76" i="2"/>
  <c r="BG260" i="2"/>
  <c r="BG252" i="2"/>
  <c r="BG244" i="2"/>
  <c r="BG236" i="2"/>
  <c r="BG228" i="2"/>
  <c r="BG220" i="2"/>
  <c r="BG212" i="2"/>
  <c r="BG196" i="2"/>
  <c r="BG188" i="2"/>
  <c r="BG14" i="2"/>
  <c r="BG84" i="2"/>
  <c r="BG44" i="2"/>
  <c r="BG255" i="2"/>
  <c r="V255" i="13" s="1"/>
  <c r="BG247" i="2"/>
  <c r="BG239" i="2"/>
  <c r="BG231" i="2"/>
  <c r="BG223" i="2"/>
  <c r="BG215" i="2"/>
  <c r="BG191" i="2"/>
  <c r="BG183" i="2"/>
  <c r="BG154" i="2"/>
  <c r="BG82" i="2"/>
  <c r="BG161" i="2"/>
  <c r="BG129" i="2"/>
  <c r="BG87" i="2"/>
  <c r="BJ124" i="2"/>
  <c r="BJ256" i="2"/>
  <c r="BJ224" i="2"/>
  <c r="BJ80" i="2"/>
  <c r="BJ245" i="2"/>
  <c r="BJ213" i="2"/>
  <c r="BD100" i="2"/>
  <c r="AX100" i="2"/>
  <c r="F97" i="20" s="1"/>
  <c r="BS100" i="2"/>
  <c r="BV100" i="2"/>
  <c r="CK100" i="2"/>
  <c r="BJ100" i="2"/>
  <c r="BM100" i="2"/>
  <c r="BP100" i="2"/>
  <c r="CE100" i="2"/>
  <c r="CH100" i="2"/>
  <c r="CN100" i="2"/>
  <c r="BG100" i="2"/>
  <c r="CB100" i="2"/>
  <c r="BA100" i="2"/>
  <c r="BY100" i="2"/>
  <c r="AX94" i="2"/>
  <c r="F91" i="20" s="1"/>
  <c r="BS94" i="2"/>
  <c r="BY94" i="2"/>
  <c r="BD94" i="2"/>
  <c r="BG94" i="2"/>
  <c r="BM94" i="2"/>
  <c r="BV94" i="2"/>
  <c r="BA94" i="2"/>
  <c r="BJ94" i="2"/>
  <c r="CB94" i="2"/>
  <c r="CH94" i="2"/>
  <c r="BP94" i="2"/>
  <c r="CE94" i="2"/>
  <c r="CK94" i="2"/>
  <c r="CN94" i="2"/>
  <c r="CN92" i="2"/>
  <c r="CE92" i="2"/>
  <c r="CB92" i="2"/>
  <c r="BS92" i="2"/>
  <c r="BA90" i="2"/>
  <c r="BM90" i="2"/>
  <c r="BY90" i="2"/>
  <c r="CK90" i="2"/>
  <c r="AX90" i="2"/>
  <c r="F87" i="20" s="1"/>
  <c r="BV90" i="2"/>
  <c r="CB90" i="2"/>
  <c r="CN90" i="2"/>
  <c r="BD90" i="2"/>
  <c r="BG90" i="2"/>
  <c r="BJ90" i="2"/>
  <c r="BP90" i="2"/>
  <c r="BS90" i="2"/>
  <c r="CE90" i="2"/>
  <c r="CH90" i="2"/>
  <c r="BS89" i="2"/>
  <c r="CH89" i="2"/>
  <c r="BM89" i="2"/>
  <c r="CK89" i="2"/>
  <c r="BD87" i="2"/>
  <c r="BY87" i="2"/>
  <c r="CB87" i="2"/>
  <c r="CK87" i="2"/>
  <c r="BM87" i="2"/>
  <c r="BS87" i="2"/>
  <c r="CE87" i="2"/>
  <c r="CH87" i="2"/>
  <c r="CN87" i="2"/>
  <c r="BJ87" i="2"/>
  <c r="BV87" i="2"/>
  <c r="BD86" i="2"/>
  <c r="BY86" i="2"/>
  <c r="BJ86" i="2"/>
  <c r="BS86" i="2"/>
  <c r="CE86" i="2"/>
  <c r="CN86" i="2"/>
  <c r="AX86" i="2"/>
  <c r="F83" i="20" s="1"/>
  <c r="BP86" i="2"/>
  <c r="BV86" i="2"/>
  <c r="CB86" i="2"/>
  <c r="CK86" i="2"/>
  <c r="CB85" i="2"/>
  <c r="AX85" i="2"/>
  <c r="F82" i="20" s="1"/>
  <c r="BD85" i="2"/>
  <c r="T85" i="13" s="1"/>
  <c r="BG85" i="2"/>
  <c r="V85" i="13" s="1"/>
  <c r="BV85" i="2"/>
  <c r="AF85" i="13" s="1"/>
  <c r="BY85" i="2"/>
  <c r="AH85" i="13" s="1"/>
  <c r="CN85" i="2"/>
  <c r="BA85" i="2"/>
  <c r="R85" i="13" s="1"/>
  <c r="BJ85" i="2"/>
  <c r="X85" i="13" s="1"/>
  <c r="BM85" i="2"/>
  <c r="Z85" i="13" s="1"/>
  <c r="BP85" i="2"/>
  <c r="AB85" i="13" s="1"/>
  <c r="BS85" i="2"/>
  <c r="AD85" i="13" s="1"/>
  <c r="CE85" i="2"/>
  <c r="BA74" i="2"/>
  <c r="BD74" i="2"/>
  <c r="BM74" i="2"/>
  <c r="CN74" i="2"/>
  <c r="AX74" i="2"/>
  <c r="F71" i="20" s="1"/>
  <c r="BG74" i="2"/>
  <c r="BP74" i="2"/>
  <c r="CK74" i="2"/>
  <c r="BJ74" i="2"/>
  <c r="BS74" i="2"/>
  <c r="BV74" i="2"/>
  <c r="CB74" i="2"/>
  <c r="CE74" i="2"/>
  <c r="BY74" i="2"/>
  <c r="CH74" i="2"/>
  <c r="BG61" i="2"/>
  <c r="V61" i="13" s="1"/>
  <c r="BV61" i="2"/>
  <c r="AF61" i="13" s="1"/>
  <c r="BY61" i="2"/>
  <c r="AH61" i="13" s="1"/>
  <c r="BD61" i="2"/>
  <c r="T61" i="13" s="1"/>
  <c r="BJ61" i="2"/>
  <c r="X61" i="13" s="1"/>
  <c r="BM61" i="2"/>
  <c r="Z61" i="13" s="1"/>
  <c r="BP61" i="2"/>
  <c r="AB61" i="13" s="1"/>
  <c r="BS61" i="2"/>
  <c r="AD61" i="13" s="1"/>
  <c r="CB61" i="2"/>
  <c r="CE61" i="2"/>
  <c r="AL61" i="13" s="1"/>
  <c r="CK61" i="2"/>
  <c r="CH61" i="2"/>
  <c r="CN61" i="2"/>
  <c r="BS59" i="2"/>
  <c r="BP52" i="2"/>
  <c r="BV47" i="2"/>
  <c r="CB47" i="2"/>
  <c r="CK47" i="2"/>
  <c r="AX47" i="2"/>
  <c r="F44" i="20" s="1"/>
  <c r="BP47" i="2"/>
  <c r="BY47" i="2"/>
  <c r="CE47" i="2"/>
  <c r="BD47" i="2"/>
  <c r="BJ47" i="2"/>
  <c r="CN47" i="2"/>
  <c r="BA47" i="2"/>
  <c r="BG47" i="2"/>
  <c r="BM47" i="2"/>
  <c r="BS47" i="2"/>
  <c r="CH47" i="2"/>
  <c r="BD46" i="2"/>
  <c r="BP46" i="2"/>
  <c r="BS46" i="2"/>
  <c r="AX46" i="2"/>
  <c r="F43" i="20" s="1"/>
  <c r="BA46" i="2"/>
  <c r="BM46" i="2"/>
  <c r="BY46" i="2"/>
  <c r="CB46" i="2"/>
  <c r="CE46" i="2"/>
  <c r="BG46" i="2"/>
  <c r="BJ46" i="2"/>
  <c r="BV46" i="2"/>
  <c r="CH46" i="2"/>
  <c r="CK46" i="2"/>
  <c r="CN46" i="2"/>
  <c r="AX39" i="2"/>
  <c r="F36" i="20" s="1"/>
  <c r="BA39" i="2"/>
  <c r="BG39" i="2"/>
  <c r="BM39" i="2"/>
  <c r="BP39" i="2"/>
  <c r="BS39" i="2"/>
  <c r="BD39" i="2"/>
  <c r="BJ39" i="2"/>
  <c r="CK39" i="2"/>
  <c r="CN39" i="2"/>
  <c r="BY39" i="2"/>
  <c r="CE39" i="2"/>
  <c r="CH39" i="2"/>
  <c r="BV39" i="2"/>
  <c r="CB39" i="2"/>
  <c r="BD34" i="2"/>
  <c r="BM34" i="2"/>
  <c r="BS34" i="2"/>
  <c r="CK34" i="2"/>
  <c r="BA34" i="2"/>
  <c r="BG34" i="2"/>
  <c r="BV34" i="2"/>
  <c r="BP34" i="2"/>
  <c r="BY34" i="2"/>
  <c r="CB34" i="2"/>
  <c r="CE34" i="2"/>
  <c r="CN34" i="2"/>
  <c r="AX32" i="2"/>
  <c r="F29" i="20" s="1"/>
  <c r="BA32" i="2"/>
  <c r="BM32" i="2"/>
  <c r="BV32" i="2"/>
  <c r="BY32" i="2"/>
  <c r="CE32" i="2"/>
  <c r="CN32" i="2"/>
  <c r="BD32" i="2"/>
  <c r="BG32" i="2"/>
  <c r="CH32" i="2"/>
  <c r="BP32" i="2"/>
  <c r="CK32" i="2"/>
  <c r="BD31" i="2"/>
  <c r="BG31" i="2"/>
  <c r="BP31" i="2"/>
  <c r="BS31" i="2"/>
  <c r="CB31" i="2"/>
  <c r="CE31" i="2"/>
  <c r="BD27" i="2"/>
  <c r="BP27" i="2"/>
  <c r="CN27" i="2"/>
  <c r="BG27" i="2"/>
  <c r="BS27" i="2"/>
  <c r="CE27" i="2"/>
  <c r="AX27" i="2"/>
  <c r="F24" i="20" s="1"/>
  <c r="BJ27" i="2"/>
  <c r="BV27" i="2"/>
  <c r="CB27" i="2"/>
  <c r="CH27" i="2"/>
  <c r="CE13" i="2"/>
  <c r="AN45" i="13"/>
  <c r="AH240" i="13"/>
  <c r="AJ15" i="13"/>
  <c r="AR95" i="13"/>
  <c r="AR45" i="13"/>
  <c r="AR15" i="13"/>
  <c r="AB103" i="13"/>
  <c r="Z240" i="13"/>
  <c r="AR240" i="13"/>
  <c r="AR255" i="13"/>
  <c r="AB240" i="13"/>
  <c r="AF240" i="13"/>
  <c r="AJ12" i="2"/>
  <c r="L12" i="13" s="1"/>
  <c r="AD45" i="13"/>
  <c r="AB15" i="13"/>
  <c r="AJ240" i="13"/>
  <c r="AF253" i="13"/>
  <c r="Z15" i="13"/>
  <c r="AK7" i="2"/>
  <c r="M7" i="13" s="1"/>
  <c r="AN9" i="2"/>
  <c r="F13" i="6"/>
  <c r="DC73" i="2" l="1"/>
  <c r="CZ73" i="2"/>
  <c r="CW73" i="2"/>
  <c r="CT73" i="2"/>
  <c r="DC110" i="2"/>
  <c r="CZ110" i="2"/>
  <c r="CW110" i="2"/>
  <c r="CT110" i="2"/>
  <c r="DC113" i="2"/>
  <c r="CZ113" i="2"/>
  <c r="CW113" i="2"/>
  <c r="CT113" i="2"/>
  <c r="DC157" i="2"/>
  <c r="CZ157" i="2"/>
  <c r="CW157" i="2"/>
  <c r="CT157" i="2"/>
  <c r="DC175" i="2"/>
  <c r="CZ175" i="2"/>
  <c r="CW175" i="2"/>
  <c r="CT175" i="2"/>
  <c r="DC166" i="2"/>
  <c r="CZ166" i="2"/>
  <c r="CT166" i="2"/>
  <c r="CW166" i="2"/>
  <c r="DC55" i="2"/>
  <c r="CZ55" i="2"/>
  <c r="CW55" i="2"/>
  <c r="CT55" i="2"/>
  <c r="DC75" i="2"/>
  <c r="CZ75" i="2"/>
  <c r="CW75" i="2"/>
  <c r="CT75" i="2"/>
  <c r="DC138" i="2"/>
  <c r="CZ138" i="2"/>
  <c r="CW138" i="2"/>
  <c r="CT138" i="2"/>
  <c r="DC80" i="2"/>
  <c r="CW80" i="2"/>
  <c r="CZ80" i="2"/>
  <c r="CT80" i="2"/>
  <c r="CZ152" i="2"/>
  <c r="DC152" i="2"/>
  <c r="CW152" i="2"/>
  <c r="CT152" i="2"/>
  <c r="DC159" i="2"/>
  <c r="CZ159" i="2"/>
  <c r="CW159" i="2"/>
  <c r="CT159" i="2"/>
  <c r="DC25" i="2"/>
  <c r="CZ25" i="2"/>
  <c r="CW25" i="2"/>
  <c r="CT25" i="2"/>
  <c r="DC93" i="2"/>
  <c r="CZ93" i="2"/>
  <c r="CW93" i="2"/>
  <c r="CT93" i="2"/>
  <c r="DC154" i="2"/>
  <c r="CZ154" i="2"/>
  <c r="CW154" i="2"/>
  <c r="CT154" i="2"/>
  <c r="DC202" i="2"/>
  <c r="CZ202" i="2"/>
  <c r="CW202" i="2"/>
  <c r="CT202" i="2"/>
  <c r="DC180" i="2"/>
  <c r="CW180" i="2"/>
  <c r="CZ180" i="2"/>
  <c r="CT180" i="2"/>
  <c r="CW50" i="2"/>
  <c r="DC50" i="2"/>
  <c r="CZ50" i="2"/>
  <c r="CT50" i="2"/>
  <c r="CW59" i="2"/>
  <c r="DC59" i="2"/>
  <c r="CZ59" i="2"/>
  <c r="CT59" i="2"/>
  <c r="DC115" i="2"/>
  <c r="CZ115" i="2"/>
  <c r="CW115" i="2"/>
  <c r="CT115" i="2"/>
  <c r="DC141" i="2"/>
  <c r="CZ141" i="2"/>
  <c r="CW141" i="2"/>
  <c r="CT141" i="2"/>
  <c r="DC111" i="2"/>
  <c r="CZ111" i="2"/>
  <c r="CW111" i="2"/>
  <c r="CT111" i="2"/>
  <c r="DC150" i="2"/>
  <c r="CZ150" i="2"/>
  <c r="CW150" i="2"/>
  <c r="CT150" i="2"/>
  <c r="DC186" i="2"/>
  <c r="CZ186" i="2"/>
  <c r="CW186" i="2"/>
  <c r="CT186" i="2"/>
  <c r="DC143" i="2"/>
  <c r="CZ143" i="2"/>
  <c r="CW143" i="2"/>
  <c r="CT143" i="2"/>
  <c r="DC39" i="2"/>
  <c r="CZ39" i="2"/>
  <c r="CT39" i="2"/>
  <c r="CW39" i="2"/>
  <c r="DC128" i="2"/>
  <c r="CW128" i="2"/>
  <c r="CZ128" i="2"/>
  <c r="CT128" i="2"/>
  <c r="DC179" i="2"/>
  <c r="CZ179" i="2"/>
  <c r="CW179" i="2"/>
  <c r="CT179" i="2"/>
  <c r="DC144" i="2"/>
  <c r="CW144" i="2"/>
  <c r="CZ144" i="2"/>
  <c r="CT144" i="2"/>
  <c r="CW147" i="2"/>
  <c r="DC147" i="2"/>
  <c r="CZ147" i="2"/>
  <c r="CT147" i="2"/>
  <c r="DC204" i="2"/>
  <c r="CZ204" i="2"/>
  <c r="CW204" i="2"/>
  <c r="CT204" i="2"/>
  <c r="DC129" i="2"/>
  <c r="CZ129" i="2"/>
  <c r="CW129" i="2"/>
  <c r="CT129" i="2"/>
  <c r="DC121" i="2"/>
  <c r="CZ121" i="2"/>
  <c r="CW121" i="2"/>
  <c r="CT121" i="2"/>
  <c r="DC127" i="2"/>
  <c r="CZ127" i="2"/>
  <c r="CW127" i="2"/>
  <c r="CT127" i="2"/>
  <c r="CZ92" i="2"/>
  <c r="DC92" i="2"/>
  <c r="CW92" i="2"/>
  <c r="CT92" i="2"/>
  <c r="P240" i="13"/>
  <c r="F237" i="20"/>
  <c r="P255" i="13"/>
  <c r="F252" i="20"/>
  <c r="CZ24" i="2"/>
  <c r="DC24" i="2"/>
  <c r="CW24" i="2"/>
  <c r="CT24" i="2"/>
  <c r="DC69" i="2"/>
  <c r="CZ69" i="2"/>
  <c r="CW69" i="2"/>
  <c r="CT69" i="2"/>
  <c r="DC100" i="2"/>
  <c r="CW100" i="2"/>
  <c r="CZ100" i="2"/>
  <c r="CT100" i="2"/>
  <c r="DC131" i="2"/>
  <c r="CZ131" i="2"/>
  <c r="CW131" i="2"/>
  <c r="CT131" i="2"/>
  <c r="DC109" i="2"/>
  <c r="CZ109" i="2"/>
  <c r="CW109" i="2"/>
  <c r="CT109" i="2"/>
  <c r="DC191" i="2"/>
  <c r="CZ191" i="2"/>
  <c r="CW191" i="2"/>
  <c r="CT191" i="2"/>
  <c r="DC46" i="2"/>
  <c r="CZ46" i="2"/>
  <c r="CT46" i="2"/>
  <c r="CW46" i="2"/>
  <c r="DC35" i="2"/>
  <c r="CZ35" i="2"/>
  <c r="CW35" i="2"/>
  <c r="CT35" i="2"/>
  <c r="DC98" i="2"/>
  <c r="CZ98" i="2"/>
  <c r="CW98" i="2"/>
  <c r="CT98" i="2"/>
  <c r="DC149" i="2"/>
  <c r="CZ149" i="2"/>
  <c r="CW149" i="2"/>
  <c r="CT149" i="2"/>
  <c r="DC132" i="2"/>
  <c r="CW132" i="2"/>
  <c r="CZ132" i="2"/>
  <c r="CT132" i="2"/>
  <c r="DC90" i="2"/>
  <c r="CZ90" i="2"/>
  <c r="CW90" i="2"/>
  <c r="CT90" i="2"/>
  <c r="DC167" i="2"/>
  <c r="CZ167" i="2"/>
  <c r="CW167" i="2"/>
  <c r="CT167" i="2"/>
  <c r="DC155" i="2"/>
  <c r="CZ155" i="2"/>
  <c r="CW155" i="2"/>
  <c r="CT155" i="2"/>
  <c r="DC103" i="2"/>
  <c r="CZ103" i="2"/>
  <c r="CT103" i="2"/>
  <c r="CW103" i="2"/>
  <c r="DC158" i="2"/>
  <c r="CZ158" i="2"/>
  <c r="CW158" i="2"/>
  <c r="CT158" i="2"/>
  <c r="DC94" i="2"/>
  <c r="CZ94" i="2"/>
  <c r="CT94" i="2"/>
  <c r="CW94" i="2"/>
  <c r="DC183" i="2"/>
  <c r="CZ183" i="2"/>
  <c r="CT183" i="2"/>
  <c r="CW183" i="2"/>
  <c r="DC54" i="2"/>
  <c r="CZ54" i="2"/>
  <c r="CT54" i="2"/>
  <c r="CW54" i="2"/>
  <c r="DC67" i="2"/>
  <c r="CZ67" i="2"/>
  <c r="CW67" i="2"/>
  <c r="CT67" i="2"/>
  <c r="CW126" i="2"/>
  <c r="DC126" i="2"/>
  <c r="CZ126" i="2"/>
  <c r="CT126" i="2"/>
  <c r="CW82" i="2"/>
  <c r="DC82" i="2"/>
  <c r="CZ82" i="2"/>
  <c r="CT82" i="2"/>
  <c r="DC77" i="2"/>
  <c r="CZ77" i="2"/>
  <c r="CW77" i="2"/>
  <c r="CT77" i="2"/>
  <c r="CZ104" i="2"/>
  <c r="DC104" i="2"/>
  <c r="CW104" i="2"/>
  <c r="CT104" i="2"/>
  <c r="CZ184" i="2"/>
  <c r="DC184" i="2"/>
  <c r="CW184" i="2"/>
  <c r="CT184" i="2"/>
  <c r="DC195" i="2"/>
  <c r="CZ195" i="2"/>
  <c r="CW195" i="2"/>
  <c r="CT195" i="2"/>
  <c r="CW51" i="2"/>
  <c r="DC51" i="2"/>
  <c r="CZ51" i="2"/>
  <c r="CT51" i="2"/>
  <c r="DC125" i="2"/>
  <c r="CZ125" i="2"/>
  <c r="CW125" i="2"/>
  <c r="CT125" i="2"/>
  <c r="DC135" i="2"/>
  <c r="CZ135" i="2"/>
  <c r="CT135" i="2"/>
  <c r="CW135" i="2"/>
  <c r="DC139" i="2"/>
  <c r="CZ139" i="2"/>
  <c r="CW139" i="2"/>
  <c r="CT139" i="2"/>
  <c r="CW70" i="2"/>
  <c r="DC70" i="2"/>
  <c r="CZ70" i="2"/>
  <c r="CT70" i="2"/>
  <c r="CZ140" i="2"/>
  <c r="DC140" i="2"/>
  <c r="CW140" i="2"/>
  <c r="CT140" i="2"/>
  <c r="DC182" i="2"/>
  <c r="CZ182" i="2"/>
  <c r="CW182" i="2"/>
  <c r="CT182" i="2"/>
  <c r="DC164" i="2"/>
  <c r="CW164" i="2"/>
  <c r="CZ164" i="2"/>
  <c r="CT164" i="2"/>
  <c r="CZ76" i="2"/>
  <c r="DC76" i="2"/>
  <c r="CW76" i="2"/>
  <c r="CT76" i="2"/>
  <c r="DC23" i="2"/>
  <c r="CZ23" i="2"/>
  <c r="CT23" i="2"/>
  <c r="CW23" i="2"/>
  <c r="DC63" i="2"/>
  <c r="CZ63" i="2"/>
  <c r="CW63" i="2"/>
  <c r="CT63" i="2"/>
  <c r="DC122" i="2"/>
  <c r="CZ122" i="2"/>
  <c r="CW122" i="2"/>
  <c r="CT122" i="2"/>
  <c r="DC97" i="2"/>
  <c r="CZ97" i="2"/>
  <c r="CW97" i="2"/>
  <c r="CT97" i="2"/>
  <c r="DC177" i="2"/>
  <c r="CZ177" i="2"/>
  <c r="CW177" i="2"/>
  <c r="CT177" i="2"/>
  <c r="DC213" i="2"/>
  <c r="CZ213" i="2"/>
  <c r="CW213" i="2"/>
  <c r="CT213" i="2"/>
  <c r="CZ188" i="2"/>
  <c r="DC188" i="2"/>
  <c r="CW188" i="2"/>
  <c r="CT188" i="2"/>
  <c r="DC245" i="2"/>
  <c r="CZ245" i="2"/>
  <c r="CW245" i="2"/>
  <c r="CT245" i="2"/>
  <c r="CW212" i="2"/>
  <c r="DC212" i="2"/>
  <c r="CZ212" i="2"/>
  <c r="CT212" i="2"/>
  <c r="DC246" i="2"/>
  <c r="CZ246" i="2"/>
  <c r="CW246" i="2"/>
  <c r="CT246" i="2"/>
  <c r="DC235" i="2"/>
  <c r="CZ235" i="2"/>
  <c r="CW235" i="2"/>
  <c r="CT235" i="2"/>
  <c r="CZ216" i="2"/>
  <c r="DC216" i="2"/>
  <c r="CW216" i="2"/>
  <c r="CT216" i="2"/>
  <c r="CZ248" i="2"/>
  <c r="DC248" i="2"/>
  <c r="CW248" i="2"/>
  <c r="CT248" i="2"/>
  <c r="DC249" i="2"/>
  <c r="CZ249" i="2"/>
  <c r="CW249" i="2"/>
  <c r="CT249" i="2"/>
  <c r="DC234" i="2"/>
  <c r="CZ234" i="2"/>
  <c r="CW234" i="2"/>
  <c r="CT234" i="2"/>
  <c r="DC255" i="2"/>
  <c r="CZ255" i="2"/>
  <c r="CW255" i="2"/>
  <c r="CT255" i="2"/>
  <c r="DC252" i="2"/>
  <c r="CZ252" i="2"/>
  <c r="CW252" i="2"/>
  <c r="CT252" i="2"/>
  <c r="DC41" i="2"/>
  <c r="CZ41" i="2"/>
  <c r="CW41" i="2"/>
  <c r="CT41" i="2"/>
  <c r="DC14" i="2"/>
  <c r="CZ14" i="2"/>
  <c r="CW14" i="2"/>
  <c r="CT14" i="2"/>
  <c r="DC47" i="2"/>
  <c r="CZ47" i="2"/>
  <c r="CW47" i="2"/>
  <c r="CT47" i="2"/>
  <c r="CZ44" i="2"/>
  <c r="DC44" i="2"/>
  <c r="CW44" i="2"/>
  <c r="CT44" i="2"/>
  <c r="DC114" i="2"/>
  <c r="CZ114" i="2"/>
  <c r="CW114" i="2"/>
  <c r="CT114" i="2"/>
  <c r="DC162" i="2"/>
  <c r="CZ162" i="2"/>
  <c r="CW162" i="2"/>
  <c r="CT162" i="2"/>
  <c r="CW233" i="2"/>
  <c r="DC233" i="2"/>
  <c r="CZ233" i="2"/>
  <c r="CT233" i="2"/>
  <c r="DC250" i="2"/>
  <c r="CZ250" i="2"/>
  <c r="CW250" i="2"/>
  <c r="CT250" i="2"/>
  <c r="CZ220" i="2"/>
  <c r="DC220" i="2"/>
  <c r="CW220" i="2"/>
  <c r="CT220" i="2"/>
  <c r="CW18" i="2"/>
  <c r="DC18" i="2"/>
  <c r="CZ18" i="2"/>
  <c r="CT18" i="2"/>
  <c r="DC20" i="2"/>
  <c r="CW20" i="2"/>
  <c r="CZ20" i="2"/>
  <c r="CT20" i="2"/>
  <c r="CZ72" i="2"/>
  <c r="DC72" i="2"/>
  <c r="CW72" i="2"/>
  <c r="CT72" i="2"/>
  <c r="DC146" i="2"/>
  <c r="CZ146" i="2"/>
  <c r="CT146" i="2"/>
  <c r="CW146" i="2"/>
  <c r="DC84" i="2"/>
  <c r="CW84" i="2"/>
  <c r="CZ84" i="2"/>
  <c r="CT84" i="2"/>
  <c r="DC161" i="2"/>
  <c r="CZ161" i="2"/>
  <c r="CW161" i="2"/>
  <c r="CT161" i="2"/>
  <c r="DC193" i="2"/>
  <c r="CZ193" i="2"/>
  <c r="CW193" i="2"/>
  <c r="CT193" i="2"/>
  <c r="DC205" i="2"/>
  <c r="CZ205" i="2"/>
  <c r="CW205" i="2"/>
  <c r="CT205" i="2"/>
  <c r="DC178" i="2"/>
  <c r="CZ178" i="2"/>
  <c r="CT178" i="2"/>
  <c r="CW178" i="2"/>
  <c r="DC221" i="2"/>
  <c r="CZ221" i="2"/>
  <c r="CT221" i="2"/>
  <c r="CW221" i="2"/>
  <c r="DC253" i="2"/>
  <c r="CZ253" i="2"/>
  <c r="CW253" i="2"/>
  <c r="CT253" i="2"/>
  <c r="DC222" i="2"/>
  <c r="CZ222" i="2"/>
  <c r="CW222" i="2"/>
  <c r="CT222" i="2"/>
  <c r="CW208" i="2"/>
  <c r="DC208" i="2"/>
  <c r="CZ208" i="2"/>
  <c r="CT208" i="2"/>
  <c r="DC243" i="2"/>
  <c r="CZ243" i="2"/>
  <c r="CW243" i="2"/>
  <c r="CT243" i="2"/>
  <c r="DC224" i="2"/>
  <c r="CW224" i="2"/>
  <c r="CZ224" i="2"/>
  <c r="CT224" i="2"/>
  <c r="CW256" i="2"/>
  <c r="CZ256" i="2"/>
  <c r="DC256" i="2"/>
  <c r="CT256" i="2"/>
  <c r="DC242" i="2"/>
  <c r="CZ242" i="2"/>
  <c r="CW242" i="2"/>
  <c r="CT242" i="2"/>
  <c r="DC37" i="2"/>
  <c r="CZ37" i="2"/>
  <c r="CW37" i="2"/>
  <c r="CT37" i="2"/>
  <c r="DC61" i="2"/>
  <c r="CZ61" i="2"/>
  <c r="CW61" i="2"/>
  <c r="CT61" i="2"/>
  <c r="DC86" i="2"/>
  <c r="CZ86" i="2"/>
  <c r="CW86" i="2"/>
  <c r="CT86" i="2"/>
  <c r="DC107" i="2"/>
  <c r="CZ107" i="2"/>
  <c r="CW107" i="2"/>
  <c r="CT107" i="2"/>
  <c r="DC89" i="2"/>
  <c r="CZ89" i="2"/>
  <c r="CW89" i="2"/>
  <c r="CT89" i="2"/>
  <c r="DC214" i="2"/>
  <c r="CZ214" i="2"/>
  <c r="CW214" i="2"/>
  <c r="CT214" i="2"/>
  <c r="DC241" i="2"/>
  <c r="CZ241" i="2"/>
  <c r="CW241" i="2"/>
  <c r="CT241" i="2"/>
  <c r="CW226" i="2"/>
  <c r="DC226" i="2"/>
  <c r="CZ226" i="2"/>
  <c r="CT226" i="2"/>
  <c r="DC247" i="2"/>
  <c r="CZ247" i="2"/>
  <c r="CT247" i="2"/>
  <c r="CW247" i="2"/>
  <c r="DC244" i="2"/>
  <c r="CW244" i="2"/>
  <c r="CZ244" i="2"/>
  <c r="CT244" i="2"/>
  <c r="DC29" i="2"/>
  <c r="CZ29" i="2"/>
  <c r="CW29" i="2"/>
  <c r="CT29" i="2"/>
  <c r="CZ56" i="2"/>
  <c r="DC56" i="2"/>
  <c r="CW56" i="2"/>
  <c r="CT56" i="2"/>
  <c r="CZ120" i="2"/>
  <c r="DC120" i="2"/>
  <c r="CW120" i="2"/>
  <c r="CT120" i="2"/>
  <c r="CZ156" i="2"/>
  <c r="DC156" i="2"/>
  <c r="CW156" i="2"/>
  <c r="CT156" i="2"/>
  <c r="DC170" i="2"/>
  <c r="CZ170" i="2"/>
  <c r="CW170" i="2"/>
  <c r="CT170" i="2"/>
  <c r="DC163" i="2"/>
  <c r="CZ163" i="2"/>
  <c r="CW163" i="2"/>
  <c r="CT163" i="2"/>
  <c r="DC57" i="2"/>
  <c r="CZ57" i="2"/>
  <c r="CW57" i="2"/>
  <c r="CT57" i="2"/>
  <c r="DC13" i="2"/>
  <c r="CZ13" i="2"/>
  <c r="CW13" i="2"/>
  <c r="CT13" i="2"/>
  <c r="CW105" i="2"/>
  <c r="DC105" i="2"/>
  <c r="CZ105" i="2"/>
  <c r="CT105" i="2"/>
  <c r="DC79" i="2"/>
  <c r="CZ79" i="2"/>
  <c r="CW79" i="2"/>
  <c r="CT79" i="2"/>
  <c r="DC142" i="2"/>
  <c r="CZ142" i="2"/>
  <c r="CW142" i="2"/>
  <c r="CT142" i="2"/>
  <c r="DC165" i="2"/>
  <c r="CZ165" i="2"/>
  <c r="CW165" i="2"/>
  <c r="CT165" i="2"/>
  <c r="DC26" i="2"/>
  <c r="CZ26" i="2"/>
  <c r="CW26" i="2"/>
  <c r="CT26" i="2"/>
  <c r="DC116" i="2"/>
  <c r="CW116" i="2"/>
  <c r="CZ116" i="2"/>
  <c r="CT116" i="2"/>
  <c r="DC112" i="2"/>
  <c r="CW112" i="2"/>
  <c r="CZ112" i="2"/>
  <c r="CT112" i="2"/>
  <c r="DC173" i="2"/>
  <c r="CZ173" i="2"/>
  <c r="CT173" i="2"/>
  <c r="CW173" i="2"/>
  <c r="DC207" i="2"/>
  <c r="CZ207" i="2"/>
  <c r="CW207" i="2"/>
  <c r="CT207" i="2"/>
  <c r="DC33" i="2"/>
  <c r="CZ33" i="2"/>
  <c r="CW33" i="2"/>
  <c r="CT33" i="2"/>
  <c r="CZ60" i="2"/>
  <c r="DC60" i="2"/>
  <c r="CW60" i="2"/>
  <c r="CT60" i="2"/>
  <c r="DC78" i="2"/>
  <c r="CZ78" i="2"/>
  <c r="CW78" i="2"/>
  <c r="CT78" i="2"/>
  <c r="DC133" i="2"/>
  <c r="CZ133" i="2"/>
  <c r="CW133" i="2"/>
  <c r="CT133" i="2"/>
  <c r="DC91" i="2"/>
  <c r="CZ91" i="2"/>
  <c r="CW91" i="2"/>
  <c r="CT91" i="2"/>
  <c r="CZ108" i="2"/>
  <c r="DC108" i="2"/>
  <c r="CW108" i="2"/>
  <c r="CT108" i="2"/>
  <c r="DC153" i="2"/>
  <c r="CZ153" i="2"/>
  <c r="CW153" i="2"/>
  <c r="CT153" i="2"/>
  <c r="DC192" i="2"/>
  <c r="CW192" i="2"/>
  <c r="CZ192" i="2"/>
  <c r="CT192" i="2"/>
  <c r="DC22" i="2"/>
  <c r="CZ22" i="2"/>
  <c r="CW22" i="2"/>
  <c r="CT22" i="2"/>
  <c r="DC58" i="2"/>
  <c r="CZ58" i="2"/>
  <c r="CW58" i="2"/>
  <c r="CT58" i="2"/>
  <c r="DC189" i="2"/>
  <c r="CZ189" i="2"/>
  <c r="CT189" i="2"/>
  <c r="CW189" i="2"/>
  <c r="DC32" i="2"/>
  <c r="CW32" i="2"/>
  <c r="CZ32" i="2"/>
  <c r="CT32" i="2"/>
  <c r="DC198" i="2"/>
  <c r="CZ198" i="2"/>
  <c r="CW198" i="2"/>
  <c r="CT198" i="2"/>
  <c r="DC30" i="2"/>
  <c r="CZ30" i="2"/>
  <c r="CW30" i="2"/>
  <c r="CT30" i="2"/>
  <c r="DC151" i="2"/>
  <c r="CZ151" i="2"/>
  <c r="CW151" i="2"/>
  <c r="CT151" i="2"/>
  <c r="DC31" i="2"/>
  <c r="CZ31" i="2"/>
  <c r="CW31" i="2"/>
  <c r="CT31" i="2"/>
  <c r="CW190" i="2"/>
  <c r="DC190" i="2"/>
  <c r="CZ190" i="2"/>
  <c r="CT190" i="2"/>
  <c r="DC200" i="2"/>
  <c r="CZ200" i="2"/>
  <c r="CW200" i="2"/>
  <c r="CT200" i="2"/>
  <c r="DC66" i="2"/>
  <c r="CZ66" i="2"/>
  <c r="CW66" i="2"/>
  <c r="CT66" i="2"/>
  <c r="DC34" i="2"/>
  <c r="CZ34" i="2"/>
  <c r="CW34" i="2"/>
  <c r="CT34" i="2"/>
  <c r="DC52" i="2"/>
  <c r="CW52" i="2"/>
  <c r="CZ52" i="2"/>
  <c r="CT52" i="2"/>
  <c r="DC48" i="2"/>
  <c r="CW48" i="2"/>
  <c r="CZ48" i="2"/>
  <c r="CT48" i="2"/>
  <c r="DC130" i="2"/>
  <c r="CZ130" i="2"/>
  <c r="CT130" i="2"/>
  <c r="CW130" i="2"/>
  <c r="DC174" i="2"/>
  <c r="CZ174" i="2"/>
  <c r="CW174" i="2"/>
  <c r="CT174" i="2"/>
  <c r="DC176" i="2"/>
  <c r="CW176" i="2"/>
  <c r="CZ176" i="2"/>
  <c r="CT176" i="2"/>
  <c r="DC203" i="2"/>
  <c r="CZ203" i="2"/>
  <c r="CW203" i="2"/>
  <c r="CT203" i="2"/>
  <c r="DC62" i="2"/>
  <c r="CZ62" i="2"/>
  <c r="CW62" i="2"/>
  <c r="CT62" i="2"/>
  <c r="DC49" i="2"/>
  <c r="CZ49" i="2"/>
  <c r="CW49" i="2"/>
  <c r="CT49" i="2"/>
  <c r="DC134" i="2"/>
  <c r="CZ134" i="2"/>
  <c r="CW134" i="2"/>
  <c r="CT134" i="2"/>
  <c r="DC96" i="2"/>
  <c r="CW96" i="2"/>
  <c r="CZ96" i="2"/>
  <c r="CT96" i="2"/>
  <c r="CZ136" i="2"/>
  <c r="DC136" i="2"/>
  <c r="CW136" i="2"/>
  <c r="CT136" i="2"/>
  <c r="DC197" i="2"/>
  <c r="CZ197" i="2"/>
  <c r="CW197" i="2"/>
  <c r="CT197" i="2"/>
  <c r="DC53" i="2"/>
  <c r="CZ53" i="2"/>
  <c r="CW53" i="2"/>
  <c r="CT53" i="2"/>
  <c r="DC81" i="2"/>
  <c r="CZ81" i="2"/>
  <c r="CW81" i="2"/>
  <c r="CT81" i="2"/>
  <c r="DC171" i="2"/>
  <c r="CZ171" i="2"/>
  <c r="CW171" i="2"/>
  <c r="CT171" i="2"/>
  <c r="DC185" i="2"/>
  <c r="CZ185" i="2"/>
  <c r="CW185" i="2"/>
  <c r="CT185" i="2"/>
  <c r="DC160" i="2"/>
  <c r="CW160" i="2"/>
  <c r="CZ160" i="2"/>
  <c r="CT160" i="2"/>
  <c r="DC42" i="2"/>
  <c r="CZ42" i="2"/>
  <c r="CW42" i="2"/>
  <c r="CT42" i="2"/>
  <c r="DC68" i="2"/>
  <c r="CW68" i="2"/>
  <c r="CZ68" i="2"/>
  <c r="CT68" i="2"/>
  <c r="CW83" i="2"/>
  <c r="DC83" i="2"/>
  <c r="CZ83" i="2"/>
  <c r="CT83" i="2"/>
  <c r="DC137" i="2"/>
  <c r="CZ137" i="2"/>
  <c r="CW137" i="2"/>
  <c r="CT137" i="2"/>
  <c r="DC99" i="2"/>
  <c r="CZ99" i="2"/>
  <c r="CT99" i="2"/>
  <c r="CW99" i="2"/>
  <c r="DC101" i="2"/>
  <c r="CZ101" i="2"/>
  <c r="CW101" i="2"/>
  <c r="CT101" i="2"/>
  <c r="DC181" i="2"/>
  <c r="CZ181" i="2"/>
  <c r="CW181" i="2"/>
  <c r="CT181" i="2"/>
  <c r="DC118" i="2"/>
  <c r="CZ118" i="2"/>
  <c r="CW118" i="2"/>
  <c r="CT118" i="2"/>
  <c r="CW27" i="2"/>
  <c r="DC27" i="2"/>
  <c r="CZ27" i="2"/>
  <c r="CT27" i="2"/>
  <c r="DC71" i="2"/>
  <c r="CZ71" i="2"/>
  <c r="CW71" i="2"/>
  <c r="CT71" i="2"/>
  <c r="CZ172" i="2"/>
  <c r="DC172" i="2"/>
  <c r="CW172" i="2"/>
  <c r="CT172" i="2"/>
  <c r="DC148" i="2"/>
  <c r="CW148" i="2"/>
  <c r="CZ148" i="2"/>
  <c r="CT148" i="2"/>
  <c r="DC145" i="2"/>
  <c r="CZ145" i="2"/>
  <c r="CT145" i="2"/>
  <c r="CW145" i="2"/>
  <c r="DC74" i="2"/>
  <c r="CZ74" i="2"/>
  <c r="CW74" i="2"/>
  <c r="CT74" i="2"/>
  <c r="CW196" i="2"/>
  <c r="DC196" i="2"/>
  <c r="CZ196" i="2"/>
  <c r="CT196" i="2"/>
  <c r="CW38" i="2"/>
  <c r="DC38" i="2"/>
  <c r="CZ38" i="2"/>
  <c r="CT38" i="2"/>
  <c r="CW199" i="2"/>
  <c r="DC199" i="2"/>
  <c r="CZ199" i="2"/>
  <c r="CT199" i="2"/>
  <c r="DC106" i="2"/>
  <c r="CZ106" i="2"/>
  <c r="CW106" i="2"/>
  <c r="CT106" i="2"/>
  <c r="DC123" i="2"/>
  <c r="CZ123" i="2"/>
  <c r="CT123" i="2"/>
  <c r="CW123" i="2"/>
  <c r="DC17" i="2"/>
  <c r="CZ17" i="2"/>
  <c r="CW17" i="2"/>
  <c r="CT17" i="2"/>
  <c r="DC43" i="2"/>
  <c r="CZ43" i="2"/>
  <c r="CW43" i="2"/>
  <c r="CT43" i="2"/>
  <c r="CZ40" i="2"/>
  <c r="DC40" i="2"/>
  <c r="CW40" i="2"/>
  <c r="CT40" i="2"/>
  <c r="DC87" i="2"/>
  <c r="CZ87" i="2"/>
  <c r="CT87" i="2"/>
  <c r="CW87" i="2"/>
  <c r="DC117" i="2"/>
  <c r="CZ117" i="2"/>
  <c r="CW117" i="2"/>
  <c r="CT117" i="2"/>
  <c r="DC201" i="2"/>
  <c r="CZ201" i="2"/>
  <c r="CW201" i="2"/>
  <c r="CT201" i="2"/>
  <c r="DC206" i="2"/>
  <c r="CZ206" i="2"/>
  <c r="CW206" i="2"/>
  <c r="CT206" i="2"/>
  <c r="DC229" i="2"/>
  <c r="CZ229" i="2"/>
  <c r="CW229" i="2"/>
  <c r="CT229" i="2"/>
  <c r="DC261" i="2"/>
  <c r="CZ261" i="2"/>
  <c r="CW261" i="2"/>
  <c r="CT261" i="2"/>
  <c r="DC230" i="2"/>
  <c r="CZ230" i="2"/>
  <c r="CT230" i="2"/>
  <c r="CW230" i="2"/>
  <c r="DC219" i="2"/>
  <c r="CZ219" i="2"/>
  <c r="CW219" i="2"/>
  <c r="CT219" i="2"/>
  <c r="DC251" i="2"/>
  <c r="CZ251" i="2"/>
  <c r="CT251" i="2"/>
  <c r="CW251" i="2"/>
  <c r="CZ232" i="2"/>
  <c r="CW232" i="2"/>
  <c r="DC232" i="2"/>
  <c r="CT232" i="2"/>
  <c r="DC217" i="2"/>
  <c r="CZ217" i="2"/>
  <c r="CW217" i="2"/>
  <c r="CT217" i="2"/>
  <c r="CW254" i="2"/>
  <c r="DC254" i="2"/>
  <c r="CZ254" i="2"/>
  <c r="CT254" i="2"/>
  <c r="DC223" i="2"/>
  <c r="CZ223" i="2"/>
  <c r="CW223" i="2"/>
  <c r="CT223" i="2"/>
  <c r="DC236" i="2"/>
  <c r="CZ236" i="2"/>
  <c r="CW236" i="2"/>
  <c r="CT236" i="2"/>
  <c r="DC21" i="2"/>
  <c r="CZ21" i="2"/>
  <c r="CW21" i="2"/>
  <c r="CT21" i="2"/>
  <c r="DC65" i="2"/>
  <c r="CZ65" i="2"/>
  <c r="CW65" i="2"/>
  <c r="CT65" i="2"/>
  <c r="DC15" i="2"/>
  <c r="CZ15" i="2"/>
  <c r="CW15" i="2"/>
  <c r="CT15" i="2"/>
  <c r="DC16" i="2"/>
  <c r="CW16" i="2"/>
  <c r="CZ16" i="2"/>
  <c r="CT16" i="2"/>
  <c r="DC64" i="2"/>
  <c r="CW64" i="2"/>
  <c r="CZ64" i="2"/>
  <c r="CT64" i="2"/>
  <c r="CZ124" i="2"/>
  <c r="DC124" i="2"/>
  <c r="CW124" i="2"/>
  <c r="CT124" i="2"/>
  <c r="DC194" i="2"/>
  <c r="CZ194" i="2"/>
  <c r="CW194" i="2"/>
  <c r="CT194" i="2"/>
  <c r="DC218" i="2"/>
  <c r="CZ218" i="2"/>
  <c r="CW218" i="2"/>
  <c r="CT218" i="2"/>
  <c r="DC239" i="2"/>
  <c r="CZ239" i="2"/>
  <c r="CW239" i="2"/>
  <c r="CT239" i="2"/>
  <c r="DC260" i="2"/>
  <c r="CW260" i="2"/>
  <c r="CZ260" i="2"/>
  <c r="CT260" i="2"/>
  <c r="CW19" i="2"/>
  <c r="DC19" i="2"/>
  <c r="CZ19" i="2"/>
  <c r="CT19" i="2"/>
  <c r="CZ28" i="2"/>
  <c r="DC28" i="2"/>
  <c r="CW28" i="2"/>
  <c r="CT28" i="2"/>
  <c r="DC102" i="2"/>
  <c r="CZ102" i="2"/>
  <c r="CT102" i="2"/>
  <c r="CW102" i="2"/>
  <c r="DC119" i="2"/>
  <c r="CZ119" i="2"/>
  <c r="CT119" i="2"/>
  <c r="CW119" i="2"/>
  <c r="DC85" i="2"/>
  <c r="CZ85" i="2"/>
  <c r="CW85" i="2"/>
  <c r="CT85" i="2"/>
  <c r="CW169" i="2"/>
  <c r="DC169" i="2"/>
  <c r="CZ169" i="2"/>
  <c r="CT169" i="2"/>
  <c r="CZ168" i="2"/>
  <c r="DC168" i="2"/>
  <c r="CW168" i="2"/>
  <c r="CT168" i="2"/>
  <c r="DC210" i="2"/>
  <c r="CZ210" i="2"/>
  <c r="CW210" i="2"/>
  <c r="CT210" i="2"/>
  <c r="DC187" i="2"/>
  <c r="CZ187" i="2"/>
  <c r="CT187" i="2"/>
  <c r="CW187" i="2"/>
  <c r="DC237" i="2"/>
  <c r="CZ237" i="2"/>
  <c r="CT237" i="2"/>
  <c r="CW237" i="2"/>
  <c r="DC258" i="2"/>
  <c r="CZ258" i="2"/>
  <c r="CW258" i="2"/>
  <c r="CT258" i="2"/>
  <c r="DC238" i="2"/>
  <c r="CZ238" i="2"/>
  <c r="CW238" i="2"/>
  <c r="CT238" i="2"/>
  <c r="DC227" i="2"/>
  <c r="CZ227" i="2"/>
  <c r="CW227" i="2"/>
  <c r="CT227" i="2"/>
  <c r="DC259" i="2"/>
  <c r="CZ259" i="2"/>
  <c r="CW259" i="2"/>
  <c r="CT259" i="2"/>
  <c r="DC240" i="2"/>
  <c r="CW240" i="2"/>
  <c r="CZ240" i="2"/>
  <c r="CT240" i="2"/>
  <c r="DC257" i="2"/>
  <c r="CZ257" i="2"/>
  <c r="CW257" i="2"/>
  <c r="CT257" i="2"/>
  <c r="DC231" i="2"/>
  <c r="CZ231" i="2"/>
  <c r="CT231" i="2"/>
  <c r="CW231" i="2"/>
  <c r="DC45" i="2"/>
  <c r="CZ45" i="2"/>
  <c r="CW45" i="2"/>
  <c r="CT45" i="2"/>
  <c r="DC36" i="2"/>
  <c r="CW36" i="2"/>
  <c r="CZ36" i="2"/>
  <c r="CT36" i="2"/>
  <c r="DC95" i="2"/>
  <c r="CZ95" i="2"/>
  <c r="CW95" i="2"/>
  <c r="CT95" i="2"/>
  <c r="CZ88" i="2"/>
  <c r="DC88" i="2"/>
  <c r="CW88" i="2"/>
  <c r="CT88" i="2"/>
  <c r="DC209" i="2"/>
  <c r="CZ209" i="2"/>
  <c r="CT209" i="2"/>
  <c r="CW209" i="2"/>
  <c r="DC225" i="2"/>
  <c r="CZ225" i="2"/>
  <c r="CW225" i="2"/>
  <c r="CT225" i="2"/>
  <c r="CW211" i="2"/>
  <c r="DC211" i="2"/>
  <c r="CZ211" i="2"/>
  <c r="CT211" i="2"/>
  <c r="DC215" i="2"/>
  <c r="CZ215" i="2"/>
  <c r="CW215" i="2"/>
  <c r="CT215" i="2"/>
  <c r="CW228" i="2"/>
  <c r="DC228" i="2"/>
  <c r="CZ228" i="2"/>
  <c r="CT228" i="2"/>
  <c r="L52" i="13"/>
  <c r="L48" i="13"/>
  <c r="L130" i="13"/>
  <c r="L174" i="13"/>
  <c r="L176" i="13"/>
  <c r="L203" i="13"/>
  <c r="L62" i="13"/>
  <c r="L49" i="13"/>
  <c r="L134" i="13"/>
  <c r="L96" i="13"/>
  <c r="L136" i="13"/>
  <c r="L197" i="13"/>
  <c r="L53" i="13"/>
  <c r="L81" i="13"/>
  <c r="L171" i="13"/>
  <c r="L185" i="13"/>
  <c r="L160" i="13"/>
  <c r="L42" i="13"/>
  <c r="L68" i="13"/>
  <c r="L83" i="13"/>
  <c r="L137" i="13"/>
  <c r="L99" i="13"/>
  <c r="L101" i="13"/>
  <c r="L181" i="13"/>
  <c r="L118" i="13"/>
  <c r="L27" i="13"/>
  <c r="L71" i="13"/>
  <c r="L172" i="13"/>
  <c r="L148" i="13"/>
  <c r="L145" i="13"/>
  <c r="L74" i="13"/>
  <c r="L196" i="13"/>
  <c r="L38" i="13"/>
  <c r="L199" i="13"/>
  <c r="CH106" i="2"/>
  <c r="L123" i="13"/>
  <c r="L17" i="13"/>
  <c r="AV17" i="13"/>
  <c r="CB43" i="2"/>
  <c r="AX43" i="13"/>
  <c r="AK87" i="2"/>
  <c r="M87" i="13" s="1"/>
  <c r="BP117" i="2"/>
  <c r="AK201" i="2"/>
  <c r="M201" i="13" s="1"/>
  <c r="AX206" i="13"/>
  <c r="CB229" i="2"/>
  <c r="AZ229" i="13"/>
  <c r="CK261" i="2"/>
  <c r="AX219" i="13"/>
  <c r="BV232" i="2"/>
  <c r="CE217" i="2"/>
  <c r="BB254" i="13"/>
  <c r="AV223" i="13"/>
  <c r="Q236" i="2"/>
  <c r="R21" i="2"/>
  <c r="AK65" i="2"/>
  <c r="M65" i="13" s="1"/>
  <c r="Q65" i="2"/>
  <c r="S16" i="2"/>
  <c r="AX64" i="13"/>
  <c r="AK124" i="2"/>
  <c r="M124" i="13" s="1"/>
  <c r="AV124" i="13"/>
  <c r="AX194" i="13"/>
  <c r="Q239" i="2"/>
  <c r="AZ260" i="13"/>
  <c r="L19" i="13"/>
  <c r="L28" i="13"/>
  <c r="AX28" i="13"/>
  <c r="L102" i="13"/>
  <c r="S102" i="2"/>
  <c r="L119" i="13"/>
  <c r="AZ119" i="13"/>
  <c r="L85" i="13"/>
  <c r="AV85" i="13"/>
  <c r="L169" i="13"/>
  <c r="Q169" i="2"/>
  <c r="L168" i="13"/>
  <c r="AV168" i="13"/>
  <c r="L210" i="13"/>
  <c r="L187" i="13"/>
  <c r="Q187" i="2"/>
  <c r="L237" i="13"/>
  <c r="L258" i="13"/>
  <c r="AZ258" i="13"/>
  <c r="L238" i="13"/>
  <c r="L227" i="13"/>
  <c r="AV227" i="13"/>
  <c r="L259" i="13"/>
  <c r="AV259" i="13"/>
  <c r="L240" i="13"/>
  <c r="S240" i="2"/>
  <c r="L257" i="13"/>
  <c r="S257" i="2"/>
  <c r="L231" i="13"/>
  <c r="AZ231" i="13"/>
  <c r="L45" i="13"/>
  <c r="S45" i="2"/>
  <c r="L36" i="13"/>
  <c r="S36" i="2"/>
  <c r="L95" i="13"/>
  <c r="AX95" i="13"/>
  <c r="L88" i="13"/>
  <c r="S88" i="2"/>
  <c r="L209" i="13"/>
  <c r="AX209" i="13"/>
  <c r="L225" i="13"/>
  <c r="AZ225" i="13"/>
  <c r="L211" i="13"/>
  <c r="L215" i="13"/>
  <c r="AZ215" i="13"/>
  <c r="L228" i="13"/>
  <c r="S228" i="2"/>
  <c r="L73" i="13"/>
  <c r="L110" i="13"/>
  <c r="L113" i="13"/>
  <c r="L157" i="13"/>
  <c r="L175" i="13"/>
  <c r="L166" i="13"/>
  <c r="L55" i="13"/>
  <c r="L75" i="13"/>
  <c r="L138" i="13"/>
  <c r="L80" i="13"/>
  <c r="L152" i="13"/>
  <c r="L159" i="13"/>
  <c r="L25" i="13"/>
  <c r="L93" i="13"/>
  <c r="L154" i="13"/>
  <c r="L202" i="13"/>
  <c r="L180" i="13"/>
  <c r="L50" i="13"/>
  <c r="L59" i="13"/>
  <c r="L115" i="13"/>
  <c r="L141" i="13"/>
  <c r="L111" i="13"/>
  <c r="L150" i="13"/>
  <c r="L186" i="13"/>
  <c r="L143" i="13"/>
  <c r="L39" i="13"/>
  <c r="L128" i="13"/>
  <c r="L179" i="13"/>
  <c r="L144" i="13"/>
  <c r="L147" i="13"/>
  <c r="L204" i="13"/>
  <c r="L129" i="13"/>
  <c r="BG121" i="2"/>
  <c r="L127" i="13"/>
  <c r="BA92" i="2"/>
  <c r="L24" i="13"/>
  <c r="L69" i="13"/>
  <c r="L100" i="13"/>
  <c r="L131" i="13"/>
  <c r="L109" i="13"/>
  <c r="L191" i="13"/>
  <c r="L46" i="13"/>
  <c r="CE35" i="2"/>
  <c r="BY98" i="2"/>
  <c r="L149" i="13"/>
  <c r="L132" i="13"/>
  <c r="L90" i="13"/>
  <c r="L167" i="13"/>
  <c r="CK155" i="2"/>
  <c r="L103" i="13"/>
  <c r="AX158" i="2"/>
  <c r="F155" i="20" s="1"/>
  <c r="L94" i="13"/>
  <c r="L183" i="13"/>
  <c r="BG54" i="2"/>
  <c r="L67" i="13"/>
  <c r="L126" i="13"/>
  <c r="L82" i="13"/>
  <c r="L77" i="13"/>
  <c r="L104" i="13"/>
  <c r="CH184" i="2"/>
  <c r="L195" i="13"/>
  <c r="L51" i="13"/>
  <c r="L125" i="13"/>
  <c r="L135" i="13"/>
  <c r="L139" i="13"/>
  <c r="L70" i="13"/>
  <c r="L140" i="13"/>
  <c r="L182" i="13"/>
  <c r="L164" i="13"/>
  <c r="L76" i="13"/>
  <c r="L23" i="13"/>
  <c r="AZ23" i="13"/>
  <c r="L63" i="13"/>
  <c r="AV122" i="13"/>
  <c r="AX97" i="13"/>
  <c r="S188" i="2"/>
  <c r="AV245" i="13"/>
  <c r="Q212" i="2"/>
  <c r="Q216" i="2"/>
  <c r="AX248" i="13"/>
  <c r="AS248" i="2" s="1"/>
  <c r="U248" i="2" s="1"/>
  <c r="AK234" i="2"/>
  <c r="M234" i="13" s="1"/>
  <c r="AV255" i="13"/>
  <c r="AV252" i="13"/>
  <c r="AZ41" i="13"/>
  <c r="BB47" i="13"/>
  <c r="AZ44" i="13"/>
  <c r="AV114" i="13"/>
  <c r="AX162" i="13"/>
  <c r="S250" i="2"/>
  <c r="AZ220" i="13"/>
  <c r="Q18" i="2"/>
  <c r="L72" i="13"/>
  <c r="AZ146" i="13"/>
  <c r="L84" i="13"/>
  <c r="S84" i="2"/>
  <c r="AZ161" i="13"/>
  <c r="AX193" i="13"/>
  <c r="L178" i="13"/>
  <c r="AZ221" i="13"/>
  <c r="L253" i="13"/>
  <c r="AZ253" i="13"/>
  <c r="S222" i="2"/>
  <c r="R208" i="2"/>
  <c r="AZ224" i="13"/>
  <c r="L256" i="13"/>
  <c r="AV256" i="13"/>
  <c r="AV242" i="13"/>
  <c r="AV86" i="13"/>
  <c r="AZ107" i="13"/>
  <c r="AZ89" i="13"/>
  <c r="Q226" i="2"/>
  <c r="AV247" i="13"/>
  <c r="CK117" i="2"/>
  <c r="L29" i="13"/>
  <c r="L56" i="13"/>
  <c r="BD120" i="2"/>
  <c r="BA156" i="2"/>
  <c r="AX170" i="2"/>
  <c r="F167" i="20" s="1"/>
  <c r="CK163" i="2"/>
  <c r="L57" i="13"/>
  <c r="L13" i="13"/>
  <c r="L105" i="13"/>
  <c r="L79" i="13"/>
  <c r="L142" i="13"/>
  <c r="L165" i="13"/>
  <c r="L26" i="13"/>
  <c r="L116" i="13"/>
  <c r="L112" i="13"/>
  <c r="L173" i="13"/>
  <c r="L207" i="13"/>
  <c r="L33" i="13"/>
  <c r="L60" i="13"/>
  <c r="L78" i="13"/>
  <c r="L133" i="13"/>
  <c r="L91" i="13"/>
  <c r="L108" i="13"/>
  <c r="L153" i="13"/>
  <c r="L192" i="13"/>
  <c r="L22" i="13"/>
  <c r="L58" i="13"/>
  <c r="L189" i="13"/>
  <c r="L32" i="13"/>
  <c r="L198" i="13"/>
  <c r="L30" i="13"/>
  <c r="L151" i="13"/>
  <c r="L31" i="13"/>
  <c r="L190" i="13"/>
  <c r="L200" i="13"/>
  <c r="L66" i="13"/>
  <c r="AX34" i="2"/>
  <c r="F31" i="20" s="1"/>
  <c r="BJ35" i="2"/>
  <c r="CN43" i="2"/>
  <c r="BS158" i="2"/>
  <c r="AX155" i="2"/>
  <c r="F152" i="20" s="1"/>
  <c r="CB158" i="2"/>
  <c r="BA35" i="2"/>
  <c r="BM158" i="2"/>
  <c r="CN158" i="2"/>
  <c r="AR158" i="13" s="1"/>
  <c r="BD191" i="2"/>
  <c r="BV158" i="2"/>
  <c r="BP158" i="2"/>
  <c r="CH158" i="2"/>
  <c r="CK158" i="2"/>
  <c r="BY158" i="2"/>
  <c r="CE158" i="2"/>
  <c r="BJ189" i="2"/>
  <c r="X189" i="13" s="1"/>
  <c r="AK253" i="2"/>
  <c r="M253" i="13" s="1"/>
  <c r="BS43" i="2"/>
  <c r="BA18" i="2"/>
  <c r="BB227" i="13"/>
  <c r="BS75" i="2"/>
  <c r="CH75" i="2"/>
  <c r="CN75" i="2"/>
  <c r="CN80" i="2"/>
  <c r="BP159" i="2"/>
  <c r="AB159" i="13" s="1"/>
  <c r="CE159" i="2"/>
  <c r="BJ196" i="2"/>
  <c r="CB196" i="2"/>
  <c r="CN196" i="2"/>
  <c r="AR196" i="13" s="1"/>
  <c r="BV229" i="2"/>
  <c r="CK229" i="2"/>
  <c r="CB261" i="2"/>
  <c r="BG148" i="2"/>
  <c r="BP87" i="2"/>
  <c r="BJ240" i="2"/>
  <c r="X240" i="13" s="1"/>
  <c r="AK45" i="2"/>
  <c r="M45" i="13" s="1"/>
  <c r="AK231" i="2"/>
  <c r="M231" i="13" s="1"/>
  <c r="BA45" i="2"/>
  <c r="R45" i="13" s="1"/>
  <c r="R209" i="2"/>
  <c r="AX225" i="2"/>
  <c r="F222" i="20" s="1"/>
  <c r="BG75" i="2"/>
  <c r="BY75" i="2"/>
  <c r="CE75" i="2"/>
  <c r="BV80" i="2"/>
  <c r="AF80" i="13" s="1"/>
  <c r="BG159" i="2"/>
  <c r="BV159" i="2"/>
  <c r="BD154" i="2"/>
  <c r="BD150" i="2"/>
  <c r="T150" i="13" s="1"/>
  <c r="BA138" i="2"/>
  <c r="R138" i="13" s="1"/>
  <c r="BA196" i="2"/>
  <c r="CB199" i="2"/>
  <c r="BM196" i="2"/>
  <c r="Z196" i="13" s="1"/>
  <c r="BS196" i="2"/>
  <c r="CK196" i="2"/>
  <c r="BP229" i="2"/>
  <c r="BP261" i="2"/>
  <c r="BV21" i="2"/>
  <c r="AF21" i="13" s="1"/>
  <c r="AK95" i="2"/>
  <c r="M95" i="13" s="1"/>
  <c r="BB240" i="13"/>
  <c r="BB36" i="13"/>
  <c r="BB211" i="13"/>
  <c r="AX259" i="13"/>
  <c r="AS259" i="2" s="1"/>
  <c r="U259" i="2" s="1"/>
  <c r="BD121" i="2"/>
  <c r="BS127" i="2"/>
  <c r="AD127" i="13" s="1"/>
  <c r="BD55" i="2"/>
  <c r="BB259" i="13"/>
  <c r="AK178" i="2"/>
  <c r="M178" i="13" s="1"/>
  <c r="AX125" i="2"/>
  <c r="F122" i="20" s="1"/>
  <c r="AV213" i="13"/>
  <c r="CH213" i="2"/>
  <c r="BV213" i="2"/>
  <c r="BM213" i="2"/>
  <c r="BG213" i="2"/>
  <c r="CE213" i="2"/>
  <c r="BS213" i="2"/>
  <c r="BA245" i="2"/>
  <c r="CH245" i="2"/>
  <c r="BV245" i="2"/>
  <c r="BM245" i="2"/>
  <c r="CE245" i="2"/>
  <c r="BS245" i="2"/>
  <c r="T246" i="2"/>
  <c r="CN246" i="2"/>
  <c r="BV246" i="2"/>
  <c r="CH246" i="2"/>
  <c r="BY246" i="2"/>
  <c r="BM246" i="2"/>
  <c r="AV235" i="13"/>
  <c r="AX235" i="2"/>
  <c r="F232" i="20" s="1"/>
  <c r="CH216" i="2"/>
  <c r="BY216" i="2"/>
  <c r="BD216" i="2"/>
  <c r="T216" i="13" s="1"/>
  <c r="CK216" i="2"/>
  <c r="CB216" i="2"/>
  <c r="BP216" i="2"/>
  <c r="CN248" i="2"/>
  <c r="AR248" i="13" s="1"/>
  <c r="BV248" i="2"/>
  <c r="BM248" i="2"/>
  <c r="BD248" i="2"/>
  <c r="CE248" i="2"/>
  <c r="BS248" i="2"/>
  <c r="BJ248" i="2"/>
  <c r="BD249" i="2"/>
  <c r="CN249" i="2"/>
  <c r="AR249" i="13" s="1"/>
  <c r="BY249" i="2"/>
  <c r="BM249" i="2"/>
  <c r="CB249" i="2"/>
  <c r="BS249" i="2"/>
  <c r="AD249" i="13" s="1"/>
  <c r="BP249" i="2"/>
  <c r="AX252" i="2"/>
  <c r="F249" i="20" s="1"/>
  <c r="CH41" i="2"/>
  <c r="BV41" i="2"/>
  <c r="AF41" i="13" s="1"/>
  <c r="BP41" i="2"/>
  <c r="AB41" i="13" s="1"/>
  <c r="CK41" i="2"/>
  <c r="CB41" i="2"/>
  <c r="BJ41" i="2"/>
  <c r="X41" i="13" s="1"/>
  <c r="BD44" i="2"/>
  <c r="BA44" i="2"/>
  <c r="T162" i="2"/>
  <c r="BD162" i="2"/>
  <c r="T162" i="13" s="1"/>
  <c r="BD233" i="2"/>
  <c r="BB250" i="13"/>
  <c r="BG250" i="2"/>
  <c r="L20" i="13"/>
  <c r="CN20" i="2"/>
  <c r="BV20" i="2"/>
  <c r="BM20" i="2"/>
  <c r="CH20" i="2"/>
  <c r="AN20" i="13" s="1"/>
  <c r="BS20" i="2"/>
  <c r="BD20" i="2"/>
  <c r="L146" i="13"/>
  <c r="BA146" i="2"/>
  <c r="R146" i="13" s="1"/>
  <c r="BG146" i="2"/>
  <c r="L161" i="13"/>
  <c r="BD161" i="2"/>
  <c r="T161" i="13" s="1"/>
  <c r="L193" i="13"/>
  <c r="CB193" i="2"/>
  <c r="BV193" i="2"/>
  <c r="AK193" i="2"/>
  <c r="M193" i="13" s="1"/>
  <c r="CK193" i="2"/>
  <c r="AP193" i="13" s="1"/>
  <c r="BY193" i="2"/>
  <c r="BJ193" i="2"/>
  <c r="L205" i="13"/>
  <c r="AK205" i="2"/>
  <c r="M205" i="13" s="1"/>
  <c r="BD205" i="2"/>
  <c r="L221" i="13"/>
  <c r="AK221" i="2"/>
  <c r="M221" i="13" s="1"/>
  <c r="BJ221" i="2"/>
  <c r="BA221" i="2"/>
  <c r="L222" i="13"/>
  <c r="BB222" i="13"/>
  <c r="BD222" i="2"/>
  <c r="T222" i="13" s="1"/>
  <c r="AK222" i="2"/>
  <c r="M222" i="13" s="1"/>
  <c r="L208" i="13"/>
  <c r="T208" i="2"/>
  <c r="L243" i="13"/>
  <c r="AK243" i="2"/>
  <c r="M243" i="13" s="1"/>
  <c r="AX243" i="2"/>
  <c r="F240" i="20" s="1"/>
  <c r="BB243" i="13"/>
  <c r="L224" i="13"/>
  <c r="L242" i="13"/>
  <c r="AK242" i="2"/>
  <c r="M242" i="13" s="1"/>
  <c r="L37" i="13"/>
  <c r="S37" i="2"/>
  <c r="AX37" i="13"/>
  <c r="AK37" i="2"/>
  <c r="M37" i="13" s="1"/>
  <c r="L61" i="13"/>
  <c r="Q61" i="2"/>
  <c r="AK61" i="2"/>
  <c r="M61" i="13" s="1"/>
  <c r="L86" i="13"/>
  <c r="BG86" i="2"/>
  <c r="V86" i="13" s="1"/>
  <c r="AK86" i="2"/>
  <c r="M86" i="13" s="1"/>
  <c r="L107" i="13"/>
  <c r="BB107" i="13"/>
  <c r="AK107" i="2"/>
  <c r="M107" i="13" s="1"/>
  <c r="AX107" i="13"/>
  <c r="L89" i="13"/>
  <c r="AV89" i="13"/>
  <c r="AK89" i="2"/>
  <c r="M89" i="13" s="1"/>
  <c r="L214" i="13"/>
  <c r="BB214" i="13"/>
  <c r="AK214" i="2"/>
  <c r="M214" i="13" s="1"/>
  <c r="CE214" i="2"/>
  <c r="BS214" i="2"/>
  <c r="AD214" i="13" s="1"/>
  <c r="BJ214" i="2"/>
  <c r="X214" i="13" s="1"/>
  <c r="BA214" i="2"/>
  <c r="R214" i="2"/>
  <c r="CK214" i="2"/>
  <c r="AP214" i="13" s="1"/>
  <c r="CB214" i="2"/>
  <c r="AJ214" i="13" s="1"/>
  <c r="BP214" i="2"/>
  <c r="L241" i="13"/>
  <c r="AX241" i="2"/>
  <c r="F238" i="20" s="1"/>
  <c r="L226" i="13"/>
  <c r="CK226" i="2"/>
  <c r="BS226" i="2"/>
  <c r="BM226" i="2"/>
  <c r="Z226" i="13" s="1"/>
  <c r="BB226" i="13"/>
  <c r="CN226" i="2"/>
  <c r="CE226" i="2"/>
  <c r="BJ226" i="2"/>
  <c r="L247" i="13"/>
  <c r="R247" i="2"/>
  <c r="AK247" i="2"/>
  <c r="M247" i="13" s="1"/>
  <c r="CN247" i="2"/>
  <c r="CB247" i="2"/>
  <c r="BM247" i="2"/>
  <c r="CH247" i="2"/>
  <c r="BY247" i="2"/>
  <c r="BP247" i="2"/>
  <c r="L244" i="13"/>
  <c r="R244" i="2"/>
  <c r="T244" i="2"/>
  <c r="AK244" i="2"/>
  <c r="M244" i="13" s="1"/>
  <c r="BD151" i="2"/>
  <c r="BD156" i="2"/>
  <c r="BM123" i="2"/>
  <c r="Z123" i="13" s="1"/>
  <c r="CB123" i="2"/>
  <c r="CE123" i="2"/>
  <c r="BJ188" i="2"/>
  <c r="BY188" i="2"/>
  <c r="CN188" i="2"/>
  <c r="BG151" i="2"/>
  <c r="BV151" i="2"/>
  <c r="CE151" i="2"/>
  <c r="AL151" i="13" s="1"/>
  <c r="BP245" i="2"/>
  <c r="CK245" i="2"/>
  <c r="CE249" i="2"/>
  <c r="BP246" i="2"/>
  <c r="CK246" i="2"/>
  <c r="BD14" i="2"/>
  <c r="BA14" i="2"/>
  <c r="BG41" i="2"/>
  <c r="V41" i="13" s="1"/>
  <c r="CN41" i="2"/>
  <c r="AR41" i="13" s="1"/>
  <c r="BM216" i="2"/>
  <c r="CN216" i="2"/>
  <c r="BP248" i="2"/>
  <c r="AB248" i="13" s="1"/>
  <c r="CK248" i="2"/>
  <c r="BP213" i="2"/>
  <c r="CK213" i="2"/>
  <c r="BA23" i="2"/>
  <c r="R23" i="13" s="1"/>
  <c r="BG224" i="2"/>
  <c r="AK226" i="2"/>
  <c r="M226" i="13" s="1"/>
  <c r="Q243" i="2"/>
  <c r="BB37" i="13"/>
  <c r="BG226" i="2"/>
  <c r="BB247" i="13"/>
  <c r="AX163" i="2"/>
  <c r="F160" i="20" s="1"/>
  <c r="BG123" i="2"/>
  <c r="V123" i="13" s="1"/>
  <c r="BS123" i="2"/>
  <c r="BY123" i="2"/>
  <c r="BJ151" i="2"/>
  <c r="BY151" i="2"/>
  <c r="CN151" i="2"/>
  <c r="BY245" i="2"/>
  <c r="CK249" i="2"/>
  <c r="BS246" i="2"/>
  <c r="AD246" i="13" s="1"/>
  <c r="BA213" i="2"/>
  <c r="BY41" i="2"/>
  <c r="BS216" i="2"/>
  <c r="BY248" i="2"/>
  <c r="BY213" i="2"/>
  <c r="AX188" i="2"/>
  <c r="F185" i="20" s="1"/>
  <c r="L43" i="13"/>
  <c r="BP43" i="2"/>
  <c r="AB43" i="13" s="1"/>
  <c r="CH43" i="2"/>
  <c r="BJ43" i="2"/>
  <c r="AX40" i="13"/>
  <c r="BG40" i="2"/>
  <c r="V40" i="13" s="1"/>
  <c r="CB117" i="2"/>
  <c r="BM117" i="2"/>
  <c r="BV117" i="2"/>
  <c r="AK229" i="2"/>
  <c r="M229" i="13" s="1"/>
  <c r="CE229" i="2"/>
  <c r="CH229" i="2"/>
  <c r="BG261" i="2"/>
  <c r="CE261" i="2"/>
  <c r="AL261" i="13" s="1"/>
  <c r="BS261" i="2"/>
  <c r="CH261" i="2"/>
  <c r="BY261" i="2"/>
  <c r="BM261" i="2"/>
  <c r="Z261" i="13" s="1"/>
  <c r="AX230" i="13"/>
  <c r="BA230" i="2"/>
  <c r="BG251" i="2"/>
  <c r="AK232" i="2"/>
  <c r="M232" i="13" s="1"/>
  <c r="BS232" i="2"/>
  <c r="CH232" i="2"/>
  <c r="BD232" i="2"/>
  <c r="BS217" i="2"/>
  <c r="AD217" i="13" s="1"/>
  <c r="CB217" i="2"/>
  <c r="BP217" i="2"/>
  <c r="BD217" i="2"/>
  <c r="BJ123" i="2"/>
  <c r="X123" i="13" s="1"/>
  <c r="BV123" i="2"/>
  <c r="CH123" i="2"/>
  <c r="BM188" i="2"/>
  <c r="CB188" i="2"/>
  <c r="CK188" i="2"/>
  <c r="BP151" i="2"/>
  <c r="CB151" i="2"/>
  <c r="CK151" i="2"/>
  <c r="CB245" i="2"/>
  <c r="BJ249" i="2"/>
  <c r="CH249" i="2"/>
  <c r="CB246" i="2"/>
  <c r="AJ246" i="13" s="1"/>
  <c r="BJ216" i="2"/>
  <c r="BS41" i="2"/>
  <c r="BV216" i="2"/>
  <c r="CB248" i="2"/>
  <c r="AJ248" i="13" s="1"/>
  <c r="CB213" i="2"/>
  <c r="BJ14" i="2"/>
  <c r="AK241" i="2"/>
  <c r="M241" i="13" s="1"/>
  <c r="AK208" i="2"/>
  <c r="M208" i="13" s="1"/>
  <c r="R86" i="2"/>
  <c r="S226" i="2"/>
  <c r="BM21" i="2"/>
  <c r="BP21" i="2"/>
  <c r="CK21" i="2"/>
  <c r="BG124" i="2"/>
  <c r="BA210" i="2"/>
  <c r="AK187" i="2"/>
  <c r="M187" i="13" s="1"/>
  <c r="BD21" i="2"/>
  <c r="BA254" i="2"/>
  <c r="BS21" i="2"/>
  <c r="CH21" i="2"/>
  <c r="AN21" i="13" s="1"/>
  <c r="CE21" i="2"/>
  <c r="AK210" i="2"/>
  <c r="M210" i="13" s="1"/>
  <c r="AK84" i="2"/>
  <c r="M84" i="13" s="1"/>
  <c r="BA170" i="2"/>
  <c r="R170" i="13" s="1"/>
  <c r="AK146" i="2"/>
  <c r="M146" i="13" s="1"/>
  <c r="AK161" i="2"/>
  <c r="M161" i="13" s="1"/>
  <c r="BM184" i="2"/>
  <c r="BV52" i="2"/>
  <c r="AF52" i="13" s="1"/>
  <c r="BV92" i="2"/>
  <c r="AF92" i="13" s="1"/>
  <c r="CN105" i="2"/>
  <c r="AX127" i="2"/>
  <c r="F124" i="20" s="1"/>
  <c r="BM144" i="2"/>
  <c r="Z144" i="13" s="1"/>
  <c r="BG108" i="2"/>
  <c r="V108" i="13" s="1"/>
  <c r="BJ26" i="2"/>
  <c r="BY127" i="2"/>
  <c r="BG92" i="2"/>
  <c r="V92" i="13" s="1"/>
  <c r="CK92" i="2"/>
  <c r="BG70" i="2"/>
  <c r="AX92" i="2"/>
  <c r="F89" i="20" s="1"/>
  <c r="BA121" i="2"/>
  <c r="R121" i="13" s="1"/>
  <c r="BP145" i="2"/>
  <c r="AB145" i="13" s="1"/>
  <c r="BM78" i="2"/>
  <c r="BJ121" i="2"/>
  <c r="BY121" i="2"/>
  <c r="AH121" i="13" s="1"/>
  <c r="CK121" i="2"/>
  <c r="BD125" i="2"/>
  <c r="CK108" i="2"/>
  <c r="BJ173" i="2"/>
  <c r="X173" i="13" s="1"/>
  <c r="BM70" i="2"/>
  <c r="BA70" i="2"/>
  <c r="BM127" i="2"/>
  <c r="CE127" i="2"/>
  <c r="AL127" i="13" s="1"/>
  <c r="BG13" i="2"/>
  <c r="V13" i="13" s="1"/>
  <c r="BD91" i="2"/>
  <c r="T91" i="13" s="1"/>
  <c r="BJ92" i="2"/>
  <c r="BV121" i="2"/>
  <c r="AF121" i="13" s="1"/>
  <c r="CE121" i="2"/>
  <c r="CN13" i="2"/>
  <c r="AR13" i="13" s="1"/>
  <c r="BY91" i="2"/>
  <c r="BD92" i="2"/>
  <c r="T92" i="13" s="1"/>
  <c r="BP92" i="2"/>
  <c r="BM92" i="2"/>
  <c r="Z92" i="13" s="1"/>
  <c r="CH105" i="2"/>
  <c r="BD13" i="2"/>
  <c r="T13" i="13" s="1"/>
  <c r="AX91" i="2"/>
  <c r="BY92" i="2"/>
  <c r="AH92" i="13" s="1"/>
  <c r="CH92" i="2"/>
  <c r="BG48" i="2"/>
  <c r="V48" i="13" s="1"/>
  <c r="BA78" i="2"/>
  <c r="R78" i="13" s="1"/>
  <c r="BY145" i="2"/>
  <c r="AH145" i="13" s="1"/>
  <c r="BM121" i="2"/>
  <c r="BP121" i="2"/>
  <c r="CH121" i="2"/>
  <c r="BJ182" i="2"/>
  <c r="BS173" i="2"/>
  <c r="CN165" i="2"/>
  <c r="AR165" i="13" s="1"/>
  <c r="BD127" i="2"/>
  <c r="T127" i="13" s="1"/>
  <c r="CB70" i="2"/>
  <c r="BJ127" i="2"/>
  <c r="CN127" i="2"/>
  <c r="AR127" i="13" s="1"/>
  <c r="BY52" i="2"/>
  <c r="BS138" i="2"/>
  <c r="AD138" i="13" s="1"/>
  <c r="CN139" i="2"/>
  <c r="AX257" i="2"/>
  <c r="BM80" i="2"/>
  <c r="BY80" i="2"/>
  <c r="CH80" i="2"/>
  <c r="CB159" i="2"/>
  <c r="AJ159" i="13" s="1"/>
  <c r="CK159" i="2"/>
  <c r="AP159" i="13" s="1"/>
  <c r="BD111" i="2"/>
  <c r="T111" i="13" s="1"/>
  <c r="AX115" i="2"/>
  <c r="F112" i="20" s="1"/>
  <c r="BP138" i="2"/>
  <c r="AB138" i="13" s="1"/>
  <c r="CK138" i="2"/>
  <c r="BD129" i="2"/>
  <c r="BA40" i="2"/>
  <c r="AX117" i="2"/>
  <c r="F114" i="20" s="1"/>
  <c r="AX251" i="2"/>
  <c r="F248" i="20" s="1"/>
  <c r="AX230" i="2"/>
  <c r="F227" i="20" s="1"/>
  <c r="BG43" i="2"/>
  <c r="BY43" i="2"/>
  <c r="AH43" i="13" s="1"/>
  <c r="CK43" i="2"/>
  <c r="BP127" i="2"/>
  <c r="CB127" i="2"/>
  <c r="CK127" i="2"/>
  <c r="AP127" i="13" s="1"/>
  <c r="BS117" i="2"/>
  <c r="CE117" i="2"/>
  <c r="CN117" i="2"/>
  <c r="BY232" i="2"/>
  <c r="AH232" i="13" s="1"/>
  <c r="CE232" i="2"/>
  <c r="BV217" i="2"/>
  <c r="BY217" i="2"/>
  <c r="BA119" i="2"/>
  <c r="R119" i="13" s="1"/>
  <c r="AK209" i="2"/>
  <c r="M209" i="13" s="1"/>
  <c r="AK225" i="2"/>
  <c r="M225" i="13" s="1"/>
  <c r="AK119" i="2"/>
  <c r="M119" i="13" s="1"/>
  <c r="AK169" i="2"/>
  <c r="M169" i="13" s="1"/>
  <c r="AK258" i="2"/>
  <c r="M258" i="13" s="1"/>
  <c r="AK227" i="2"/>
  <c r="M227" i="13" s="1"/>
  <c r="AK240" i="2"/>
  <c r="M240" i="13" s="1"/>
  <c r="R227" i="2"/>
  <c r="AZ36" i="13"/>
  <c r="BA36" i="2"/>
  <c r="T225" i="2"/>
  <c r="AZ228" i="13"/>
  <c r="BS80" i="2"/>
  <c r="CE80" i="2"/>
  <c r="AL80" i="13" s="1"/>
  <c r="CH159" i="2"/>
  <c r="BG138" i="2"/>
  <c r="V138" i="13" s="1"/>
  <c r="AX55" i="2"/>
  <c r="F52" i="20" s="1"/>
  <c r="AX131" i="2"/>
  <c r="F128" i="20" s="1"/>
  <c r="AX180" i="2"/>
  <c r="F177" i="20" s="1"/>
  <c r="CE138" i="2"/>
  <c r="BA127" i="2"/>
  <c r="BA229" i="2"/>
  <c r="BA261" i="2"/>
  <c r="AX219" i="2"/>
  <c r="F216" i="20" s="1"/>
  <c r="AX232" i="2"/>
  <c r="F229" i="20" s="1"/>
  <c r="BM43" i="2"/>
  <c r="BV43" i="2"/>
  <c r="CE43" i="2"/>
  <c r="BG127" i="2"/>
  <c r="BV127" i="2"/>
  <c r="AF127" i="13" s="1"/>
  <c r="CH127" i="2"/>
  <c r="BG117" i="2"/>
  <c r="V117" i="13" s="1"/>
  <c r="BY117" i="2"/>
  <c r="CH117" i="2"/>
  <c r="BP232" i="2"/>
  <c r="CB232" i="2"/>
  <c r="CK232" i="2"/>
  <c r="BJ217" i="2"/>
  <c r="CK217" i="2"/>
  <c r="CH217" i="2"/>
  <c r="AN217" i="13" s="1"/>
  <c r="AX201" i="2"/>
  <c r="F198" i="20" s="1"/>
  <c r="AX259" i="2"/>
  <c r="BD237" i="2"/>
  <c r="AK257" i="2"/>
  <c r="M257" i="13" s="1"/>
  <c r="AK215" i="2"/>
  <c r="M215" i="13" s="1"/>
  <c r="AK102" i="2"/>
  <c r="M102" i="13" s="1"/>
  <c r="AK85" i="2"/>
  <c r="M85" i="13" s="1"/>
  <c r="AK168" i="2"/>
  <c r="M168" i="13" s="1"/>
  <c r="AK237" i="2"/>
  <c r="M237" i="13" s="1"/>
  <c r="AK238" i="2"/>
  <c r="M238" i="13" s="1"/>
  <c r="AK259" i="2"/>
  <c r="M259" i="13" s="1"/>
  <c r="AZ259" i="13"/>
  <c r="Q45" i="2"/>
  <c r="BB95" i="13"/>
  <c r="BA95" i="2"/>
  <c r="R95" i="13" s="1"/>
  <c r="R88" i="2"/>
  <c r="R225" i="2"/>
  <c r="AZ211" i="13"/>
  <c r="AX211" i="2"/>
  <c r="F208" i="20" s="1"/>
  <c r="BJ138" i="2"/>
  <c r="X138" i="13" s="1"/>
  <c r="CB138" i="2"/>
  <c r="BJ111" i="2"/>
  <c r="X111" i="13" s="1"/>
  <c r="BM58" i="2"/>
  <c r="CH79" i="2"/>
  <c r="AN79" i="13" s="1"/>
  <c r="BS115" i="2"/>
  <c r="AD115" i="13" s="1"/>
  <c r="CN111" i="2"/>
  <c r="AR111" i="13" s="1"/>
  <c r="BG180" i="2"/>
  <c r="CB148" i="2"/>
  <c r="AJ148" i="13" s="1"/>
  <c r="AV258" i="13"/>
  <c r="BP156" i="2"/>
  <c r="CK98" i="2"/>
  <c r="AX80" i="2"/>
  <c r="F77" i="20" s="1"/>
  <c r="BM115" i="2"/>
  <c r="BV111" i="2"/>
  <c r="AF111" i="13" s="1"/>
  <c r="AX15" i="2"/>
  <c r="F12" i="20" s="1"/>
  <c r="BA80" i="2"/>
  <c r="CB115" i="2"/>
  <c r="AJ115" i="13" s="1"/>
  <c r="BJ115" i="2"/>
  <c r="CH115" i="2"/>
  <c r="CE143" i="2"/>
  <c r="AL143" i="13" s="1"/>
  <c r="BY111" i="2"/>
  <c r="AH111" i="13" s="1"/>
  <c r="BA108" i="2"/>
  <c r="AK41" i="2"/>
  <c r="M41" i="13" s="1"/>
  <c r="AK47" i="2"/>
  <c r="M47" i="13" s="1"/>
  <c r="CE115" i="2"/>
  <c r="BM111" i="2"/>
  <c r="Z111" i="13" s="1"/>
  <c r="CE111" i="2"/>
  <c r="AL111" i="13" s="1"/>
  <c r="BJ207" i="2"/>
  <c r="X207" i="13" s="1"/>
  <c r="AX156" i="2"/>
  <c r="F153" i="20" s="1"/>
  <c r="CK35" i="2"/>
  <c r="AK220" i="2"/>
  <c r="M220" i="13" s="1"/>
  <c r="AX169" i="13"/>
  <c r="CH104" i="2"/>
  <c r="CH155" i="2"/>
  <c r="AN155" i="13" s="1"/>
  <c r="CK184" i="2"/>
  <c r="AK19" i="2"/>
  <c r="M19" i="13" s="1"/>
  <c r="AE40" i="2"/>
  <c r="AF61" i="2"/>
  <c r="AG78" i="2"/>
  <c r="AF81" i="2"/>
  <c r="AE84" i="2"/>
  <c r="AG110" i="2"/>
  <c r="AE178" i="2"/>
  <c r="AG35" i="2"/>
  <c r="AE37" i="2"/>
  <c r="AF40" i="2"/>
  <c r="AG61" i="2"/>
  <c r="AG71" i="2"/>
  <c r="AF84" i="2"/>
  <c r="AF116" i="2"/>
  <c r="AF156" i="2"/>
  <c r="AF178" i="2"/>
  <c r="AG181" i="2"/>
  <c r="AE187" i="2"/>
  <c r="AE36" i="2"/>
  <c r="AF37" i="2"/>
  <c r="AG40" i="2"/>
  <c r="AE44" i="2"/>
  <c r="AE64" i="2"/>
  <c r="AG70" i="2"/>
  <c r="AF75" i="2"/>
  <c r="AG84" i="2"/>
  <c r="AE102" i="2"/>
  <c r="AG106" i="2"/>
  <c r="AE114" i="2"/>
  <c r="AG116" i="2"/>
  <c r="AG134" i="2"/>
  <c r="AF157" i="2"/>
  <c r="AF187" i="2"/>
  <c r="AF36" i="2"/>
  <c r="AE41" i="2"/>
  <c r="AG53" i="2"/>
  <c r="AF54" i="2"/>
  <c r="AE63" i="2"/>
  <c r="AE85" i="2"/>
  <c r="AF96" i="2"/>
  <c r="AF102" i="2"/>
  <c r="AG129" i="2"/>
  <c r="AG183" i="2"/>
  <c r="CB35" i="2"/>
  <c r="AJ35" i="13" s="1"/>
  <c r="BS98" i="2"/>
  <c r="BV155" i="2"/>
  <c r="CK125" i="2"/>
  <c r="AK249" i="2"/>
  <c r="M249" i="13" s="1"/>
  <c r="AK28" i="2"/>
  <c r="M28" i="13" s="1"/>
  <c r="BB223" i="13"/>
  <c r="R210" i="2"/>
  <c r="BD82" i="2"/>
  <c r="BY27" i="2"/>
  <c r="BV125" i="2"/>
  <c r="CB184" i="2"/>
  <c r="AK260" i="2"/>
  <c r="M260" i="13" s="1"/>
  <c r="AK246" i="2"/>
  <c r="M246" i="13" s="1"/>
  <c r="AX229" i="13"/>
  <c r="BB194" i="13"/>
  <c r="AV119" i="13"/>
  <c r="CH35" i="2"/>
  <c r="BG98" i="2"/>
  <c r="CE155" i="2"/>
  <c r="AL155" i="13" s="1"/>
  <c r="CE184" i="2"/>
  <c r="AL184" i="13" s="1"/>
  <c r="BD252" i="2"/>
  <c r="AK23" i="2"/>
  <c r="M23" i="13" s="1"/>
  <c r="AK213" i="2"/>
  <c r="M213" i="13" s="1"/>
  <c r="AK245" i="2"/>
  <c r="M245" i="13" s="1"/>
  <c r="AK114" i="2"/>
  <c r="M114" i="13" s="1"/>
  <c r="AK194" i="2"/>
  <c r="M194" i="13" s="1"/>
  <c r="AK250" i="2"/>
  <c r="M250" i="13" s="1"/>
  <c r="AK20" i="2"/>
  <c r="M20" i="13" s="1"/>
  <c r="S248" i="2"/>
  <c r="R64" i="2"/>
  <c r="AV234" i="13"/>
  <c r="AX168" i="13"/>
  <c r="BJ184" i="2"/>
  <c r="BD184" i="2"/>
  <c r="AX54" i="2"/>
  <c r="F51" i="20" s="1"/>
  <c r="BM35" i="2"/>
  <c r="Z35" i="13" s="1"/>
  <c r="CB98" i="2"/>
  <c r="BJ155" i="2"/>
  <c r="BS184" i="2"/>
  <c r="AK206" i="2"/>
  <c r="M206" i="13" s="1"/>
  <c r="AK216" i="2"/>
  <c r="M216" i="13" s="1"/>
  <c r="AK217" i="2"/>
  <c r="M217" i="13" s="1"/>
  <c r="AK72" i="2"/>
  <c r="M72" i="13" s="1"/>
  <c r="S230" i="2"/>
  <c r="AX233" i="13"/>
  <c r="BB220" i="13"/>
  <c r="T40" i="2"/>
  <c r="BB43" i="13"/>
  <c r="BA75" i="2"/>
  <c r="CB191" i="2"/>
  <c r="AK122" i="2"/>
  <c r="M122" i="13" s="1"/>
  <c r="AK44" i="2"/>
  <c r="M44" i="13" s="1"/>
  <c r="AK162" i="2"/>
  <c r="M162" i="13" s="1"/>
  <c r="AZ97" i="13"/>
  <c r="AZ14" i="13"/>
  <c r="AZ20" i="13"/>
  <c r="BM138" i="2"/>
  <c r="BV138" i="2"/>
  <c r="CH138" i="2"/>
  <c r="BA27" i="2"/>
  <c r="BA159" i="2"/>
  <c r="CK27" i="2"/>
  <c r="BP115" i="2"/>
  <c r="BY115" i="2"/>
  <c r="CN115" i="2"/>
  <c r="BP111" i="2"/>
  <c r="AB111" i="13" s="1"/>
  <c r="CB111" i="2"/>
  <c r="AJ111" i="13" s="1"/>
  <c r="CK111" i="2"/>
  <c r="AP111" i="13" s="1"/>
  <c r="CK148" i="2"/>
  <c r="BS192" i="2"/>
  <c r="BA151" i="2"/>
  <c r="AK63" i="2"/>
  <c r="M63" i="13" s="1"/>
  <c r="AK212" i="2"/>
  <c r="M212" i="13" s="1"/>
  <c r="AK248" i="2"/>
  <c r="M248" i="13" s="1"/>
  <c r="AK15" i="2"/>
  <c r="M15" i="13" s="1"/>
  <c r="AK16" i="2"/>
  <c r="M16" i="13" s="1"/>
  <c r="AK76" i="2"/>
  <c r="M76" i="13" s="1"/>
  <c r="AK233" i="2"/>
  <c r="M233" i="13" s="1"/>
  <c r="AK239" i="2"/>
  <c r="M239" i="13" s="1"/>
  <c r="AK18" i="2"/>
  <c r="M18" i="13" s="1"/>
  <c r="S63" i="2"/>
  <c r="AZ177" i="13"/>
  <c r="AZ216" i="13"/>
  <c r="S15" i="2"/>
  <c r="Q250" i="2"/>
  <c r="AZ28" i="13"/>
  <c r="Q146" i="2"/>
  <c r="R161" i="2"/>
  <c r="Q253" i="2"/>
  <c r="BB238" i="13"/>
  <c r="CH48" i="2"/>
  <c r="BY138" i="2"/>
  <c r="CN138" i="2"/>
  <c r="BG80" i="2"/>
  <c r="BA111" i="2"/>
  <c r="R111" i="13" s="1"/>
  <c r="BA150" i="2"/>
  <c r="R150" i="13" s="1"/>
  <c r="BM27" i="2"/>
  <c r="Z27" i="13" s="1"/>
  <c r="BJ50" i="2"/>
  <c r="BG115" i="2"/>
  <c r="BV115" i="2"/>
  <c r="AF115" i="13" s="1"/>
  <c r="CK115" i="2"/>
  <c r="AP115" i="13" s="1"/>
  <c r="BS93" i="2"/>
  <c r="BM125" i="2"/>
  <c r="BG111" i="2"/>
  <c r="V111" i="13" s="1"/>
  <c r="BS111" i="2"/>
  <c r="AD111" i="13" s="1"/>
  <c r="CH111" i="2"/>
  <c r="AN111" i="13" s="1"/>
  <c r="BP148" i="2"/>
  <c r="CN148" i="2"/>
  <c r="AR148" i="13" s="1"/>
  <c r="AX147" i="2"/>
  <c r="F144" i="20" s="1"/>
  <c r="BJ76" i="2"/>
  <c r="AK123" i="2"/>
  <c r="M123" i="13" s="1"/>
  <c r="AK177" i="2"/>
  <c r="M177" i="13" s="1"/>
  <c r="AK235" i="2"/>
  <c r="M235" i="13" s="1"/>
  <c r="AK14" i="2"/>
  <c r="M14" i="13" s="1"/>
  <c r="AK64" i="2"/>
  <c r="M64" i="13" s="1"/>
  <c r="AK218" i="2"/>
  <c r="M218" i="13" s="1"/>
  <c r="AK252" i="2"/>
  <c r="M252" i="13" s="1"/>
  <c r="BB122" i="13"/>
  <c r="BA206" i="2"/>
  <c r="AX246" i="13"/>
  <c r="AZ65" i="13"/>
  <c r="BA218" i="2"/>
  <c r="AZ19" i="13"/>
  <c r="BG72" i="2"/>
  <c r="V72" i="13" s="1"/>
  <c r="AV178" i="13"/>
  <c r="AV237" i="13"/>
  <c r="R260" i="2"/>
  <c r="BG156" i="2"/>
  <c r="V156" i="13" s="1"/>
  <c r="AX35" i="2"/>
  <c r="F32" i="20" s="1"/>
  <c r="BG35" i="2"/>
  <c r="BP35" i="2"/>
  <c r="BP98" i="2"/>
  <c r="AB98" i="13" s="1"/>
  <c r="CE98" i="2"/>
  <c r="BG155" i="2"/>
  <c r="CB155" i="2"/>
  <c r="CN155" i="2"/>
  <c r="AR155" i="13" s="1"/>
  <c r="BP184" i="2"/>
  <c r="BV184" i="2"/>
  <c r="AX129" i="2"/>
  <c r="F126" i="20" s="1"/>
  <c r="AK40" i="2"/>
  <c r="M40" i="13" s="1"/>
  <c r="AK97" i="2"/>
  <c r="M97" i="13" s="1"/>
  <c r="AK230" i="2"/>
  <c r="M230" i="13" s="1"/>
  <c r="AK251" i="2"/>
  <c r="M251" i="13" s="1"/>
  <c r="AK21" i="2"/>
  <c r="M21" i="13" s="1"/>
  <c r="AK254" i="2"/>
  <c r="M254" i="13" s="1"/>
  <c r="AK223" i="2"/>
  <c r="M223" i="13" s="1"/>
  <c r="AK236" i="2"/>
  <c r="M236" i="13" s="1"/>
  <c r="AK164" i="2"/>
  <c r="M164" i="13" s="1"/>
  <c r="AX23" i="13"/>
  <c r="AZ87" i="13"/>
  <c r="AZ201" i="13"/>
  <c r="AX188" i="13"/>
  <c r="Q219" i="2"/>
  <c r="BD255" i="2"/>
  <c r="T255" i="13" s="1"/>
  <c r="T124" i="2"/>
  <c r="BG162" i="2"/>
  <c r="V162" i="13" s="1"/>
  <c r="T234" i="2"/>
  <c r="BA250" i="2"/>
  <c r="BD239" i="2"/>
  <c r="T102" i="2"/>
  <c r="AZ85" i="13"/>
  <c r="S169" i="2"/>
  <c r="AZ210" i="13"/>
  <c r="BB187" i="13"/>
  <c r="AX257" i="13"/>
  <c r="AS257" i="2" s="1"/>
  <c r="U257" i="2" s="1"/>
  <c r="BD35" i="2"/>
  <c r="BA167" i="2"/>
  <c r="AX98" i="2"/>
  <c r="F95" i="20" s="1"/>
  <c r="BV35" i="2"/>
  <c r="BJ98" i="2"/>
  <c r="BP155" i="2"/>
  <c r="BJ179" i="2"/>
  <c r="X179" i="13" s="1"/>
  <c r="BY184" i="2"/>
  <c r="AK17" i="2"/>
  <c r="M17" i="13" s="1"/>
  <c r="AK43" i="2"/>
  <c r="M43" i="13" s="1"/>
  <c r="AK117" i="2"/>
  <c r="M117" i="13" s="1"/>
  <c r="AK188" i="2"/>
  <c r="M188" i="13" s="1"/>
  <c r="AK261" i="2"/>
  <c r="M261" i="13" s="1"/>
  <c r="AK219" i="2"/>
  <c r="M219" i="13" s="1"/>
  <c r="AK255" i="2"/>
  <c r="M255" i="13" s="1"/>
  <c r="Q17" i="2"/>
  <c r="AV43" i="13"/>
  <c r="Q40" i="2"/>
  <c r="BD230" i="2"/>
  <c r="T230" i="13" s="1"/>
  <c r="AZ249" i="13"/>
  <c r="AV20" i="13"/>
  <c r="BB161" i="13"/>
  <c r="T205" i="2"/>
  <c r="T178" i="2"/>
  <c r="BG258" i="2"/>
  <c r="T256" i="2"/>
  <c r="BJ120" i="2"/>
  <c r="X120" i="13" s="1"/>
  <c r="L120" i="13"/>
  <c r="CH156" i="2"/>
  <c r="L156" i="13"/>
  <c r="BG170" i="2"/>
  <c r="L170" i="13"/>
  <c r="CE163" i="2"/>
  <c r="L163" i="13"/>
  <c r="CN35" i="2"/>
  <c r="AR35" i="13" s="1"/>
  <c r="L35" i="13"/>
  <c r="CN98" i="2"/>
  <c r="L98" i="13"/>
  <c r="BY155" i="2"/>
  <c r="AH155" i="13" s="1"/>
  <c r="L155" i="13"/>
  <c r="BD158" i="2"/>
  <c r="L158" i="13"/>
  <c r="BD54" i="2"/>
  <c r="L54" i="13"/>
  <c r="CN184" i="2"/>
  <c r="L184" i="13"/>
  <c r="AK106" i="2"/>
  <c r="M106" i="13" s="1"/>
  <c r="L106" i="13"/>
  <c r="Q23" i="2"/>
  <c r="AK121" i="2"/>
  <c r="M121" i="13" s="1"/>
  <c r="L121" i="13"/>
  <c r="AK92" i="2"/>
  <c r="M92" i="13" s="1"/>
  <c r="L92" i="13"/>
  <c r="L40" i="13"/>
  <c r="BJ40" i="2"/>
  <c r="L87" i="13"/>
  <c r="T87" i="2"/>
  <c r="L117" i="13"/>
  <c r="R117" i="2"/>
  <c r="BB117" i="13"/>
  <c r="L201" i="13"/>
  <c r="R201" i="2"/>
  <c r="BB201" i="13"/>
  <c r="L206" i="13"/>
  <c r="T206" i="2"/>
  <c r="L229" i="13"/>
  <c r="BG229" i="2"/>
  <c r="V229" i="13" s="1"/>
  <c r="L261" i="13"/>
  <c r="T261" i="2"/>
  <c r="AX261" i="13"/>
  <c r="AS261" i="2" s="1"/>
  <c r="U261" i="2" s="1"/>
  <c r="L230" i="13"/>
  <c r="BB230" i="13"/>
  <c r="L219" i="13"/>
  <c r="L251" i="13"/>
  <c r="AX251" i="13"/>
  <c r="AS251" i="2" s="1"/>
  <c r="U251" i="2" s="1"/>
  <c r="L232" i="13"/>
  <c r="BB232" i="13"/>
  <c r="L217" i="13"/>
  <c r="T217" i="2"/>
  <c r="L254" i="13"/>
  <c r="BD254" i="2"/>
  <c r="AZ254" i="13"/>
  <c r="R254" i="2"/>
  <c r="L223" i="13"/>
  <c r="BD223" i="2"/>
  <c r="AZ223" i="13"/>
  <c r="L236" i="13"/>
  <c r="BD236" i="2"/>
  <c r="S236" i="2"/>
  <c r="L21" i="13"/>
  <c r="AZ21" i="13"/>
  <c r="L65" i="13"/>
  <c r="BB65" i="13"/>
  <c r="L15" i="13"/>
  <c r="AV15" i="13"/>
  <c r="L16" i="13"/>
  <c r="BB16" i="13"/>
  <c r="L64" i="13"/>
  <c r="BB64" i="13"/>
  <c r="Q64" i="2"/>
  <c r="L124" i="13"/>
  <c r="L194" i="13"/>
  <c r="AZ194" i="13"/>
  <c r="L218" i="13"/>
  <c r="Q218" i="2"/>
  <c r="BB218" i="13"/>
  <c r="L239" i="13"/>
  <c r="R239" i="2"/>
  <c r="BB239" i="13"/>
  <c r="L260" i="13"/>
  <c r="Q260" i="2"/>
  <c r="S260" i="2"/>
  <c r="S17" i="2"/>
  <c r="T23" i="2"/>
  <c r="AZ43" i="13"/>
  <c r="T63" i="2"/>
  <c r="S40" i="2"/>
  <c r="AV117" i="13"/>
  <c r="AV206" i="13"/>
  <c r="AZ261" i="13"/>
  <c r="BG219" i="2"/>
  <c r="AV251" i="13"/>
  <c r="S217" i="2"/>
  <c r="AK34" i="2"/>
  <c r="M34" i="13" s="1"/>
  <c r="L34" i="13"/>
  <c r="L122" i="13"/>
  <c r="BD122" i="2"/>
  <c r="T122" i="13" s="1"/>
  <c r="AX122" i="13"/>
  <c r="L97" i="13"/>
  <c r="T97" i="2"/>
  <c r="L177" i="13"/>
  <c r="T177" i="2"/>
  <c r="L213" i="13"/>
  <c r="AX213" i="13"/>
  <c r="AZ213" i="13"/>
  <c r="L188" i="13"/>
  <c r="Q188" i="2"/>
  <c r="BG245" i="2"/>
  <c r="L245" i="13"/>
  <c r="T245" i="2"/>
  <c r="R245" i="2"/>
  <c r="L212" i="13"/>
  <c r="BD212" i="2"/>
  <c r="S212" i="2"/>
  <c r="L246" i="13"/>
  <c r="AV246" i="13"/>
  <c r="BA246" i="2"/>
  <c r="R246" i="13" s="1"/>
  <c r="S246" i="2"/>
  <c r="L235" i="13"/>
  <c r="BG235" i="2"/>
  <c r="AZ235" i="13"/>
  <c r="R235" i="2"/>
  <c r="L216" i="13"/>
  <c r="AX216" i="13"/>
  <c r="T216" i="2"/>
  <c r="L248" i="13"/>
  <c r="T248" i="2"/>
  <c r="L249" i="13"/>
  <c r="T249" i="2"/>
  <c r="L234" i="13"/>
  <c r="AX234" i="13"/>
  <c r="BA234" i="2"/>
  <c r="S234" i="2"/>
  <c r="L255" i="13"/>
  <c r="BB255" i="13"/>
  <c r="L252" i="13"/>
  <c r="BB252" i="13"/>
  <c r="L41" i="13"/>
  <c r="AV41" i="13"/>
  <c r="L14" i="13"/>
  <c r="T14" i="2"/>
  <c r="AV14" i="13"/>
  <c r="L47" i="13"/>
  <c r="AZ47" i="13"/>
  <c r="AX47" i="13"/>
  <c r="L44" i="13"/>
  <c r="L114" i="13"/>
  <c r="BA114" i="2"/>
  <c r="BB114" i="13"/>
  <c r="R114" i="2"/>
  <c r="L162" i="13"/>
  <c r="AZ162" i="13"/>
  <c r="L233" i="13"/>
  <c r="AV233" i="13"/>
  <c r="AX233" i="2"/>
  <c r="F230" i="20" s="1"/>
  <c r="BB233" i="13"/>
  <c r="L250" i="13"/>
  <c r="AX250" i="13"/>
  <c r="AS250" i="2" s="1"/>
  <c r="U250" i="2" s="1"/>
  <c r="L220" i="13"/>
  <c r="AV220" i="13"/>
  <c r="BD220" i="2"/>
  <c r="T220" i="13" s="1"/>
  <c r="L18" i="13"/>
  <c r="BB18" i="13"/>
  <c r="AX19" i="13"/>
  <c r="AX20" i="13"/>
  <c r="R72" i="2"/>
  <c r="AV102" i="13"/>
  <c r="AX146" i="13"/>
  <c r="AX119" i="13"/>
  <c r="R84" i="2"/>
  <c r="BB85" i="13"/>
  <c r="S193" i="2"/>
  <c r="T168" i="2"/>
  <c r="S205" i="2"/>
  <c r="T210" i="2"/>
  <c r="S178" i="2"/>
  <c r="AZ187" i="13"/>
  <c r="T221" i="2"/>
  <c r="S237" i="2"/>
  <c r="T253" i="2"/>
  <c r="AZ238" i="13"/>
  <c r="S208" i="2"/>
  <c r="AZ227" i="13"/>
  <c r="AX227" i="2"/>
  <c r="F224" i="20" s="1"/>
  <c r="R224" i="2"/>
  <c r="T257" i="2"/>
  <c r="T231" i="2"/>
  <c r="AZ256" i="13"/>
  <c r="T19" i="2"/>
  <c r="BB20" i="13"/>
  <c r="BB28" i="13"/>
  <c r="S72" i="2"/>
  <c r="BB119" i="13"/>
  <c r="BB84" i="13"/>
  <c r="BD84" i="2"/>
  <c r="AV161" i="13"/>
  <c r="AV193" i="13"/>
  <c r="AV205" i="13"/>
  <c r="AV210" i="13"/>
  <c r="AX178" i="13"/>
  <c r="AX221" i="13"/>
  <c r="R237" i="2"/>
  <c r="AX253" i="13"/>
  <c r="AS253" i="2" s="1"/>
  <c r="U253" i="2" s="1"/>
  <c r="Q222" i="2"/>
  <c r="AX238" i="13"/>
  <c r="AV208" i="13"/>
  <c r="T224" i="2"/>
  <c r="Q257" i="2"/>
  <c r="T242" i="2"/>
  <c r="BG242" i="2"/>
  <c r="AX231" i="13"/>
  <c r="CN156" i="2"/>
  <c r="BG163" i="2"/>
  <c r="V163" i="13" s="1"/>
  <c r="BB17" i="13"/>
  <c r="T17" i="2"/>
  <c r="S23" i="2"/>
  <c r="AZ63" i="13"/>
  <c r="BB206" i="13"/>
  <c r="T230" i="2"/>
  <c r="AZ236" i="13"/>
  <c r="AX16" i="13"/>
  <c r="R16" i="2"/>
  <c r="AX114" i="13"/>
  <c r="BB217" i="13"/>
  <c r="AX249" i="13"/>
  <c r="AS249" i="2" s="1"/>
  <c r="U249" i="2" s="1"/>
  <c r="R249" i="2"/>
  <c r="AX254" i="13"/>
  <c r="AS254" i="2" s="1"/>
  <c r="U254" i="2" s="1"/>
  <c r="T218" i="2"/>
  <c r="AZ234" i="13"/>
  <c r="AX223" i="13"/>
  <c r="R223" i="2"/>
  <c r="AX243" i="13"/>
  <c r="R243" i="2"/>
  <c r="AV240" i="13"/>
  <c r="Q240" i="2"/>
  <c r="R19" i="2"/>
  <c r="BB168" i="13"/>
  <c r="R37" i="2"/>
  <c r="AV61" i="13"/>
  <c r="AV36" i="13"/>
  <c r="Q36" i="2"/>
  <c r="BB86" i="13"/>
  <c r="T86" i="2"/>
  <c r="R107" i="2"/>
  <c r="Q89" i="2"/>
  <c r="AV209" i="13"/>
  <c r="Q209" i="2"/>
  <c r="AX214" i="13"/>
  <c r="S215" i="2"/>
  <c r="BB228" i="13"/>
  <c r="T228" i="2"/>
  <c r="AZ244" i="13"/>
  <c r="S244" i="2"/>
  <c r="AX17" i="13"/>
  <c r="R17" i="2"/>
  <c r="R40" i="2"/>
  <c r="AV87" i="13"/>
  <c r="Q87" i="2"/>
  <c r="AV97" i="13"/>
  <c r="Q97" i="2"/>
  <c r="AX177" i="13"/>
  <c r="R177" i="2"/>
  <c r="BB188" i="13"/>
  <c r="T188" i="2"/>
  <c r="S229" i="2"/>
  <c r="AZ245" i="13"/>
  <c r="S245" i="2"/>
  <c r="AX212" i="13"/>
  <c r="R212" i="2"/>
  <c r="R230" i="2"/>
  <c r="BB246" i="13"/>
  <c r="AZ219" i="13"/>
  <c r="S219" i="2"/>
  <c r="AV232" i="13"/>
  <c r="Q232" i="2"/>
  <c r="R248" i="2"/>
  <c r="BB236" i="13"/>
  <c r="T236" i="2"/>
  <c r="AV47" i="13"/>
  <c r="Q47" i="2"/>
  <c r="AV44" i="13"/>
  <c r="Q44" i="2"/>
  <c r="AX124" i="13"/>
  <c r="R124" i="2"/>
  <c r="S249" i="2"/>
  <c r="AX218" i="13"/>
  <c r="R218" i="2"/>
  <c r="Q223" i="2"/>
  <c r="T220" i="2"/>
  <c r="AZ252" i="13"/>
  <c r="S252" i="2"/>
  <c r="AZ243" i="13"/>
  <c r="S243" i="2"/>
  <c r="BB72" i="13"/>
  <c r="T72" i="2"/>
  <c r="AX102" i="13"/>
  <c r="R102" i="2"/>
  <c r="AV84" i="13"/>
  <c r="Q84" i="2"/>
  <c r="AX205" i="13"/>
  <c r="R205" i="2"/>
  <c r="AV187" i="13"/>
  <c r="AV221" i="13"/>
  <c r="Q221" i="2"/>
  <c r="AV253" i="13"/>
  <c r="T222" i="2"/>
  <c r="BB208" i="13"/>
  <c r="S224" i="2"/>
  <c r="T37" i="2"/>
  <c r="AX61" i="13"/>
  <c r="R61" i="2"/>
  <c r="AX36" i="13"/>
  <c r="R36" i="2"/>
  <c r="Q86" i="2"/>
  <c r="AZ95" i="13"/>
  <c r="S95" i="2"/>
  <c r="S107" i="2"/>
  <c r="BB88" i="13"/>
  <c r="T88" i="2"/>
  <c r="BB89" i="13"/>
  <c r="T89" i="2"/>
  <c r="BB209" i="13"/>
  <c r="T209" i="2"/>
  <c r="AZ214" i="13"/>
  <c r="S214" i="2"/>
  <c r="AV241" i="13"/>
  <c r="Q241" i="2"/>
  <c r="AX242" i="13"/>
  <c r="R242" i="2"/>
  <c r="AV215" i="13"/>
  <c r="Q215" i="2"/>
  <c r="AV231" i="13"/>
  <c r="Q231" i="2"/>
  <c r="AX247" i="13"/>
  <c r="AS247" i="2" s="1"/>
  <c r="U247" i="2" s="1"/>
  <c r="BB244" i="13"/>
  <c r="BB260" i="13"/>
  <c r="T260" i="2"/>
  <c r="BB256" i="13"/>
  <c r="CB156" i="2"/>
  <c r="BV163" i="2"/>
  <c r="Q43" i="2"/>
  <c r="AV63" i="13"/>
  <c r="Q63" i="2"/>
  <c r="AX87" i="13"/>
  <c r="R87" i="2"/>
  <c r="R97" i="2"/>
  <c r="AV177" i="13"/>
  <c r="Q177" i="2"/>
  <c r="AV188" i="13"/>
  <c r="AV229" i="13"/>
  <c r="Q229" i="2"/>
  <c r="BB245" i="13"/>
  <c r="BB261" i="13"/>
  <c r="Q246" i="2"/>
  <c r="R216" i="2"/>
  <c r="AX232" i="13"/>
  <c r="R232" i="2"/>
  <c r="AV248" i="13"/>
  <c r="Q248" i="2"/>
  <c r="AV236" i="13"/>
  <c r="BB41" i="13"/>
  <c r="T41" i="2"/>
  <c r="BB15" i="13"/>
  <c r="T15" i="2"/>
  <c r="T114" i="2"/>
  <c r="AV162" i="13"/>
  <c r="Q162" i="2"/>
  <c r="R234" i="2"/>
  <c r="AX239" i="13"/>
  <c r="T243" i="2"/>
  <c r="T18" i="2"/>
  <c r="T20" i="2"/>
  <c r="BB146" i="13"/>
  <c r="T146" i="2"/>
  <c r="AX85" i="13"/>
  <c r="R85" i="2"/>
  <c r="Q168" i="2"/>
  <c r="Q210" i="2"/>
  <c r="AX187" i="13"/>
  <c r="R187" i="2"/>
  <c r="R221" i="2"/>
  <c r="AX237" i="13"/>
  <c r="AX258" i="13"/>
  <c r="AS258" i="2" s="1"/>
  <c r="U258" i="2" s="1"/>
  <c r="R258" i="2"/>
  <c r="AV222" i="13"/>
  <c r="BB224" i="13"/>
  <c r="AZ37" i="13"/>
  <c r="BB45" i="13"/>
  <c r="T45" i="2"/>
  <c r="AZ61" i="13"/>
  <c r="S61" i="2"/>
  <c r="AX86" i="13"/>
  <c r="T107" i="2"/>
  <c r="AZ88" i="13"/>
  <c r="AZ209" i="13"/>
  <c r="S209" i="2"/>
  <c r="BB225" i="13"/>
  <c r="AZ241" i="13"/>
  <c r="S241" i="2"/>
  <c r="AX215" i="13"/>
  <c r="R215" i="2"/>
  <c r="AV228" i="13"/>
  <c r="Q228" i="2"/>
  <c r="AV260" i="13"/>
  <c r="AZ17" i="13"/>
  <c r="BB23" i="13"/>
  <c r="AZ122" i="13"/>
  <c r="S122" i="2"/>
  <c r="AZ117" i="13"/>
  <c r="S117" i="2"/>
  <c r="S201" i="2"/>
  <c r="BB213" i="13"/>
  <c r="T213" i="2"/>
  <c r="AZ206" i="13"/>
  <c r="S206" i="2"/>
  <c r="R229" i="2"/>
  <c r="AV261" i="13"/>
  <c r="Q261" i="2"/>
  <c r="BB212" i="13"/>
  <c r="T212" i="2"/>
  <c r="AZ230" i="13"/>
  <c r="AV219" i="13"/>
  <c r="BB235" i="13"/>
  <c r="T235" i="2"/>
  <c r="AZ251" i="13"/>
  <c r="S251" i="2"/>
  <c r="AZ248" i="13"/>
  <c r="AZ255" i="13"/>
  <c r="S255" i="2"/>
  <c r="AX236" i="13"/>
  <c r="R236" i="2"/>
  <c r="AV21" i="13"/>
  <c r="Q21" i="2"/>
  <c r="AV65" i="13"/>
  <c r="AX14" i="13"/>
  <c r="R14" i="2"/>
  <c r="AX15" i="13"/>
  <c r="R15" i="2"/>
  <c r="AZ16" i="13"/>
  <c r="AZ64" i="13"/>
  <c r="S64" i="2"/>
  <c r="AZ114" i="13"/>
  <c r="S114" i="2"/>
  <c r="BB124" i="13"/>
  <c r="BB162" i="13"/>
  <c r="AV194" i="13"/>
  <c r="Q194" i="2"/>
  <c r="AZ239" i="13"/>
  <c r="S239" i="2"/>
  <c r="AX220" i="13"/>
  <c r="R220" i="2"/>
  <c r="AX252" i="13"/>
  <c r="AS252" i="2" s="1"/>
  <c r="U252" i="2" s="1"/>
  <c r="R252" i="2"/>
  <c r="AV243" i="13"/>
  <c r="AX18" i="13"/>
  <c r="R18" i="2"/>
  <c r="AV72" i="13"/>
  <c r="Q72" i="2"/>
  <c r="BB102" i="13"/>
  <c r="S85" i="2"/>
  <c r="BB193" i="13"/>
  <c r="T193" i="2"/>
  <c r="AZ168" i="13"/>
  <c r="S168" i="2"/>
  <c r="BB205" i="13"/>
  <c r="BB178" i="13"/>
  <c r="T187" i="2"/>
  <c r="S253" i="2"/>
  <c r="BB258" i="13"/>
  <c r="T258" i="2"/>
  <c r="AX222" i="13"/>
  <c r="R222" i="2"/>
  <c r="AX227" i="13"/>
  <c r="AV224" i="13"/>
  <c r="Q224" i="2"/>
  <c r="AV37" i="13"/>
  <c r="Q37" i="2"/>
  <c r="AX45" i="13"/>
  <c r="R45" i="2"/>
  <c r="BB61" i="13"/>
  <c r="T61" i="2"/>
  <c r="AZ86" i="13"/>
  <c r="S86" i="2"/>
  <c r="AV95" i="13"/>
  <c r="Q95" i="2"/>
  <c r="AV107" i="13"/>
  <c r="Q107" i="2"/>
  <c r="AV88" i="13"/>
  <c r="Q88" i="2"/>
  <c r="AX89" i="13"/>
  <c r="R89" i="2"/>
  <c r="AV214" i="13"/>
  <c r="Q214" i="2"/>
  <c r="AV225" i="13"/>
  <c r="Q225" i="2"/>
  <c r="BB241" i="13"/>
  <c r="T241" i="2"/>
  <c r="AZ257" i="13"/>
  <c r="AX211" i="13"/>
  <c r="R211" i="2"/>
  <c r="AV226" i="13"/>
  <c r="AZ242" i="13"/>
  <c r="S242" i="2"/>
  <c r="BB215" i="13"/>
  <c r="T215" i="2"/>
  <c r="AZ247" i="13"/>
  <c r="S247" i="2"/>
  <c r="AX228" i="13"/>
  <c r="R228" i="2"/>
  <c r="AX244" i="13"/>
  <c r="AX260" i="13"/>
  <c r="AS260" i="2" s="1"/>
  <c r="U260" i="2" s="1"/>
  <c r="AP61" i="13"/>
  <c r="AR85" i="13"/>
  <c r="AN85" i="13"/>
  <c r="AJ253" i="13"/>
  <c r="AP253" i="13"/>
  <c r="AL45" i="13"/>
  <c r="AP95" i="13"/>
  <c r="AJ103" i="13"/>
  <c r="AR103" i="13"/>
  <c r="AP255" i="13"/>
  <c r="AL253" i="13"/>
  <c r="AP45" i="13"/>
  <c r="AP103" i="13"/>
  <c r="AL15" i="13"/>
  <c r="AL258" i="13"/>
  <c r="AR61" i="13"/>
  <c r="AJ61" i="13"/>
  <c r="AL85" i="13"/>
  <c r="AJ85" i="13"/>
  <c r="AR253" i="13"/>
  <c r="AJ95" i="13"/>
  <c r="AL103" i="13"/>
  <c r="AJ255" i="13"/>
  <c r="AN15" i="13"/>
  <c r="AL13" i="13"/>
  <c r="AN61" i="13"/>
  <c r="AN145" i="13"/>
  <c r="AP85" i="13"/>
  <c r="AJ45" i="13"/>
  <c r="AN95" i="13"/>
  <c r="AN103" i="13"/>
  <c r="AN255" i="13"/>
  <c r="AK66" i="2"/>
  <c r="M66" i="13" s="1"/>
  <c r="AK127" i="2"/>
  <c r="M127" i="13" s="1"/>
  <c r="BM156" i="2"/>
  <c r="CK156" i="2"/>
  <c r="AP156" i="13" s="1"/>
  <c r="BJ163" i="2"/>
  <c r="CH163" i="2"/>
  <c r="AN163" i="13" s="1"/>
  <c r="BS35" i="2"/>
  <c r="BY35" i="2"/>
  <c r="AH35" i="13" s="1"/>
  <c r="BM98" i="2"/>
  <c r="BV98" i="2"/>
  <c r="CH98" i="2"/>
  <c r="BM155" i="2"/>
  <c r="Z155" i="13" s="1"/>
  <c r="BS155" i="2"/>
  <c r="BV156" i="2"/>
  <c r="AF156" i="13" s="1"/>
  <c r="CB163" i="2"/>
  <c r="BY156" i="2"/>
  <c r="AH156" i="13" s="1"/>
  <c r="CE156" i="2"/>
  <c r="BP163" i="2"/>
  <c r="AB163" i="13" s="1"/>
  <c r="BY163" i="2"/>
  <c r="CN163" i="2"/>
  <c r="BS156" i="2"/>
  <c r="BM163" i="2"/>
  <c r="Z163" i="13" s="1"/>
  <c r="BS163" i="2"/>
  <c r="BA105" i="2"/>
  <c r="BA164" i="2"/>
  <c r="CK157" i="2"/>
  <c r="AP157" i="13" s="1"/>
  <c r="BG62" i="2"/>
  <c r="BV134" i="2"/>
  <c r="AF134" i="13" s="1"/>
  <c r="CN96" i="2"/>
  <c r="CN81" i="2"/>
  <c r="AR81" i="13" s="1"/>
  <c r="BY171" i="2"/>
  <c r="CB160" i="2"/>
  <c r="AJ160" i="13" s="1"/>
  <c r="CN99" i="2"/>
  <c r="AR99" i="13" s="1"/>
  <c r="CN181" i="2"/>
  <c r="AR181" i="13" s="1"/>
  <c r="CT12" i="2"/>
  <c r="Q12" i="2" s="1"/>
  <c r="CW12" i="2"/>
  <c r="R12" i="2" s="1"/>
  <c r="DC12" i="2"/>
  <c r="T12" i="2" s="1"/>
  <c r="CZ12" i="2"/>
  <c r="S12" i="2" s="1"/>
  <c r="BA131" i="2"/>
  <c r="CN191" i="2"/>
  <c r="AR191" i="13" s="1"/>
  <c r="BD159" i="2"/>
  <c r="BG199" i="2"/>
  <c r="V199" i="13" s="1"/>
  <c r="BG182" i="2"/>
  <c r="CK135" i="2"/>
  <c r="AP135" i="13" s="1"/>
  <c r="AX121" i="2"/>
  <c r="F118" i="20" s="1"/>
  <c r="AE61" i="2"/>
  <c r="AG66" i="2"/>
  <c r="AE72" i="2"/>
  <c r="AE76" i="2"/>
  <c r="AE95" i="2"/>
  <c r="AG100" i="2"/>
  <c r="AF106" i="2"/>
  <c r="AG138" i="2"/>
  <c r="AF153" i="2"/>
  <c r="AF154" i="2"/>
  <c r="AF159" i="2"/>
  <c r="AF161" i="2"/>
  <c r="AF162" i="2"/>
  <c r="AE164" i="2"/>
  <c r="AG165" i="2"/>
  <c r="AF170" i="2"/>
  <c r="AF180" i="2"/>
  <c r="AF186" i="2"/>
  <c r="AE188" i="2"/>
  <c r="AG79" i="2"/>
  <c r="AE106" i="2"/>
  <c r="AG123" i="2"/>
  <c r="AG127" i="2"/>
  <c r="AE161" i="2"/>
  <c r="AF72" i="2"/>
  <c r="AF76" i="2"/>
  <c r="AF77" i="2"/>
  <c r="AF94" i="2"/>
  <c r="AF95" i="2"/>
  <c r="AG99" i="2"/>
  <c r="AE107" i="2"/>
  <c r="AE121" i="2"/>
  <c r="AE122" i="2"/>
  <c r="AE123" i="2"/>
  <c r="AE124" i="2"/>
  <c r="AG125" i="2"/>
  <c r="AE127" i="2"/>
  <c r="AG128" i="2"/>
  <c r="AE146" i="2"/>
  <c r="AG162" i="2"/>
  <c r="AF164" i="2"/>
  <c r="AG180" i="2"/>
  <c r="AE194" i="2"/>
  <c r="AG51" i="2"/>
  <c r="AF97" i="2"/>
  <c r="AF100" i="2"/>
  <c r="AG122" i="2"/>
  <c r="AG126" i="2"/>
  <c r="AE162" i="2"/>
  <c r="AE34" i="2"/>
  <c r="AE47" i="2"/>
  <c r="AE66" i="2"/>
  <c r="AG95" i="2"/>
  <c r="AE97" i="2"/>
  <c r="AG101" i="2"/>
  <c r="AF121" i="2"/>
  <c r="AF122" i="2"/>
  <c r="AF123" i="2"/>
  <c r="AF124" i="2"/>
  <c r="AF127" i="2"/>
  <c r="AG164" i="2"/>
  <c r="AG166" i="2"/>
  <c r="AF183" i="2"/>
  <c r="AF34" i="2"/>
  <c r="AF66" i="2"/>
  <c r="AE92" i="2"/>
  <c r="AG124" i="2"/>
  <c r="CH52" i="2"/>
  <c r="AN52" i="13" s="1"/>
  <c r="BM52" i="2"/>
  <c r="Z52" i="13" s="1"/>
  <c r="BD52" i="2"/>
  <c r="BA52" i="2"/>
  <c r="R52" i="13" s="1"/>
  <c r="CK52" i="2"/>
  <c r="AP52" i="13" s="1"/>
  <c r="CN52" i="2"/>
  <c r="BS52" i="2"/>
  <c r="BG52" i="2"/>
  <c r="V52" i="13" s="1"/>
  <c r="CB52" i="2"/>
  <c r="AX52" i="2"/>
  <c r="F49" i="20" s="1"/>
  <c r="CB48" i="2"/>
  <c r="BY48" i="2"/>
  <c r="AH48" i="13" s="1"/>
  <c r="CN48" i="2"/>
  <c r="CE48" i="2"/>
  <c r="AL48" i="13" s="1"/>
  <c r="BP48" i="2"/>
  <c r="AB48" i="13" s="1"/>
  <c r="BA48" i="2"/>
  <c r="R48" i="13" s="1"/>
  <c r="CK48" i="2"/>
  <c r="BS48" i="2"/>
  <c r="AD48" i="13" s="1"/>
  <c r="BM48" i="2"/>
  <c r="Z48" i="13" s="1"/>
  <c r="AX48" i="2"/>
  <c r="F45" i="20" s="1"/>
  <c r="BV176" i="2"/>
  <c r="BG176" i="2"/>
  <c r="V176" i="13" s="1"/>
  <c r="BA176" i="2"/>
  <c r="R176" i="13" s="1"/>
  <c r="CK79" i="2"/>
  <c r="AP79" i="13" s="1"/>
  <c r="BY79" i="2"/>
  <c r="BG79" i="2"/>
  <c r="V79" i="13" s="1"/>
  <c r="BD79" i="2"/>
  <c r="CE79" i="2"/>
  <c r="BV79" i="2"/>
  <c r="BJ79" i="2"/>
  <c r="X79" i="13" s="1"/>
  <c r="BA79" i="2"/>
  <c r="CN79" i="2"/>
  <c r="BS79" i="2"/>
  <c r="BM79" i="2"/>
  <c r="Z79" i="13" s="1"/>
  <c r="AX165" i="2"/>
  <c r="F162" i="20" s="1"/>
  <c r="CK165" i="2"/>
  <c r="BV165" i="2"/>
  <c r="AF165" i="13" s="1"/>
  <c r="BJ165" i="2"/>
  <c r="X165" i="13" s="1"/>
  <c r="BD165" i="2"/>
  <c r="T165" i="13" s="1"/>
  <c r="CH165" i="2"/>
  <c r="BS165" i="2"/>
  <c r="AD165" i="13" s="1"/>
  <c r="BG165" i="2"/>
  <c r="V165" i="13" s="1"/>
  <c r="CE165" i="2"/>
  <c r="BY165" i="2"/>
  <c r="AH165" i="13" s="1"/>
  <c r="BM165" i="2"/>
  <c r="Z165" i="13" s="1"/>
  <c r="BD26" i="2"/>
  <c r="T26" i="13" s="1"/>
  <c r="CE26" i="2"/>
  <c r="BS26" i="2"/>
  <c r="AD26" i="13" s="1"/>
  <c r="BA26" i="2"/>
  <c r="R26" i="13" s="1"/>
  <c r="CN26" i="2"/>
  <c r="AR26" i="13" s="1"/>
  <c r="CB26" i="2"/>
  <c r="BM26" i="2"/>
  <c r="Z26" i="13" s="1"/>
  <c r="CH26" i="2"/>
  <c r="BY26" i="2"/>
  <c r="AH26" i="13" s="1"/>
  <c r="BP26" i="2"/>
  <c r="AX26" i="2"/>
  <c r="F23" i="20" s="1"/>
  <c r="CE173" i="2"/>
  <c r="CB173" i="2"/>
  <c r="AJ173" i="13" s="1"/>
  <c r="BG173" i="2"/>
  <c r="CN173" i="2"/>
  <c r="BY173" i="2"/>
  <c r="AH173" i="13" s="1"/>
  <c r="BM173" i="2"/>
  <c r="Z173" i="13" s="1"/>
  <c r="CK173" i="2"/>
  <c r="BV173" i="2"/>
  <c r="AF173" i="13" s="1"/>
  <c r="BP173" i="2"/>
  <c r="CN207" i="2"/>
  <c r="BA207" i="2"/>
  <c r="BG78" i="2"/>
  <c r="V78" i="13" s="1"/>
  <c r="CB78" i="2"/>
  <c r="BS78" i="2"/>
  <c r="AD78" i="13" s="1"/>
  <c r="BP78" i="2"/>
  <c r="AB78" i="13" s="1"/>
  <c r="BD78" i="2"/>
  <c r="T78" i="13" s="1"/>
  <c r="CH78" i="2"/>
  <c r="BV78" i="2"/>
  <c r="AF78" i="13" s="1"/>
  <c r="CN78" i="2"/>
  <c r="CE78" i="2"/>
  <c r="AL78" i="13" s="1"/>
  <c r="BJ78" i="2"/>
  <c r="CB91" i="2"/>
  <c r="AJ91" i="13" s="1"/>
  <c r="CK91" i="2"/>
  <c r="CE91" i="2"/>
  <c r="AL91" i="13" s="1"/>
  <c r="BP91" i="2"/>
  <c r="BA91" i="2"/>
  <c r="R91" i="13" s="1"/>
  <c r="BG91" i="2"/>
  <c r="V91" i="13" s="1"/>
  <c r="CH91" i="2"/>
  <c r="AN91" i="13" s="1"/>
  <c r="BV91" i="2"/>
  <c r="AF91" i="13" s="1"/>
  <c r="BM91" i="2"/>
  <c r="Z91" i="13" s="1"/>
  <c r="BJ91" i="2"/>
  <c r="CN91" i="2"/>
  <c r="AR91" i="13" s="1"/>
  <c r="CH108" i="2"/>
  <c r="BY108" i="2"/>
  <c r="AH108" i="13" s="1"/>
  <c r="BJ108" i="2"/>
  <c r="X108" i="13" s="1"/>
  <c r="CN108" i="2"/>
  <c r="AR108" i="13" s="1"/>
  <c r="BV108" i="2"/>
  <c r="BP108" i="2"/>
  <c r="AB108" i="13" s="1"/>
  <c r="BD108" i="2"/>
  <c r="T108" i="13" s="1"/>
  <c r="CE108" i="2"/>
  <c r="AL108" i="13" s="1"/>
  <c r="BS108" i="2"/>
  <c r="CE58" i="2"/>
  <c r="AL58" i="13" s="1"/>
  <c r="BS58" i="2"/>
  <c r="BJ58" i="2"/>
  <c r="X58" i="13" s="1"/>
  <c r="BD58" i="2"/>
  <c r="T58" i="13" s="1"/>
  <c r="CK58" i="2"/>
  <c r="AP58" i="13" s="1"/>
  <c r="CB58" i="2"/>
  <c r="BP58" i="2"/>
  <c r="AB58" i="13" s="1"/>
  <c r="AX58" i="2"/>
  <c r="F55" i="20" s="1"/>
  <c r="CH58" i="2"/>
  <c r="AN58" i="13" s="1"/>
  <c r="BY58" i="2"/>
  <c r="BG58" i="2"/>
  <c r="V58" i="13" s="1"/>
  <c r="BA58" i="2"/>
  <c r="R58" i="13" s="1"/>
  <c r="BA189" i="2"/>
  <c r="R189" i="13" s="1"/>
  <c r="CE189" i="2"/>
  <c r="BS189" i="2"/>
  <c r="AD189" i="13" s="1"/>
  <c r="BD189" i="2"/>
  <c r="T189" i="13" s="1"/>
  <c r="CK189" i="2"/>
  <c r="CB189" i="2"/>
  <c r="BP189" i="2"/>
  <c r="AB189" i="13" s="1"/>
  <c r="CH189" i="2"/>
  <c r="BY189" i="2"/>
  <c r="AH189" i="13" s="1"/>
  <c r="BM189" i="2"/>
  <c r="AX189" i="2"/>
  <c r="F186" i="20" s="1"/>
  <c r="BG144" i="2"/>
  <c r="CN144" i="2"/>
  <c r="BA144" i="2"/>
  <c r="BY144" i="2"/>
  <c r="AH144" i="13" s="1"/>
  <c r="CK145" i="2"/>
  <c r="BV145" i="2"/>
  <c r="AF145" i="13" s="1"/>
  <c r="BJ145" i="2"/>
  <c r="X145" i="13" s="1"/>
  <c r="BG145" i="2"/>
  <c r="V145" i="13" s="1"/>
  <c r="CE145" i="2"/>
  <c r="BS145" i="2"/>
  <c r="AD145" i="13" s="1"/>
  <c r="BD145" i="2"/>
  <c r="T145" i="13" s="1"/>
  <c r="CN145" i="2"/>
  <c r="CB145" i="2"/>
  <c r="BM145" i="2"/>
  <c r="Z145" i="13" s="1"/>
  <c r="AX30" i="2"/>
  <c r="F27" i="20" s="1"/>
  <c r="CK30" i="2"/>
  <c r="BS30" i="2"/>
  <c r="BP30" i="2"/>
  <c r="AB30" i="13" s="1"/>
  <c r="CE30" i="2"/>
  <c r="BV30" i="2"/>
  <c r="AF30" i="13" s="1"/>
  <c r="CN30" i="2"/>
  <c r="CB30" i="2"/>
  <c r="BJ30" i="2"/>
  <c r="CN147" i="2"/>
  <c r="BY147" i="2"/>
  <c r="AH147" i="13" s="1"/>
  <c r="CH139" i="2"/>
  <c r="BV139" i="2"/>
  <c r="BJ139" i="2"/>
  <c r="X139" i="13" s="1"/>
  <c r="BY139" i="2"/>
  <c r="AH139" i="13" s="1"/>
  <c r="BS139" i="2"/>
  <c r="AD139" i="13" s="1"/>
  <c r="BG139" i="2"/>
  <c r="BA139" i="2"/>
  <c r="R139" i="13" s="1"/>
  <c r="CK139" i="2"/>
  <c r="CB139" i="2"/>
  <c r="BM139" i="2"/>
  <c r="AX139" i="2"/>
  <c r="F136" i="20" s="1"/>
  <c r="BD139" i="2"/>
  <c r="T139" i="13" s="1"/>
  <c r="CE204" i="2"/>
  <c r="BV204" i="2"/>
  <c r="CN204" i="2"/>
  <c r="CB204" i="2"/>
  <c r="BJ204" i="2"/>
  <c r="BA204" i="2"/>
  <c r="CH204" i="2"/>
  <c r="BY204" i="2"/>
  <c r="AH204" i="13" s="1"/>
  <c r="BP204" i="2"/>
  <c r="AB204" i="13" s="1"/>
  <c r="BG204" i="2"/>
  <c r="CH70" i="2"/>
  <c r="BV70" i="2"/>
  <c r="BP70" i="2"/>
  <c r="AB70" i="13" s="1"/>
  <c r="AX70" i="2"/>
  <c r="F67" i="20" s="1"/>
  <c r="CN70" i="2"/>
  <c r="AR70" i="13" s="1"/>
  <c r="BY70" i="2"/>
  <c r="CE70" i="2"/>
  <c r="BS70" i="2"/>
  <c r="BJ70" i="2"/>
  <c r="X70" i="13" s="1"/>
  <c r="AX31" i="2"/>
  <c r="F28" i="20" s="1"/>
  <c r="BJ31" i="2"/>
  <c r="X31" i="13" s="1"/>
  <c r="BV31" i="2"/>
  <c r="CH31" i="2"/>
  <c r="AN31" i="13" s="1"/>
  <c r="CN31" i="2"/>
  <c r="AR31" i="13" s="1"/>
  <c r="BM31" i="2"/>
  <c r="Z31" i="13" s="1"/>
  <c r="BY31" i="2"/>
  <c r="CK31" i="2"/>
  <c r="CB182" i="2"/>
  <c r="BV182" i="2"/>
  <c r="AF182" i="13" s="1"/>
  <c r="BA182" i="2"/>
  <c r="CK182" i="2"/>
  <c r="AP182" i="13" s="1"/>
  <c r="CN182" i="2"/>
  <c r="AR182" i="13" s="1"/>
  <c r="BP182" i="2"/>
  <c r="AB182" i="13" s="1"/>
  <c r="BD182" i="2"/>
  <c r="AX182" i="2"/>
  <c r="F179" i="20" s="1"/>
  <c r="CH182" i="2"/>
  <c r="BY182" i="2"/>
  <c r="AH182" i="13" s="1"/>
  <c r="BM182" i="2"/>
  <c r="CN106" i="2"/>
  <c r="AR106" i="13" s="1"/>
  <c r="BS106" i="2"/>
  <c r="BJ106" i="2"/>
  <c r="X106" i="13" s="1"/>
  <c r="BP106" i="2"/>
  <c r="AB106" i="13" s="1"/>
  <c r="CK106" i="2"/>
  <c r="AP106" i="13" s="1"/>
  <c r="BY106" i="2"/>
  <c r="AH106" i="13" s="1"/>
  <c r="BV106" i="2"/>
  <c r="AF106" i="13" s="1"/>
  <c r="CE106" i="2"/>
  <c r="BG106" i="2"/>
  <c r="V106" i="13" s="1"/>
  <c r="BA106" i="2"/>
  <c r="R106" i="13" s="1"/>
  <c r="AX106" i="2"/>
  <c r="F103" i="20" s="1"/>
  <c r="CB106" i="2"/>
  <c r="BS182" i="2"/>
  <c r="AD182" i="13" s="1"/>
  <c r="BS13" i="2"/>
  <c r="AD13" i="13" s="1"/>
  <c r="CK13" i="2"/>
  <c r="BP13" i="2"/>
  <c r="AB13" i="13" s="1"/>
  <c r="BA13" i="2"/>
  <c r="R13" i="13" s="1"/>
  <c r="BY13" i="2"/>
  <c r="AH13" i="13" s="1"/>
  <c r="AX13" i="2"/>
  <c r="F10" i="20" s="1"/>
  <c r="BV13" i="2"/>
  <c r="AF13" i="13" s="1"/>
  <c r="CB13" i="2"/>
  <c r="BY78" i="2"/>
  <c r="AH78" i="13" s="1"/>
  <c r="CE182" i="2"/>
  <c r="AL182" i="13" s="1"/>
  <c r="BD173" i="2"/>
  <c r="T173" i="13" s="1"/>
  <c r="BM108" i="2"/>
  <c r="Z108" i="13" s="1"/>
  <c r="CH173" i="2"/>
  <c r="BP165" i="2"/>
  <c r="AB165" i="13" s="1"/>
  <c r="BV26" i="2"/>
  <c r="BJ48" i="2"/>
  <c r="X48" i="13" s="1"/>
  <c r="BV189" i="2"/>
  <c r="AF189" i="13" s="1"/>
  <c r="BD176" i="2"/>
  <c r="T176" i="13" s="1"/>
  <c r="AX173" i="2"/>
  <c r="AX108" i="2"/>
  <c r="F105" i="20" s="1"/>
  <c r="BV58" i="2"/>
  <c r="AF58" i="13" s="1"/>
  <c r="BP79" i="2"/>
  <c r="AB79" i="13" s="1"/>
  <c r="BP139" i="2"/>
  <c r="AB139" i="13" s="1"/>
  <c r="BD204" i="2"/>
  <c r="T204" i="13" s="1"/>
  <c r="CN199" i="2"/>
  <c r="CE199" i="2"/>
  <c r="AL199" i="13" s="1"/>
  <c r="BM199" i="2"/>
  <c r="Z199" i="13" s="1"/>
  <c r="BD199" i="2"/>
  <c r="T199" i="13" s="1"/>
  <c r="CK199" i="2"/>
  <c r="BY199" i="2"/>
  <c r="AH199" i="13" s="1"/>
  <c r="BJ199" i="2"/>
  <c r="X199" i="13" s="1"/>
  <c r="CH199" i="2"/>
  <c r="AN199" i="13" s="1"/>
  <c r="BV199" i="2"/>
  <c r="AF199" i="13" s="1"/>
  <c r="BP199" i="2"/>
  <c r="AB199" i="13" s="1"/>
  <c r="AX199" i="2"/>
  <c r="F196" i="20" s="1"/>
  <c r="BA199" i="2"/>
  <c r="R199" i="13" s="1"/>
  <c r="BJ105" i="2"/>
  <c r="X105" i="13" s="1"/>
  <c r="CK105" i="2"/>
  <c r="AP105" i="13" s="1"/>
  <c r="BD105" i="2"/>
  <c r="CB105" i="2"/>
  <c r="BM105" i="2"/>
  <c r="Z105" i="13" s="1"/>
  <c r="BV105" i="2"/>
  <c r="AF105" i="13" s="1"/>
  <c r="BG105" i="2"/>
  <c r="V105" i="13" s="1"/>
  <c r="CE105" i="2"/>
  <c r="AL105" i="13" s="1"/>
  <c r="BY105" i="2"/>
  <c r="AH105" i="13" s="1"/>
  <c r="AX105" i="2"/>
  <c r="F102" i="20" s="1"/>
  <c r="BP105" i="2"/>
  <c r="CH13" i="2"/>
  <c r="BJ52" i="2"/>
  <c r="X52" i="13" s="1"/>
  <c r="AX176" i="2"/>
  <c r="F173" i="20" s="1"/>
  <c r="BJ13" i="2"/>
  <c r="X13" i="13" s="1"/>
  <c r="BM13" i="2"/>
  <c r="Z13" i="13" s="1"/>
  <c r="CE52" i="2"/>
  <c r="BS91" i="2"/>
  <c r="AD91" i="13" s="1"/>
  <c r="BS105" i="2"/>
  <c r="BD106" i="2"/>
  <c r="T106" i="13" s="1"/>
  <c r="CK78" i="2"/>
  <c r="CB108" i="2"/>
  <c r="AJ108" i="13" s="1"/>
  <c r="CB165" i="2"/>
  <c r="AX79" i="2"/>
  <c r="F76" i="20" s="1"/>
  <c r="CK26" i="2"/>
  <c r="BV48" i="2"/>
  <c r="AF48" i="13" s="1"/>
  <c r="BS199" i="2"/>
  <c r="AD199" i="13" s="1"/>
  <c r="CN189" i="2"/>
  <c r="CN58" i="2"/>
  <c r="CB79" i="2"/>
  <c r="AJ79" i="13" s="1"/>
  <c r="BM106" i="2"/>
  <c r="Z106" i="13" s="1"/>
  <c r="CE139" i="2"/>
  <c r="AL139" i="13" s="1"/>
  <c r="CB166" i="2"/>
  <c r="CK99" i="2"/>
  <c r="AP99" i="13" s="1"/>
  <c r="BM81" i="2"/>
  <c r="Z81" i="13" s="1"/>
  <c r="BS191" i="2"/>
  <c r="AD191" i="13" s="1"/>
  <c r="BG96" i="2"/>
  <c r="V96" i="13" s="1"/>
  <c r="CB181" i="2"/>
  <c r="AJ181" i="13" s="1"/>
  <c r="BS157" i="2"/>
  <c r="AD157" i="13" s="1"/>
  <c r="BP96" i="2"/>
  <c r="AB96" i="13" s="1"/>
  <c r="BV110" i="2"/>
  <c r="AF110" i="13" s="1"/>
  <c r="BA160" i="2"/>
  <c r="R160" i="13" s="1"/>
  <c r="CB171" i="2"/>
  <c r="CH176" i="2"/>
  <c r="AN176" i="13" s="1"/>
  <c r="CB62" i="2"/>
  <c r="BJ42" i="2"/>
  <c r="X42" i="13" s="1"/>
  <c r="BV118" i="2"/>
  <c r="AF118" i="13" s="1"/>
  <c r="CE110" i="2"/>
  <c r="AL110" i="13" s="1"/>
  <c r="BJ73" i="2"/>
  <c r="X73" i="13" s="1"/>
  <c r="CB96" i="2"/>
  <c r="AJ96" i="13" s="1"/>
  <c r="BA81" i="2"/>
  <c r="R81" i="13" s="1"/>
  <c r="CN166" i="2"/>
  <c r="AX42" i="2"/>
  <c r="F39" i="20" s="1"/>
  <c r="BV81" i="2"/>
  <c r="AF81" i="13" s="1"/>
  <c r="CN157" i="2"/>
  <c r="BM160" i="2"/>
  <c r="Z160" i="13" s="1"/>
  <c r="BV62" i="2"/>
  <c r="AF62" i="13" s="1"/>
  <c r="BD42" i="2"/>
  <c r="T42" i="13" s="1"/>
  <c r="BD166" i="2"/>
  <c r="T166" i="13" s="1"/>
  <c r="BS42" i="2"/>
  <c r="AD42" i="13" s="1"/>
  <c r="CN118" i="2"/>
  <c r="BP73" i="2"/>
  <c r="AB73" i="13" s="1"/>
  <c r="CH96" i="2"/>
  <c r="AX171" i="2"/>
  <c r="F168" i="20" s="1"/>
  <c r="BG171" i="2"/>
  <c r="V171" i="13" s="1"/>
  <c r="BM181" i="2"/>
  <c r="Z181" i="13" s="1"/>
  <c r="BV185" i="2"/>
  <c r="AF185" i="13" s="1"/>
  <c r="BS99" i="2"/>
  <c r="AD99" i="13" s="1"/>
  <c r="CE81" i="2"/>
  <c r="BV160" i="2"/>
  <c r="AF160" i="13" s="1"/>
  <c r="CE62" i="2"/>
  <c r="BG110" i="2"/>
  <c r="V110" i="13" s="1"/>
  <c r="AX99" i="2"/>
  <c r="F96" i="20" s="1"/>
  <c r="BY42" i="2"/>
  <c r="AH42" i="13" s="1"/>
  <c r="BV83" i="2"/>
  <c r="AF83" i="13" s="1"/>
  <c r="CH73" i="2"/>
  <c r="AN73" i="13" s="1"/>
  <c r="CN62" i="2"/>
  <c r="BD160" i="2"/>
  <c r="T160" i="13" s="1"/>
  <c r="BV171" i="2"/>
  <c r="BS181" i="2"/>
  <c r="AD181" i="13" s="1"/>
  <c r="BJ166" i="2"/>
  <c r="X166" i="13" s="1"/>
  <c r="CK185" i="2"/>
  <c r="AP185" i="13" s="1"/>
  <c r="BA118" i="2"/>
  <c r="R118" i="13" s="1"/>
  <c r="AX73" i="2"/>
  <c r="F70" i="20" s="1"/>
  <c r="BY99" i="2"/>
  <c r="AH99" i="13" s="1"/>
  <c r="BM157" i="2"/>
  <c r="Z157" i="13" s="1"/>
  <c r="CN160" i="2"/>
  <c r="BP62" i="2"/>
  <c r="AB62" i="13" s="1"/>
  <c r="BS62" i="2"/>
  <c r="AD62" i="13" s="1"/>
  <c r="BM62" i="2"/>
  <c r="Z62" i="13" s="1"/>
  <c r="BA96" i="2"/>
  <c r="R96" i="13" s="1"/>
  <c r="AX166" i="2"/>
  <c r="BM42" i="2"/>
  <c r="Z42" i="13" s="1"/>
  <c r="BV42" i="2"/>
  <c r="AF42" i="13" s="1"/>
  <c r="CB42" i="2"/>
  <c r="BJ118" i="2"/>
  <c r="X118" i="13" s="1"/>
  <c r="BS118" i="2"/>
  <c r="AD118" i="13" s="1"/>
  <c r="CE118" i="2"/>
  <c r="AL118" i="13" s="1"/>
  <c r="BM110" i="2"/>
  <c r="Z110" i="13" s="1"/>
  <c r="BS110" i="2"/>
  <c r="AD110" i="13" s="1"/>
  <c r="CK110" i="2"/>
  <c r="BG73" i="2"/>
  <c r="V73" i="13" s="1"/>
  <c r="CE73" i="2"/>
  <c r="CK73" i="2"/>
  <c r="AP73" i="13" s="1"/>
  <c r="BG185" i="2"/>
  <c r="V185" i="13" s="1"/>
  <c r="BG22" i="2"/>
  <c r="V22" i="13" s="1"/>
  <c r="BD71" i="2"/>
  <c r="BD181" i="2"/>
  <c r="T181" i="13" s="1"/>
  <c r="CK62" i="2"/>
  <c r="BV96" i="2"/>
  <c r="AF96" i="13" s="1"/>
  <c r="CK96" i="2"/>
  <c r="BD81" i="2"/>
  <c r="BJ171" i="2"/>
  <c r="X171" i="13" s="1"/>
  <c r="CE171" i="2"/>
  <c r="AL171" i="13" s="1"/>
  <c r="CH171" i="2"/>
  <c r="BG181" i="2"/>
  <c r="V181" i="13" s="1"/>
  <c r="BV181" i="2"/>
  <c r="AF181" i="13" s="1"/>
  <c r="CH181" i="2"/>
  <c r="AN181" i="13" s="1"/>
  <c r="BV166" i="2"/>
  <c r="AF166" i="13" s="1"/>
  <c r="CE166" i="2"/>
  <c r="BP185" i="2"/>
  <c r="AB185" i="13" s="1"/>
  <c r="BS185" i="2"/>
  <c r="AD185" i="13" s="1"/>
  <c r="CB185" i="2"/>
  <c r="AX81" i="2"/>
  <c r="AX157" i="2"/>
  <c r="F154" i="20" s="1"/>
  <c r="AX118" i="2"/>
  <c r="F115" i="20" s="1"/>
  <c r="CB22" i="2"/>
  <c r="BM99" i="2"/>
  <c r="Z99" i="13" s="1"/>
  <c r="BV99" i="2"/>
  <c r="AF99" i="13" s="1"/>
  <c r="CE99" i="2"/>
  <c r="AL99" i="13" s="1"/>
  <c r="BJ81" i="2"/>
  <c r="X81" i="13" s="1"/>
  <c r="BY81" i="2"/>
  <c r="AH81" i="13" s="1"/>
  <c r="CH81" i="2"/>
  <c r="BG157" i="2"/>
  <c r="V157" i="13" s="1"/>
  <c r="BV157" i="2"/>
  <c r="AF157" i="13" s="1"/>
  <c r="CB157" i="2"/>
  <c r="AJ157" i="13" s="1"/>
  <c r="BJ160" i="2"/>
  <c r="X160" i="13" s="1"/>
  <c r="CE160" i="2"/>
  <c r="AL160" i="13" s="1"/>
  <c r="CH160" i="2"/>
  <c r="BD96" i="2"/>
  <c r="T96" i="13" s="1"/>
  <c r="AX181" i="2"/>
  <c r="F178" i="20" s="1"/>
  <c r="CH62" i="2"/>
  <c r="AN62" i="13" s="1"/>
  <c r="BD62" i="2"/>
  <c r="T62" i="13" s="1"/>
  <c r="BJ62" i="2"/>
  <c r="X62" i="13" s="1"/>
  <c r="BD171" i="2"/>
  <c r="T171" i="13" s="1"/>
  <c r="BG42" i="2"/>
  <c r="V42" i="13" s="1"/>
  <c r="CK42" i="2"/>
  <c r="CH42" i="2"/>
  <c r="BM118" i="2"/>
  <c r="Z118" i="13" s="1"/>
  <c r="BY118" i="2"/>
  <c r="AH118" i="13" s="1"/>
  <c r="CH118" i="2"/>
  <c r="BP110" i="2"/>
  <c r="AB110" i="13" s="1"/>
  <c r="BY110" i="2"/>
  <c r="AH110" i="13" s="1"/>
  <c r="CH110" i="2"/>
  <c r="AN110" i="13" s="1"/>
  <c r="BS73" i="2"/>
  <c r="AD73" i="13" s="1"/>
  <c r="BY73" i="2"/>
  <c r="AH73" i="13" s="1"/>
  <c r="CN73" i="2"/>
  <c r="CH172" i="2"/>
  <c r="AN172" i="13" s="1"/>
  <c r="BD157" i="2"/>
  <c r="T157" i="13" s="1"/>
  <c r="BA171" i="2"/>
  <c r="R171" i="13" s="1"/>
  <c r="BA185" i="2"/>
  <c r="R185" i="13" s="1"/>
  <c r="BA166" i="2"/>
  <c r="R166" i="13" s="1"/>
  <c r="BJ96" i="2"/>
  <c r="X96" i="13" s="1"/>
  <c r="BY96" i="2"/>
  <c r="AH96" i="13" s="1"/>
  <c r="CE96" i="2"/>
  <c r="BV113" i="2"/>
  <c r="AF113" i="13" s="1"/>
  <c r="BD99" i="2"/>
  <c r="T99" i="13" s="1"/>
  <c r="BD118" i="2"/>
  <c r="T118" i="13" s="1"/>
  <c r="BA157" i="2"/>
  <c r="R157" i="13" s="1"/>
  <c r="BA110" i="2"/>
  <c r="R110" i="13" s="1"/>
  <c r="AX110" i="2"/>
  <c r="F107" i="20" s="1"/>
  <c r="BP171" i="2"/>
  <c r="AB171" i="13" s="1"/>
  <c r="CK171" i="2"/>
  <c r="CN171" i="2"/>
  <c r="AR171" i="13" s="1"/>
  <c r="BJ181" i="2"/>
  <c r="X181" i="13" s="1"/>
  <c r="BY181" i="2"/>
  <c r="AH181" i="13" s="1"/>
  <c r="CK181" i="2"/>
  <c r="BM166" i="2"/>
  <c r="Z166" i="13" s="1"/>
  <c r="BS166" i="2"/>
  <c r="AD166" i="13" s="1"/>
  <c r="CK166" i="2"/>
  <c r="BJ185" i="2"/>
  <c r="X185" i="13" s="1"/>
  <c r="CE185" i="2"/>
  <c r="AL185" i="13" s="1"/>
  <c r="CH185" i="2"/>
  <c r="AX160" i="2"/>
  <c r="F157" i="20" s="1"/>
  <c r="CH71" i="2"/>
  <c r="BG99" i="2"/>
  <c r="V99" i="13" s="1"/>
  <c r="BP99" i="2"/>
  <c r="AB99" i="13" s="1"/>
  <c r="CH99" i="2"/>
  <c r="AN99" i="13" s="1"/>
  <c r="BG81" i="2"/>
  <c r="V81" i="13" s="1"/>
  <c r="BP81" i="2"/>
  <c r="AB81" i="13" s="1"/>
  <c r="CK81" i="2"/>
  <c r="BJ157" i="2"/>
  <c r="X157" i="13" s="1"/>
  <c r="BY157" i="2"/>
  <c r="AH157" i="13" s="1"/>
  <c r="CH157" i="2"/>
  <c r="AN157" i="13" s="1"/>
  <c r="BS160" i="2"/>
  <c r="AD160" i="13" s="1"/>
  <c r="CK160" i="2"/>
  <c r="AP160" i="13" s="1"/>
  <c r="BY62" i="2"/>
  <c r="AH62" i="13" s="1"/>
  <c r="BA62" i="2"/>
  <c r="R62" i="13" s="1"/>
  <c r="AX62" i="2"/>
  <c r="F59" i="20" s="1"/>
  <c r="BA172" i="2"/>
  <c r="R172" i="13" s="1"/>
  <c r="BA22" i="2"/>
  <c r="R22" i="13" s="1"/>
  <c r="AX96" i="2"/>
  <c r="F93" i="20" s="1"/>
  <c r="BP42" i="2"/>
  <c r="AB42" i="13" s="1"/>
  <c r="CE42" i="2"/>
  <c r="CN42" i="2"/>
  <c r="BP118" i="2"/>
  <c r="AB118" i="13" s="1"/>
  <c r="CB118" i="2"/>
  <c r="CK118" i="2"/>
  <c r="AP118" i="13" s="1"/>
  <c r="BJ110" i="2"/>
  <c r="X110" i="13" s="1"/>
  <c r="CB110" i="2"/>
  <c r="AJ110" i="13" s="1"/>
  <c r="CN110" i="2"/>
  <c r="BM73" i="2"/>
  <c r="Z73" i="13" s="1"/>
  <c r="BV73" i="2"/>
  <c r="AF73" i="13" s="1"/>
  <c r="CB73" i="2"/>
  <c r="AJ73" i="13" s="1"/>
  <c r="BG160" i="2"/>
  <c r="V160" i="13" s="1"/>
  <c r="BM96" i="2"/>
  <c r="Z96" i="13" s="1"/>
  <c r="BS96" i="2"/>
  <c r="AD96" i="13" s="1"/>
  <c r="BA73" i="2"/>
  <c r="R73" i="13" s="1"/>
  <c r="BA181" i="2"/>
  <c r="R181" i="13" s="1"/>
  <c r="AX185" i="2"/>
  <c r="F182" i="20" s="1"/>
  <c r="BM171" i="2"/>
  <c r="Z171" i="13" s="1"/>
  <c r="BS171" i="2"/>
  <c r="AD171" i="13" s="1"/>
  <c r="BP181" i="2"/>
  <c r="AB181" i="13" s="1"/>
  <c r="CE181" i="2"/>
  <c r="AL181" i="13" s="1"/>
  <c r="BP166" i="2"/>
  <c r="AB166" i="13" s="1"/>
  <c r="BY166" i="2"/>
  <c r="AH166" i="13" s="1"/>
  <c r="CH166" i="2"/>
  <c r="BM185" i="2"/>
  <c r="Z185" i="13" s="1"/>
  <c r="BY185" i="2"/>
  <c r="AH185" i="13" s="1"/>
  <c r="CN185" i="2"/>
  <c r="AR185" i="13" s="1"/>
  <c r="BA99" i="2"/>
  <c r="BJ99" i="2"/>
  <c r="X99" i="13" s="1"/>
  <c r="CB99" i="2"/>
  <c r="BS81" i="2"/>
  <c r="AD81" i="13" s="1"/>
  <c r="CB81" i="2"/>
  <c r="BP157" i="2"/>
  <c r="AB157" i="13" s="1"/>
  <c r="CE157" i="2"/>
  <c r="BP160" i="2"/>
  <c r="AB160" i="13" s="1"/>
  <c r="BY160" i="2"/>
  <c r="BY191" i="2"/>
  <c r="AH191" i="13" s="1"/>
  <c r="BJ191" i="2"/>
  <c r="X191" i="13" s="1"/>
  <c r="CK191" i="2"/>
  <c r="AP191" i="13" s="1"/>
  <c r="CB176" i="2"/>
  <c r="Z13" i="2"/>
  <c r="AE13" i="2"/>
  <c r="Z23" i="2"/>
  <c r="Z24" i="2"/>
  <c r="AG24" i="2"/>
  <c r="Z26" i="2"/>
  <c r="AE26" i="2"/>
  <c r="AE29" i="2"/>
  <c r="AE31" i="2"/>
  <c r="AE33" i="2"/>
  <c r="AF38" i="2"/>
  <c r="Z40" i="2"/>
  <c r="Z41" i="2"/>
  <c r="Z42" i="2"/>
  <c r="AE42" i="2"/>
  <c r="Z49" i="2"/>
  <c r="AE49" i="2"/>
  <c r="Z52" i="2"/>
  <c r="AG52" i="2"/>
  <c r="AE53" i="2"/>
  <c r="Z57" i="2"/>
  <c r="AF57" i="2"/>
  <c r="AE58" i="2"/>
  <c r="Z60" i="2"/>
  <c r="AG60" i="2"/>
  <c r="Z63" i="2"/>
  <c r="Z64" i="2"/>
  <c r="Z65" i="2"/>
  <c r="Z66" i="2"/>
  <c r="Z67" i="2"/>
  <c r="AG67" i="2"/>
  <c r="AF68" i="2"/>
  <c r="AE69" i="2"/>
  <c r="AE71" i="2"/>
  <c r="AE74" i="2"/>
  <c r="AE78" i="2"/>
  <c r="AE80" i="2"/>
  <c r="AE82" i="2"/>
  <c r="AE91" i="2"/>
  <c r="Z97" i="2"/>
  <c r="Z98" i="2"/>
  <c r="AF98" i="2"/>
  <c r="Z100" i="2"/>
  <c r="AE100" i="2"/>
  <c r="AF103" i="2"/>
  <c r="AE104" i="2"/>
  <c r="Z106" i="2"/>
  <c r="Z107" i="2"/>
  <c r="Z108" i="2"/>
  <c r="AF108" i="2"/>
  <c r="Z110" i="2"/>
  <c r="AF110" i="2"/>
  <c r="Z112" i="2"/>
  <c r="AF112" i="2"/>
  <c r="Z114" i="2"/>
  <c r="Z115" i="2"/>
  <c r="AE115" i="2"/>
  <c r="Z121" i="2"/>
  <c r="Z122" i="2"/>
  <c r="Z123" i="2"/>
  <c r="Z124" i="2"/>
  <c r="Z125" i="2"/>
  <c r="AF125" i="2"/>
  <c r="Z127" i="2"/>
  <c r="Z128" i="2"/>
  <c r="AF128" i="2"/>
  <c r="Z130" i="2"/>
  <c r="AG130" i="2"/>
  <c r="AF131" i="2"/>
  <c r="AE132" i="2"/>
  <c r="Z134" i="2"/>
  <c r="AF134" i="2"/>
  <c r="AE135" i="2"/>
  <c r="Z137" i="2"/>
  <c r="AG137" i="2"/>
  <c r="AE138" i="2"/>
  <c r="Z140" i="2"/>
  <c r="AG140" i="2"/>
  <c r="AF141" i="2"/>
  <c r="AE142" i="2"/>
  <c r="Z144" i="2"/>
  <c r="AG144" i="2"/>
  <c r="AE145" i="2"/>
  <c r="AF148" i="2"/>
  <c r="AE149" i="2"/>
  <c r="AE22" i="2"/>
  <c r="Z25" i="2"/>
  <c r="AE25" i="2"/>
  <c r="Z28" i="2"/>
  <c r="Z29" i="2"/>
  <c r="AF29" i="2"/>
  <c r="Z31" i="2"/>
  <c r="AF31" i="2"/>
  <c r="Z33" i="2"/>
  <c r="AF33" i="2"/>
  <c r="Z36" i="2"/>
  <c r="Z37" i="2"/>
  <c r="Z38" i="2"/>
  <c r="AG38" i="2"/>
  <c r="AE39" i="2"/>
  <c r="AE48" i="2"/>
  <c r="AE51" i="2"/>
  <c r="Z53" i="2"/>
  <c r="AF53" i="2"/>
  <c r="Z56" i="2"/>
  <c r="AE56" i="2"/>
  <c r="AF58" i="2"/>
  <c r="AE59" i="2"/>
  <c r="Z61" i="2"/>
  <c r="Z62" i="2"/>
  <c r="AE62" i="2"/>
  <c r="Z68" i="2"/>
  <c r="AG68" i="2"/>
  <c r="AF69" i="2"/>
  <c r="Z71" i="2"/>
  <c r="AF71" i="2"/>
  <c r="Z74" i="2"/>
  <c r="AF74" i="2"/>
  <c r="Z78" i="2"/>
  <c r="AF78" i="2"/>
  <c r="Z80" i="2"/>
  <c r="AF80" i="2"/>
  <c r="AF82" i="2"/>
  <c r="Z91" i="2"/>
  <c r="AF91" i="2"/>
  <c r="Z95" i="2"/>
  <c r="Z96" i="2"/>
  <c r="AE96" i="2"/>
  <c r="AE99" i="2"/>
  <c r="Z102" i="2"/>
  <c r="Z103" i="2"/>
  <c r="AG103" i="2"/>
  <c r="AF104" i="2"/>
  <c r="AE105" i="2"/>
  <c r="AE109" i="2"/>
  <c r="AE111" i="2"/>
  <c r="AE113" i="2"/>
  <c r="Z119" i="2"/>
  <c r="Z120" i="2"/>
  <c r="AE120" i="2"/>
  <c r="AE126" i="2"/>
  <c r="AE129" i="2"/>
  <c r="Z131" i="2"/>
  <c r="AG131" i="2"/>
  <c r="AF132" i="2"/>
  <c r="AE133" i="2"/>
  <c r="AF135" i="2"/>
  <c r="AE136" i="2"/>
  <c r="Z138" i="2"/>
  <c r="AF138" i="2"/>
  <c r="AE139" i="2"/>
  <c r="Z141" i="2"/>
  <c r="AG141" i="2"/>
  <c r="AF142" i="2"/>
  <c r="AE143" i="2"/>
  <c r="Z145" i="2"/>
  <c r="AF145" i="2"/>
  <c r="Z148" i="2"/>
  <c r="AG148" i="2"/>
  <c r="AF149" i="2"/>
  <c r="AE150" i="2"/>
  <c r="Z153" i="2"/>
  <c r="AE153" i="2"/>
  <c r="AF22" i="2"/>
  <c r="AE24" i="2"/>
  <c r="AE27" i="2"/>
  <c r="AE30" i="2"/>
  <c r="AE32" i="2"/>
  <c r="AE35" i="2"/>
  <c r="Z39" i="2"/>
  <c r="AF39" i="2"/>
  <c r="Z47" i="2"/>
  <c r="Z48" i="2"/>
  <c r="AF48" i="2"/>
  <c r="Z51" i="2"/>
  <c r="AF51" i="2"/>
  <c r="AE52" i="2"/>
  <c r="Z55" i="2"/>
  <c r="AE55" i="2"/>
  <c r="Z58" i="2"/>
  <c r="AG58" i="2"/>
  <c r="AF59" i="2"/>
  <c r="AE60" i="2"/>
  <c r="AE67" i="2"/>
  <c r="Z69" i="2"/>
  <c r="AG69" i="2"/>
  <c r="AE70" i="2"/>
  <c r="AE73" i="2"/>
  <c r="Z76" i="2"/>
  <c r="Z77" i="2"/>
  <c r="AE77" i="2"/>
  <c r="AE79" i="2"/>
  <c r="Z82" i="2"/>
  <c r="AG82" i="2"/>
  <c r="Z84" i="2"/>
  <c r="Z85" i="2"/>
  <c r="Z86" i="2"/>
  <c r="Z87" i="2"/>
  <c r="Z88" i="2"/>
  <c r="Z89" i="2"/>
  <c r="Z90" i="2"/>
  <c r="AE90" i="2"/>
  <c r="Z94" i="2"/>
  <c r="AE94" i="2"/>
  <c r="Z99" i="2"/>
  <c r="AF99" i="2"/>
  <c r="AE101" i="2"/>
  <c r="Z104" i="2"/>
  <c r="AG104" i="2"/>
  <c r="AF105" i="2"/>
  <c r="Z109" i="2"/>
  <c r="AF109" i="2"/>
  <c r="Z111" i="2"/>
  <c r="AF111" i="2"/>
  <c r="Z113" i="2"/>
  <c r="AF113" i="2"/>
  <c r="Z117" i="2"/>
  <c r="Z118" i="2"/>
  <c r="AE118" i="2"/>
  <c r="Z126" i="2"/>
  <c r="AF126" i="2"/>
  <c r="Z129" i="2"/>
  <c r="AF129" i="2"/>
  <c r="AE130" i="2"/>
  <c r="Z132" i="2"/>
  <c r="AG132" i="2"/>
  <c r="AF133" i="2"/>
  <c r="Z135" i="2"/>
  <c r="AG135" i="2"/>
  <c r="AF136" i="2"/>
  <c r="AE137" i="2"/>
  <c r="AF139" i="2"/>
  <c r="AE140" i="2"/>
  <c r="Z142" i="2"/>
  <c r="AG142" i="2"/>
  <c r="AF143" i="2"/>
  <c r="AE144" i="2"/>
  <c r="AE147" i="2"/>
  <c r="Z149" i="2"/>
  <c r="Z14" i="2"/>
  <c r="Z15" i="2"/>
  <c r="Z16" i="2"/>
  <c r="Z17" i="2"/>
  <c r="Z18" i="2"/>
  <c r="Z19" i="2"/>
  <c r="Z20" i="2"/>
  <c r="Z21" i="2"/>
  <c r="Z22" i="2"/>
  <c r="AG22" i="2"/>
  <c r="AF24" i="2"/>
  <c r="Z27" i="2"/>
  <c r="AF27" i="2"/>
  <c r="Z30" i="2"/>
  <c r="AF30" i="2"/>
  <c r="Z32" i="2"/>
  <c r="AF32" i="2"/>
  <c r="Z34" i="2"/>
  <c r="Z35" i="2"/>
  <c r="AF35" i="2"/>
  <c r="AE38" i="2"/>
  <c r="Z43" i="2"/>
  <c r="Z44" i="2"/>
  <c r="Z45" i="2"/>
  <c r="Z46" i="2"/>
  <c r="AE46" i="2"/>
  <c r="Z50" i="2"/>
  <c r="AE50" i="2"/>
  <c r="AF52" i="2"/>
  <c r="Z54" i="2"/>
  <c r="AE54" i="2"/>
  <c r="AE57" i="2"/>
  <c r="Z59" i="2"/>
  <c r="AG59" i="2"/>
  <c r="AF60" i="2"/>
  <c r="AF67" i="2"/>
  <c r="AE68" i="2"/>
  <c r="Z70" i="2"/>
  <c r="AF70" i="2"/>
  <c r="Z72" i="2"/>
  <c r="Z73" i="2"/>
  <c r="AF73" i="2"/>
  <c r="Z75" i="2"/>
  <c r="AE75" i="2"/>
  <c r="Z79" i="2"/>
  <c r="AF79" i="2"/>
  <c r="Z81" i="2"/>
  <c r="AE81" i="2"/>
  <c r="Z83" i="2"/>
  <c r="AE83" i="2"/>
  <c r="Z92" i="2"/>
  <c r="Z93" i="2"/>
  <c r="AE93" i="2"/>
  <c r="AE98" i="2"/>
  <c r="Z101" i="2"/>
  <c r="AF101" i="2"/>
  <c r="AE103" i="2"/>
  <c r="Z105" i="2"/>
  <c r="AG105" i="2"/>
  <c r="AE108" i="2"/>
  <c r="AE110" i="2"/>
  <c r="AE112" i="2"/>
  <c r="Z116" i="2"/>
  <c r="AE116" i="2"/>
  <c r="AE125" i="2"/>
  <c r="AE128" i="2"/>
  <c r="AF130" i="2"/>
  <c r="AE131" i="2"/>
  <c r="Z133" i="2"/>
  <c r="AG133" i="2"/>
  <c r="AE134" i="2"/>
  <c r="Z136" i="2"/>
  <c r="AG136" i="2"/>
  <c r="AF137" i="2"/>
  <c r="Z139" i="2"/>
  <c r="AG139" i="2"/>
  <c r="AF140" i="2"/>
  <c r="AE141" i="2"/>
  <c r="Z143" i="2"/>
  <c r="AG143" i="2"/>
  <c r="AF144" i="2"/>
  <c r="Z146" i="2"/>
  <c r="Z147" i="2"/>
  <c r="AF147" i="2"/>
  <c r="AE148" i="2"/>
  <c r="AF150" i="2"/>
  <c r="Z152" i="2"/>
  <c r="AE152" i="2"/>
  <c r="Z154" i="2"/>
  <c r="AE154" i="2"/>
  <c r="Z158" i="2"/>
  <c r="AE158" i="2"/>
  <c r="Z161" i="2"/>
  <c r="Z162" i="2"/>
  <c r="Z163" i="2"/>
  <c r="AE163" i="2"/>
  <c r="AE166" i="2"/>
  <c r="AE171" i="2"/>
  <c r="AE173" i="2"/>
  <c r="Z175" i="2"/>
  <c r="AG175" i="2"/>
  <c r="AF176" i="2"/>
  <c r="Z180" i="2"/>
  <c r="AE180" i="2"/>
  <c r="AE182" i="2"/>
  <c r="Z185" i="2"/>
  <c r="AF185" i="2"/>
  <c r="AE189" i="2"/>
  <c r="AE191" i="2"/>
  <c r="Z196" i="2"/>
  <c r="AF196" i="2"/>
  <c r="Z198" i="2"/>
  <c r="AF198" i="2"/>
  <c r="Z200" i="2"/>
  <c r="AF200" i="2"/>
  <c r="Z204" i="2"/>
  <c r="AF204" i="2"/>
  <c r="Z253" i="2"/>
  <c r="Z260" i="2"/>
  <c r="AG149" i="2"/>
  <c r="AG150" i="2"/>
  <c r="AE151" i="2"/>
  <c r="Z157" i="2"/>
  <c r="AE157" i="2"/>
  <c r="AE160" i="2"/>
  <c r="Z166" i="2"/>
  <c r="AF166" i="2"/>
  <c r="Z171" i="2"/>
  <c r="AF171" i="2"/>
  <c r="Z173" i="2"/>
  <c r="AF173" i="2"/>
  <c r="AE174" i="2"/>
  <c r="Z176" i="2"/>
  <c r="AG176" i="2"/>
  <c r="AE179" i="2"/>
  <c r="Z182" i="2"/>
  <c r="AF182" i="2"/>
  <c r="AE184" i="2"/>
  <c r="Z187" i="2"/>
  <c r="Z188" i="2"/>
  <c r="Z189" i="2"/>
  <c r="AF189" i="2"/>
  <c r="Z191" i="2"/>
  <c r="AF191" i="2"/>
  <c r="Z193" i="2"/>
  <c r="Z194" i="2"/>
  <c r="Z195" i="2"/>
  <c r="AE195" i="2"/>
  <c r="AE197" i="2"/>
  <c r="AE199" i="2"/>
  <c r="Z203" i="2"/>
  <c r="AE203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4" i="2"/>
  <c r="Z261" i="2"/>
  <c r="Z150" i="2"/>
  <c r="Z151" i="2"/>
  <c r="AF151" i="2"/>
  <c r="Z156" i="2"/>
  <c r="AE156" i="2"/>
  <c r="Z160" i="2"/>
  <c r="AF160" i="2"/>
  <c r="AE165" i="2"/>
  <c r="Z168" i="2"/>
  <c r="Z169" i="2"/>
  <c r="Z170" i="2"/>
  <c r="AE170" i="2"/>
  <c r="AE172" i="2"/>
  <c r="AF174" i="2"/>
  <c r="AE175" i="2"/>
  <c r="Z177" i="2"/>
  <c r="Z178" i="2"/>
  <c r="Z179" i="2"/>
  <c r="AF179" i="2"/>
  <c r="AE181" i="2"/>
  <c r="Z184" i="2"/>
  <c r="AF184" i="2"/>
  <c r="Z186" i="2"/>
  <c r="AE186" i="2"/>
  <c r="AE190" i="2"/>
  <c r="AE192" i="2"/>
  <c r="Z197" i="2"/>
  <c r="AF197" i="2"/>
  <c r="Z199" i="2"/>
  <c r="AF199" i="2"/>
  <c r="Z201" i="2"/>
  <c r="Z202" i="2"/>
  <c r="AE202" i="2"/>
  <c r="Z205" i="2"/>
  <c r="Z206" i="2"/>
  <c r="Z207" i="2"/>
  <c r="AE207" i="2"/>
  <c r="Z250" i="2"/>
  <c r="Z255" i="2"/>
  <c r="Z256" i="2"/>
  <c r="Z257" i="2"/>
  <c r="Z258" i="2"/>
  <c r="Z262" i="2"/>
  <c r="Z155" i="2"/>
  <c r="AE155" i="2"/>
  <c r="Z159" i="2"/>
  <c r="AE159" i="2"/>
  <c r="Z164" i="2"/>
  <c r="Z165" i="2"/>
  <c r="AF165" i="2"/>
  <c r="Z167" i="2"/>
  <c r="AE167" i="2"/>
  <c r="Z172" i="2"/>
  <c r="AF172" i="2"/>
  <c r="Z174" i="2"/>
  <c r="AG174" i="2"/>
  <c r="AF175" i="2"/>
  <c r="AE176" i="2"/>
  <c r="Z181" i="2"/>
  <c r="AF181" i="2"/>
  <c r="Z183" i="2"/>
  <c r="AE183" i="2"/>
  <c r="AE185" i="2"/>
  <c r="Z190" i="2"/>
  <c r="AF190" i="2"/>
  <c r="Z192" i="2"/>
  <c r="AF192" i="2"/>
  <c r="AE196" i="2"/>
  <c r="AE198" i="2"/>
  <c r="AE200" i="2"/>
  <c r="AE204" i="2"/>
  <c r="Z251" i="2"/>
  <c r="Z252" i="2"/>
  <c r="Z259" i="2"/>
  <c r="CK176" i="2"/>
  <c r="BP191" i="2"/>
  <c r="AB191" i="13" s="1"/>
  <c r="BV191" i="2"/>
  <c r="AF191" i="13" s="1"/>
  <c r="CH191" i="2"/>
  <c r="CE176" i="2"/>
  <c r="BM191" i="2"/>
  <c r="Z191" i="13" s="1"/>
  <c r="CE191" i="2"/>
  <c r="BM176" i="2"/>
  <c r="Z176" i="13" s="1"/>
  <c r="AK157" i="2"/>
  <c r="M157" i="13" s="1"/>
  <c r="BP175" i="2"/>
  <c r="AB175" i="13" s="1"/>
  <c r="AK62" i="2"/>
  <c r="M62" i="13" s="1"/>
  <c r="AK49" i="2"/>
  <c r="M49" i="13" s="1"/>
  <c r="BG134" i="2"/>
  <c r="V134" i="13" s="1"/>
  <c r="AK96" i="2"/>
  <c r="M96" i="13" s="1"/>
  <c r="AK136" i="2"/>
  <c r="M136" i="13" s="1"/>
  <c r="AK197" i="2"/>
  <c r="M197" i="13" s="1"/>
  <c r="AK53" i="2"/>
  <c r="M53" i="13" s="1"/>
  <c r="AK81" i="2"/>
  <c r="M81" i="13" s="1"/>
  <c r="AK171" i="2"/>
  <c r="M171" i="13" s="1"/>
  <c r="AK160" i="2"/>
  <c r="M160" i="13" s="1"/>
  <c r="AK68" i="2"/>
  <c r="M68" i="13" s="1"/>
  <c r="AK137" i="2"/>
  <c r="M137" i="13" s="1"/>
  <c r="AK99" i="2"/>
  <c r="M99" i="13" s="1"/>
  <c r="AK101" i="2"/>
  <c r="M101" i="13" s="1"/>
  <c r="AK181" i="2"/>
  <c r="M181" i="13" s="1"/>
  <c r="AK69" i="2"/>
  <c r="M69" i="13" s="1"/>
  <c r="AK100" i="2"/>
  <c r="M100" i="13" s="1"/>
  <c r="AK131" i="2"/>
  <c r="M131" i="13" s="1"/>
  <c r="AK191" i="2"/>
  <c r="M191" i="13" s="1"/>
  <c r="AK152" i="2"/>
  <c r="M152" i="13" s="1"/>
  <c r="AK159" i="2"/>
  <c r="M159" i="13" s="1"/>
  <c r="AK25" i="2"/>
  <c r="M25" i="13" s="1"/>
  <c r="CE93" i="2"/>
  <c r="AK202" i="2"/>
  <c r="M202" i="13" s="1"/>
  <c r="BS50" i="2"/>
  <c r="AD50" i="13" s="1"/>
  <c r="BA59" i="2"/>
  <c r="R59" i="13" s="1"/>
  <c r="AK115" i="2"/>
  <c r="M115" i="13" s="1"/>
  <c r="AK141" i="2"/>
  <c r="M141" i="13" s="1"/>
  <c r="AK111" i="2"/>
  <c r="M111" i="13" s="1"/>
  <c r="AK186" i="2"/>
  <c r="M186" i="13" s="1"/>
  <c r="AX143" i="2"/>
  <c r="F140" i="20" s="1"/>
  <c r="AK27" i="2"/>
  <c r="M27" i="13" s="1"/>
  <c r="AK128" i="2"/>
  <c r="M128" i="13" s="1"/>
  <c r="AK179" i="2"/>
  <c r="M179" i="13" s="1"/>
  <c r="AK32" i="2"/>
  <c r="M32" i="13" s="1"/>
  <c r="AK198" i="2"/>
  <c r="M198" i="13" s="1"/>
  <c r="AK74" i="2"/>
  <c r="M74" i="13" s="1"/>
  <c r="AK151" i="2"/>
  <c r="M151" i="13" s="1"/>
  <c r="AK196" i="2"/>
  <c r="M196" i="13" s="1"/>
  <c r="AK38" i="2"/>
  <c r="M38" i="13" s="1"/>
  <c r="AK129" i="2"/>
  <c r="M129" i="13" s="1"/>
  <c r="AK29" i="2"/>
  <c r="M29" i="13" s="1"/>
  <c r="AK56" i="2"/>
  <c r="M56" i="13" s="1"/>
  <c r="AK120" i="2"/>
  <c r="M120" i="13" s="1"/>
  <c r="AK156" i="2"/>
  <c r="M156" i="13" s="1"/>
  <c r="AK170" i="2"/>
  <c r="M170" i="13" s="1"/>
  <c r="AK163" i="2"/>
  <c r="M163" i="13" s="1"/>
  <c r="AK46" i="2"/>
  <c r="M46" i="13" s="1"/>
  <c r="AK35" i="2"/>
  <c r="M35" i="13" s="1"/>
  <c r="AK98" i="2"/>
  <c r="M98" i="13" s="1"/>
  <c r="AK149" i="2"/>
  <c r="M149" i="13" s="1"/>
  <c r="AK132" i="2"/>
  <c r="M132" i="13" s="1"/>
  <c r="AK90" i="2"/>
  <c r="M90" i="13" s="1"/>
  <c r="AK155" i="2"/>
  <c r="M155" i="13" s="1"/>
  <c r="AK158" i="2"/>
  <c r="M158" i="13" s="1"/>
  <c r="AK94" i="2"/>
  <c r="M94" i="13" s="1"/>
  <c r="AK54" i="2"/>
  <c r="M54" i="13" s="1"/>
  <c r="BS126" i="2"/>
  <c r="AD126" i="13" s="1"/>
  <c r="AK77" i="2"/>
  <c r="M77" i="13" s="1"/>
  <c r="AK184" i="2"/>
  <c r="M184" i="13" s="1"/>
  <c r="AK195" i="2"/>
  <c r="M195" i="13" s="1"/>
  <c r="AK39" i="2"/>
  <c r="M39" i="13" s="1"/>
  <c r="AK51" i="2"/>
  <c r="M51" i="13" s="1"/>
  <c r="AK125" i="2"/>
  <c r="M125" i="13" s="1"/>
  <c r="AK148" i="2"/>
  <c r="M148" i="13" s="1"/>
  <c r="AK52" i="2"/>
  <c r="M52" i="13" s="1"/>
  <c r="AK130" i="2"/>
  <c r="M130" i="13" s="1"/>
  <c r="AK176" i="2"/>
  <c r="M176" i="13" s="1"/>
  <c r="AK57" i="2"/>
  <c r="M57" i="13" s="1"/>
  <c r="AK13" i="2"/>
  <c r="M13" i="13" s="1"/>
  <c r="AK105" i="2"/>
  <c r="M105" i="13" s="1"/>
  <c r="AK79" i="2"/>
  <c r="M79" i="13" s="1"/>
  <c r="BY207" i="2"/>
  <c r="AH207" i="13" s="1"/>
  <c r="AK33" i="2"/>
  <c r="M33" i="13" s="1"/>
  <c r="AK133" i="2"/>
  <c r="M133" i="13" s="1"/>
  <c r="AK91" i="2"/>
  <c r="M91" i="13" s="1"/>
  <c r="AK108" i="2"/>
  <c r="M108" i="13" s="1"/>
  <c r="AK153" i="2"/>
  <c r="M153" i="13" s="1"/>
  <c r="AK58" i="2"/>
  <c r="M58" i="13" s="1"/>
  <c r="AK144" i="2"/>
  <c r="M144" i="13" s="1"/>
  <c r="AK135" i="2"/>
  <c r="M135" i="13" s="1"/>
  <c r="AK145" i="2"/>
  <c r="M145" i="13" s="1"/>
  <c r="AX145" i="2"/>
  <c r="F142" i="20" s="1"/>
  <c r="AK30" i="2"/>
  <c r="M30" i="13" s="1"/>
  <c r="BG30" i="2"/>
  <c r="V30" i="13" s="1"/>
  <c r="AK147" i="2"/>
  <c r="M147" i="13" s="1"/>
  <c r="AK139" i="2"/>
  <c r="M139" i="13" s="1"/>
  <c r="AK204" i="2"/>
  <c r="M204" i="13" s="1"/>
  <c r="AK70" i="2"/>
  <c r="M70" i="13" s="1"/>
  <c r="BD70" i="2"/>
  <c r="T70" i="13" s="1"/>
  <c r="AK31" i="2"/>
  <c r="M31" i="13" s="1"/>
  <c r="AK140" i="2"/>
  <c r="M140" i="13" s="1"/>
  <c r="AK190" i="2"/>
  <c r="M190" i="13" s="1"/>
  <c r="AK199" i="2"/>
  <c r="M199" i="13" s="1"/>
  <c r="AK182" i="2"/>
  <c r="M182" i="13" s="1"/>
  <c r="AK200" i="2"/>
  <c r="M200" i="13" s="1"/>
  <c r="CK24" i="2"/>
  <c r="CE24" i="2"/>
  <c r="BJ24" i="2"/>
  <c r="X24" i="13" s="1"/>
  <c r="BD24" i="2"/>
  <c r="T24" i="13" s="1"/>
  <c r="CH24" i="2"/>
  <c r="BY24" i="2"/>
  <c r="AH24" i="13" s="1"/>
  <c r="BP24" i="2"/>
  <c r="BA24" i="2"/>
  <c r="R24" i="13" s="1"/>
  <c r="CN24" i="2"/>
  <c r="BS24" i="2"/>
  <c r="AD24" i="13" s="1"/>
  <c r="BM24" i="2"/>
  <c r="Z24" i="13" s="1"/>
  <c r="CN113" i="2"/>
  <c r="CB113" i="2"/>
  <c r="BS113" i="2"/>
  <c r="AD113" i="13" s="1"/>
  <c r="BA113" i="2"/>
  <c r="R113" i="13" s="1"/>
  <c r="CH113" i="2"/>
  <c r="BY113" i="2"/>
  <c r="AH113" i="13" s="1"/>
  <c r="BM113" i="2"/>
  <c r="Z113" i="13" s="1"/>
  <c r="AX113" i="2"/>
  <c r="F110" i="20" s="1"/>
  <c r="BD113" i="2"/>
  <c r="T113" i="13" s="1"/>
  <c r="CE113" i="2"/>
  <c r="BP113" i="2"/>
  <c r="AB113" i="13" s="1"/>
  <c r="BJ113" i="2"/>
  <c r="AK174" i="2"/>
  <c r="M174" i="13" s="1"/>
  <c r="CK174" i="2"/>
  <c r="BS174" i="2"/>
  <c r="AD174" i="13" s="1"/>
  <c r="BM174" i="2"/>
  <c r="Z174" i="13" s="1"/>
  <c r="AX174" i="2"/>
  <c r="F171" i="20" s="1"/>
  <c r="BG174" i="2"/>
  <c r="V174" i="13" s="1"/>
  <c r="CE174" i="2"/>
  <c r="BV174" i="2"/>
  <c r="AF174" i="13" s="1"/>
  <c r="CN174" i="2"/>
  <c r="CB174" i="2"/>
  <c r="BJ174" i="2"/>
  <c r="X174" i="13" s="1"/>
  <c r="AK203" i="2"/>
  <c r="M203" i="13" s="1"/>
  <c r="BM203" i="2"/>
  <c r="Z203" i="13" s="1"/>
  <c r="BG203" i="2"/>
  <c r="AX203" i="2"/>
  <c r="CH203" i="2"/>
  <c r="AK142" i="2"/>
  <c r="M142" i="13" s="1"/>
  <c r="CH142" i="2"/>
  <c r="BY142" i="2"/>
  <c r="AH142" i="13" s="1"/>
  <c r="BP142" i="2"/>
  <c r="AB142" i="13" s="1"/>
  <c r="BA142" i="2"/>
  <c r="R142" i="13" s="1"/>
  <c r="BD142" i="2"/>
  <c r="CK142" i="2"/>
  <c r="BS142" i="2"/>
  <c r="AD142" i="13" s="1"/>
  <c r="BM142" i="2"/>
  <c r="Z142" i="13" s="1"/>
  <c r="BG142" i="2"/>
  <c r="CB142" i="2"/>
  <c r="AJ142" i="13" s="1"/>
  <c r="BV142" i="2"/>
  <c r="AF142" i="13" s="1"/>
  <c r="CH116" i="2"/>
  <c r="BS116" i="2"/>
  <c r="BJ116" i="2"/>
  <c r="X116" i="13" s="1"/>
  <c r="AX116" i="2"/>
  <c r="F113" i="20" s="1"/>
  <c r="CN116" i="2"/>
  <c r="BY116" i="2"/>
  <c r="BP116" i="2"/>
  <c r="AB116" i="13" s="1"/>
  <c r="CB116" i="2"/>
  <c r="BV116" i="2"/>
  <c r="AF116" i="13" s="1"/>
  <c r="BG116" i="2"/>
  <c r="BD116" i="2"/>
  <c r="T116" i="13" s="1"/>
  <c r="BA112" i="2"/>
  <c r="R112" i="13" s="1"/>
  <c r="CK112" i="2"/>
  <c r="CB112" i="2"/>
  <c r="AJ112" i="13" s="1"/>
  <c r="BP112" i="2"/>
  <c r="AB112" i="13" s="1"/>
  <c r="AX112" i="2"/>
  <c r="F109" i="20" s="1"/>
  <c r="CH112" i="2"/>
  <c r="BS112" i="2"/>
  <c r="AD112" i="13" s="1"/>
  <c r="BM112" i="2"/>
  <c r="Z112" i="13" s="1"/>
  <c r="CN112" i="2"/>
  <c r="AR112" i="13" s="1"/>
  <c r="BY112" i="2"/>
  <c r="AH112" i="13" s="1"/>
  <c r="BJ112" i="2"/>
  <c r="AK60" i="2"/>
  <c r="M60" i="13" s="1"/>
  <c r="CN60" i="2"/>
  <c r="BS60" i="2"/>
  <c r="AD60" i="13" s="1"/>
  <c r="AX60" i="2"/>
  <c r="F57" i="20" s="1"/>
  <c r="BA83" i="2"/>
  <c r="R83" i="13" s="1"/>
  <c r="CN83" i="2"/>
  <c r="CB83" i="2"/>
  <c r="BS83" i="2"/>
  <c r="AX83" i="2"/>
  <c r="F80" i="20" s="1"/>
  <c r="CK83" i="2"/>
  <c r="BP83" i="2"/>
  <c r="AB83" i="13" s="1"/>
  <c r="BM83" i="2"/>
  <c r="CE83" i="2"/>
  <c r="BY83" i="2"/>
  <c r="BG83" i="2"/>
  <c r="V83" i="13" s="1"/>
  <c r="AK192" i="2"/>
  <c r="M192" i="13" s="1"/>
  <c r="CK192" i="2"/>
  <c r="AP192" i="13" s="1"/>
  <c r="CE192" i="2"/>
  <c r="BP192" i="2"/>
  <c r="AB192" i="13" s="1"/>
  <c r="BJ192" i="2"/>
  <c r="CN192" i="2"/>
  <c r="BV192" i="2"/>
  <c r="AF192" i="13" s="1"/>
  <c r="BM192" i="2"/>
  <c r="Z192" i="13" s="1"/>
  <c r="AX192" i="2"/>
  <c r="BG192" i="2"/>
  <c r="V192" i="13" s="1"/>
  <c r="CH192" i="2"/>
  <c r="BY192" i="2"/>
  <c r="AH192" i="13" s="1"/>
  <c r="BA192" i="2"/>
  <c r="AK22" i="2"/>
  <c r="M22" i="13" s="1"/>
  <c r="CN22" i="2"/>
  <c r="BY22" i="2"/>
  <c r="AH22" i="13" s="1"/>
  <c r="BM22" i="2"/>
  <c r="Z22" i="13" s="1"/>
  <c r="AX22" i="2"/>
  <c r="F19" i="20" s="1"/>
  <c r="CE22" i="2"/>
  <c r="BS22" i="2"/>
  <c r="AD22" i="13" s="1"/>
  <c r="BP22" i="2"/>
  <c r="AB22" i="13" s="1"/>
  <c r="CH22" i="2"/>
  <c r="BV22" i="2"/>
  <c r="AF22" i="13" s="1"/>
  <c r="BD22" i="2"/>
  <c r="T22" i="13" s="1"/>
  <c r="AK172" i="2"/>
  <c r="M172" i="13" s="1"/>
  <c r="AX172" i="2"/>
  <c r="F169" i="20" s="1"/>
  <c r="CN172" i="2"/>
  <c r="BS172" i="2"/>
  <c r="AD172" i="13" s="1"/>
  <c r="BM172" i="2"/>
  <c r="BG172" i="2"/>
  <c r="V172" i="13" s="1"/>
  <c r="CB172" i="2"/>
  <c r="BY172" i="2"/>
  <c r="AH172" i="13" s="1"/>
  <c r="CK172" i="2"/>
  <c r="CE172" i="2"/>
  <c r="BJ172" i="2"/>
  <c r="X172" i="13" s="1"/>
  <c r="CN59" i="2"/>
  <c r="CB60" i="2"/>
  <c r="AX175" i="2"/>
  <c r="F172" i="20" s="1"/>
  <c r="CH83" i="2"/>
  <c r="BD174" i="2"/>
  <c r="T174" i="13" s="1"/>
  <c r="BV24" i="2"/>
  <c r="AF24" i="13" s="1"/>
  <c r="BM116" i="2"/>
  <c r="Z116" i="13" s="1"/>
  <c r="CK113" i="2"/>
  <c r="BG112" i="2"/>
  <c r="V112" i="13" s="1"/>
  <c r="AX93" i="2"/>
  <c r="F90" i="20" s="1"/>
  <c r="AX24" i="2"/>
  <c r="F21" i="20" s="1"/>
  <c r="BJ142" i="2"/>
  <c r="X142" i="13" s="1"/>
  <c r="CE134" i="2"/>
  <c r="BV203" i="2"/>
  <c r="AF203" i="13" s="1"/>
  <c r="CK22" i="2"/>
  <c r="CB192" i="2"/>
  <c r="BP174" i="2"/>
  <c r="AB174" i="13" s="1"/>
  <c r="CK109" i="2"/>
  <c r="CB109" i="2"/>
  <c r="BY109" i="2"/>
  <c r="AH109" i="13" s="1"/>
  <c r="AX109" i="2"/>
  <c r="F106" i="20" s="1"/>
  <c r="CH109" i="2"/>
  <c r="BP109" i="2"/>
  <c r="AB109" i="13" s="1"/>
  <c r="BJ109" i="2"/>
  <c r="X109" i="13" s="1"/>
  <c r="BA109" i="2"/>
  <c r="R109" i="13" s="1"/>
  <c r="CE109" i="2"/>
  <c r="BV109" i="2"/>
  <c r="AF109" i="13" s="1"/>
  <c r="BG109" i="2"/>
  <c r="AK175" i="2"/>
  <c r="M175" i="13" s="1"/>
  <c r="BD175" i="2"/>
  <c r="CN175" i="2"/>
  <c r="BV175" i="2"/>
  <c r="AF175" i="13" s="1"/>
  <c r="BJ175" i="2"/>
  <c r="X175" i="13" s="1"/>
  <c r="BA175" i="2"/>
  <c r="CH175" i="2"/>
  <c r="BS175" i="2"/>
  <c r="AD175" i="13" s="1"/>
  <c r="BG175" i="2"/>
  <c r="V175" i="13" s="1"/>
  <c r="CE175" i="2"/>
  <c r="BY175" i="2"/>
  <c r="AH175" i="13" s="1"/>
  <c r="BM175" i="2"/>
  <c r="Z175" i="13" s="1"/>
  <c r="AK134" i="2"/>
  <c r="M134" i="13" s="1"/>
  <c r="CN134" i="2"/>
  <c r="CB134" i="2"/>
  <c r="BJ134" i="2"/>
  <c r="X134" i="13" s="1"/>
  <c r="AX134" i="2"/>
  <c r="F131" i="20" s="1"/>
  <c r="BA134" i="2"/>
  <c r="R134" i="13" s="1"/>
  <c r="BD134" i="2"/>
  <c r="T134" i="13" s="1"/>
  <c r="CH134" i="2"/>
  <c r="BY134" i="2"/>
  <c r="AH134" i="13" s="1"/>
  <c r="BP134" i="2"/>
  <c r="AB134" i="13" s="1"/>
  <c r="CK134" i="2"/>
  <c r="BS134" i="2"/>
  <c r="AD134" i="13" s="1"/>
  <c r="BM134" i="2"/>
  <c r="Z134" i="13" s="1"/>
  <c r="AK93" i="2"/>
  <c r="M93" i="13" s="1"/>
  <c r="CN93" i="2"/>
  <c r="CB93" i="2"/>
  <c r="BP93" i="2"/>
  <c r="AB93" i="13" s="1"/>
  <c r="CH93" i="2"/>
  <c r="BY93" i="2"/>
  <c r="AH93" i="13" s="1"/>
  <c r="BJ93" i="2"/>
  <c r="X93" i="13" s="1"/>
  <c r="BD93" i="2"/>
  <c r="T93" i="13" s="1"/>
  <c r="CK93" i="2"/>
  <c r="BV93" i="2"/>
  <c r="AF93" i="13" s="1"/>
  <c r="BG93" i="2"/>
  <c r="V93" i="13" s="1"/>
  <c r="AK207" i="2"/>
  <c r="M207" i="13" s="1"/>
  <c r="CK207" i="2"/>
  <c r="BV207" i="2"/>
  <c r="AF207" i="13" s="1"/>
  <c r="BP207" i="2"/>
  <c r="AB207" i="13" s="1"/>
  <c r="BG207" i="2"/>
  <c r="V207" i="13" s="1"/>
  <c r="CH207" i="2"/>
  <c r="BS207" i="2"/>
  <c r="AD207" i="13" s="1"/>
  <c r="AX207" i="2"/>
  <c r="F204" i="20" s="1"/>
  <c r="CE207" i="2"/>
  <c r="BM207" i="2"/>
  <c r="AK50" i="2"/>
  <c r="M50" i="13" s="1"/>
  <c r="CK50" i="2"/>
  <c r="CN50" i="2"/>
  <c r="BP50" i="2"/>
  <c r="AB50" i="13" s="1"/>
  <c r="CH50" i="2"/>
  <c r="BY50" i="2"/>
  <c r="AH50" i="13" s="1"/>
  <c r="BG50" i="2"/>
  <c r="V50" i="13" s="1"/>
  <c r="AX50" i="2"/>
  <c r="F47" i="20" s="1"/>
  <c r="CE50" i="2"/>
  <c r="BV50" i="2"/>
  <c r="AF50" i="13" s="1"/>
  <c r="BM50" i="2"/>
  <c r="Z50" i="13" s="1"/>
  <c r="BA50" i="2"/>
  <c r="R50" i="13" s="1"/>
  <c r="BD50" i="2"/>
  <c r="T50" i="13" s="1"/>
  <c r="AK59" i="2"/>
  <c r="M59" i="13" s="1"/>
  <c r="BM59" i="2"/>
  <c r="Z59" i="13" s="1"/>
  <c r="BD59" i="2"/>
  <c r="T59" i="13" s="1"/>
  <c r="CH59" i="2"/>
  <c r="BG59" i="2"/>
  <c r="V59" i="13" s="1"/>
  <c r="BV59" i="2"/>
  <c r="AF59" i="13" s="1"/>
  <c r="BJ59" i="2"/>
  <c r="X59" i="13" s="1"/>
  <c r="CK59" i="2"/>
  <c r="BP59" i="2"/>
  <c r="AB59" i="13" s="1"/>
  <c r="AK126" i="2"/>
  <c r="M126" i="13" s="1"/>
  <c r="CK126" i="2"/>
  <c r="CH126" i="2"/>
  <c r="AN126" i="13" s="1"/>
  <c r="BP126" i="2"/>
  <c r="AB126" i="13" s="1"/>
  <c r="BG126" i="2"/>
  <c r="V126" i="13" s="1"/>
  <c r="CN126" i="2"/>
  <c r="BV126" i="2"/>
  <c r="AF126" i="13" s="1"/>
  <c r="BM126" i="2"/>
  <c r="Z126" i="13" s="1"/>
  <c r="BD126" i="2"/>
  <c r="T126" i="13" s="1"/>
  <c r="AX126" i="2"/>
  <c r="F123" i="20" s="1"/>
  <c r="BA126" i="2"/>
  <c r="R126" i="13" s="1"/>
  <c r="CB126" i="2"/>
  <c r="BY126" i="2"/>
  <c r="AH126" i="13" s="1"/>
  <c r="BJ126" i="2"/>
  <c r="X126" i="13" s="1"/>
  <c r="AK104" i="2"/>
  <c r="M104" i="13" s="1"/>
  <c r="CE104" i="2"/>
  <c r="BV104" i="2"/>
  <c r="AF104" i="13" s="1"/>
  <c r="BA104" i="2"/>
  <c r="R104" i="13" s="1"/>
  <c r="BG104" i="2"/>
  <c r="V104" i="13" s="1"/>
  <c r="BD104" i="2"/>
  <c r="T104" i="13" s="1"/>
  <c r="CN104" i="2"/>
  <c r="CB104" i="2"/>
  <c r="BP104" i="2"/>
  <c r="AB104" i="13" s="1"/>
  <c r="AX104" i="2"/>
  <c r="F101" i="20" s="1"/>
  <c r="CK104" i="2"/>
  <c r="BS104" i="2"/>
  <c r="AD104" i="13" s="1"/>
  <c r="BM104" i="2"/>
  <c r="Z104" i="13" s="1"/>
  <c r="AK143" i="2"/>
  <c r="M143" i="13" s="1"/>
  <c r="CK143" i="2"/>
  <c r="CB143" i="2"/>
  <c r="AJ143" i="13" s="1"/>
  <c r="BP143" i="2"/>
  <c r="AB143" i="13" s="1"/>
  <c r="BA143" i="2"/>
  <c r="CN143" i="2"/>
  <c r="BV143" i="2"/>
  <c r="AF143" i="13" s="1"/>
  <c r="BJ143" i="2"/>
  <c r="X143" i="13" s="1"/>
  <c r="CH143" i="2"/>
  <c r="BS143" i="2"/>
  <c r="AD143" i="13" s="1"/>
  <c r="BG143" i="2"/>
  <c r="V143" i="13" s="1"/>
  <c r="AK71" i="2"/>
  <c r="M71" i="13" s="1"/>
  <c r="CN71" i="2"/>
  <c r="BV71" i="2"/>
  <c r="AF71" i="13" s="1"/>
  <c r="BG71" i="2"/>
  <c r="CK71" i="2"/>
  <c r="BS71" i="2"/>
  <c r="BJ71" i="2"/>
  <c r="X71" i="13" s="1"/>
  <c r="AX71" i="2"/>
  <c r="F68" i="20" s="1"/>
  <c r="BA71" i="2"/>
  <c r="R71" i="13" s="1"/>
  <c r="CE71" i="2"/>
  <c r="BY71" i="2"/>
  <c r="AH71" i="13" s="1"/>
  <c r="BM71" i="2"/>
  <c r="Z71" i="13" s="1"/>
  <c r="CE59" i="2"/>
  <c r="AX59" i="2"/>
  <c r="F56" i="20" s="1"/>
  <c r="BM109" i="2"/>
  <c r="Z109" i="13" s="1"/>
  <c r="BV112" i="2"/>
  <c r="CB175" i="2"/>
  <c r="BP172" i="2"/>
  <c r="AB172" i="13" s="1"/>
  <c r="CB24" i="2"/>
  <c r="CE116" i="2"/>
  <c r="BA174" i="2"/>
  <c r="R174" i="13" s="1"/>
  <c r="CE142" i="2"/>
  <c r="BD192" i="2"/>
  <c r="T192" i="13" s="1"/>
  <c r="BP71" i="2"/>
  <c r="CB50" i="2"/>
  <c r="CE126" i="2"/>
  <c r="BJ104" i="2"/>
  <c r="X104" i="13" s="1"/>
  <c r="BM143" i="2"/>
  <c r="BY174" i="2"/>
  <c r="AH174" i="13" s="1"/>
  <c r="CB59" i="2"/>
  <c r="BY59" i="2"/>
  <c r="AH59" i="13" s="1"/>
  <c r="BJ83" i="2"/>
  <c r="BS109" i="2"/>
  <c r="AD109" i="13" s="1"/>
  <c r="CE112" i="2"/>
  <c r="AL112" i="13" s="1"/>
  <c r="CK175" i="2"/>
  <c r="BV172" i="2"/>
  <c r="CK116" i="2"/>
  <c r="BD143" i="2"/>
  <c r="T143" i="13" s="1"/>
  <c r="BD207" i="2"/>
  <c r="T207" i="13" s="1"/>
  <c r="AX142" i="2"/>
  <c r="F139" i="20" s="1"/>
  <c r="CN142" i="2"/>
  <c r="BD172" i="2"/>
  <c r="T172" i="13" s="1"/>
  <c r="BJ22" i="2"/>
  <c r="X22" i="13" s="1"/>
  <c r="CB71" i="2"/>
  <c r="BM93" i="2"/>
  <c r="Z93" i="13" s="1"/>
  <c r="BY104" i="2"/>
  <c r="AH104" i="13" s="1"/>
  <c r="BY143" i="2"/>
  <c r="AH143" i="13" s="1"/>
  <c r="CH174" i="2"/>
  <c r="AK189" i="2"/>
  <c r="M189" i="13" s="1"/>
  <c r="BG189" i="2"/>
  <c r="V189" i="13" s="1"/>
  <c r="AK24" i="2"/>
  <c r="M24" i="13" s="1"/>
  <c r="BG24" i="2"/>
  <c r="AK113" i="2"/>
  <c r="M113" i="13" s="1"/>
  <c r="BG113" i="2"/>
  <c r="V113" i="13" s="1"/>
  <c r="AK109" i="2"/>
  <c r="M109" i="13" s="1"/>
  <c r="BD109" i="2"/>
  <c r="AK116" i="2"/>
  <c r="M116" i="13" s="1"/>
  <c r="BA116" i="2"/>
  <c r="AK112" i="2"/>
  <c r="M112" i="13" s="1"/>
  <c r="BD112" i="2"/>
  <c r="AK83" i="2"/>
  <c r="M83" i="13" s="1"/>
  <c r="BD83" i="2"/>
  <c r="T83" i="13" s="1"/>
  <c r="AK73" i="2"/>
  <c r="M73" i="13" s="1"/>
  <c r="BD73" i="2"/>
  <c r="AK110" i="2"/>
  <c r="M110" i="13" s="1"/>
  <c r="BD110" i="2"/>
  <c r="T110" i="13" s="1"/>
  <c r="AK138" i="2"/>
  <c r="M138" i="13" s="1"/>
  <c r="AX138" i="2"/>
  <c r="F135" i="20" s="1"/>
  <c r="AK80" i="2"/>
  <c r="M80" i="13" s="1"/>
  <c r="BD80" i="2"/>
  <c r="T80" i="13" s="1"/>
  <c r="AK26" i="2"/>
  <c r="M26" i="13" s="1"/>
  <c r="BG26" i="2"/>
  <c r="AK180" i="2"/>
  <c r="M180" i="13" s="1"/>
  <c r="BA180" i="2"/>
  <c r="R180" i="13" s="1"/>
  <c r="AK82" i="2"/>
  <c r="M82" i="13" s="1"/>
  <c r="AX82" i="2"/>
  <c r="F79" i="20" s="1"/>
  <c r="AK55" i="2"/>
  <c r="M55" i="13" s="1"/>
  <c r="BA55" i="2"/>
  <c r="R55" i="13" s="1"/>
  <c r="AK75" i="2"/>
  <c r="M75" i="13" s="1"/>
  <c r="BD75" i="2"/>
  <c r="AK165" i="2"/>
  <c r="M165" i="13" s="1"/>
  <c r="BA165" i="2"/>
  <c r="R165" i="13" s="1"/>
  <c r="AK103" i="2"/>
  <c r="M103" i="13" s="1"/>
  <c r="BD103" i="2"/>
  <c r="T103" i="13" s="1"/>
  <c r="AK173" i="2"/>
  <c r="M173" i="13" s="1"/>
  <c r="BA173" i="2"/>
  <c r="R173" i="13" s="1"/>
  <c r="AK42" i="2"/>
  <c r="M42" i="13" s="1"/>
  <c r="BA42" i="2"/>
  <c r="R42" i="13" s="1"/>
  <c r="AK67" i="2"/>
  <c r="M67" i="13" s="1"/>
  <c r="BG67" i="2"/>
  <c r="V67" i="13" s="1"/>
  <c r="AK150" i="2"/>
  <c r="M150" i="13" s="1"/>
  <c r="BG150" i="2"/>
  <c r="AK118" i="2"/>
  <c r="M118" i="13" s="1"/>
  <c r="BG118" i="2"/>
  <c r="V118" i="13" s="1"/>
  <c r="AK48" i="2"/>
  <c r="M48" i="13" s="1"/>
  <c r="BD48" i="2"/>
  <c r="T48" i="13" s="1"/>
  <c r="AK166" i="2"/>
  <c r="M166" i="13" s="1"/>
  <c r="BG166" i="2"/>
  <c r="V166" i="13" s="1"/>
  <c r="AK167" i="2"/>
  <c r="M167" i="13" s="1"/>
  <c r="BD167" i="2"/>
  <c r="AK154" i="2"/>
  <c r="M154" i="13" s="1"/>
  <c r="AX154" i="2"/>
  <c r="F151" i="20" s="1"/>
  <c r="AK185" i="2"/>
  <c r="M185" i="13" s="1"/>
  <c r="BD185" i="2"/>
  <c r="AK183" i="2"/>
  <c r="M183" i="13" s="1"/>
  <c r="AX183" i="2"/>
  <c r="F180" i="20" s="1"/>
  <c r="AK78" i="2"/>
  <c r="M78" i="13" s="1"/>
  <c r="AX78" i="2"/>
  <c r="F75" i="20" s="1"/>
  <c r="BY208" i="2"/>
  <c r="AH208" i="13" s="1"/>
  <c r="CE208" i="2"/>
  <c r="AL208" i="13" s="1"/>
  <c r="BG208" i="2"/>
  <c r="V208" i="13" s="1"/>
  <c r="CB207" i="2"/>
  <c r="AJ207" i="13" s="1"/>
  <c r="AX208" i="2"/>
  <c r="F205" i="20" s="1"/>
  <c r="BM208" i="2"/>
  <c r="Z208" i="13" s="1"/>
  <c r="CB208" i="2"/>
  <c r="CN208" i="2"/>
  <c r="BD208" i="2"/>
  <c r="T208" i="13" s="1"/>
  <c r="BA208" i="2"/>
  <c r="R208" i="13" s="1"/>
  <c r="BP208" i="2"/>
  <c r="AB208" i="13" s="1"/>
  <c r="BV208" i="2"/>
  <c r="CK208" i="2"/>
  <c r="BS208" i="2"/>
  <c r="AD208" i="13" s="1"/>
  <c r="CH208" i="2"/>
  <c r="CH179" i="2"/>
  <c r="AN179" i="13" s="1"/>
  <c r="BP179" i="2"/>
  <c r="AB179" i="13" s="1"/>
  <c r="CN179" i="2"/>
  <c r="CE179" i="2"/>
  <c r="BG179" i="2"/>
  <c r="V179" i="13" s="1"/>
  <c r="BY179" i="2"/>
  <c r="AH179" i="13" s="1"/>
  <c r="BJ176" i="2"/>
  <c r="X176" i="13" s="1"/>
  <c r="BS176" i="2"/>
  <c r="AD176" i="13" s="1"/>
  <c r="CN176" i="2"/>
  <c r="AR176" i="13" s="1"/>
  <c r="BP176" i="2"/>
  <c r="AB176" i="13" s="1"/>
  <c r="BY176" i="2"/>
  <c r="AH176" i="13" s="1"/>
  <c r="BS120" i="2"/>
  <c r="AD120" i="13" s="1"/>
  <c r="CN120" i="2"/>
  <c r="AR120" i="13" s="1"/>
  <c r="BV120" i="2"/>
  <c r="AF120" i="13" s="1"/>
  <c r="CB120" i="2"/>
  <c r="BA120" i="2"/>
  <c r="R120" i="13" s="1"/>
  <c r="AX120" i="2"/>
  <c r="F117" i="20" s="1"/>
  <c r="BG120" i="2"/>
  <c r="V120" i="13" s="1"/>
  <c r="BM120" i="2"/>
  <c r="Z120" i="13" s="1"/>
  <c r="BY120" i="2"/>
  <c r="AH120" i="13" s="1"/>
  <c r="CH120" i="2"/>
  <c r="BM88" i="2"/>
  <c r="Z88" i="13" s="1"/>
  <c r="CN88" i="2"/>
  <c r="AX88" i="2"/>
  <c r="F85" i="20" s="1"/>
  <c r="BD201" i="2"/>
  <c r="BV179" i="2"/>
  <c r="AF179" i="13" s="1"/>
  <c r="CK179" i="2"/>
  <c r="BM179" i="2"/>
  <c r="Z179" i="13" s="1"/>
  <c r="BS179" i="2"/>
  <c r="CB179" i="2"/>
  <c r="BJ168" i="2"/>
  <c r="X168" i="13" s="1"/>
  <c r="BY168" i="2"/>
  <c r="AH168" i="13" s="1"/>
  <c r="CK168" i="2"/>
  <c r="AP168" i="13" s="1"/>
  <c r="BP168" i="2"/>
  <c r="AB168" i="13" s="1"/>
  <c r="CE168" i="2"/>
  <c r="CN168" i="2"/>
  <c r="BA168" i="2"/>
  <c r="R168" i="13" s="1"/>
  <c r="AX168" i="2"/>
  <c r="F165" i="20" s="1"/>
  <c r="BV168" i="2"/>
  <c r="AF168" i="13" s="1"/>
  <c r="CB168" i="2"/>
  <c r="CK60" i="2"/>
  <c r="AP60" i="13" s="1"/>
  <c r="BJ60" i="2"/>
  <c r="X60" i="13" s="1"/>
  <c r="BY60" i="2"/>
  <c r="AH60" i="13" s="1"/>
  <c r="BP60" i="2"/>
  <c r="AB60" i="13" s="1"/>
  <c r="BG88" i="2"/>
  <c r="V88" i="13" s="1"/>
  <c r="CK88" i="2"/>
  <c r="CB88" i="2"/>
  <c r="CH88" i="2"/>
  <c r="BY89" i="2"/>
  <c r="AH89" i="13" s="1"/>
  <c r="BD89" i="2"/>
  <c r="T89" i="13" s="1"/>
  <c r="BJ89" i="2"/>
  <c r="X89" i="13" s="1"/>
  <c r="BG89" i="2"/>
  <c r="V89" i="13" s="1"/>
  <c r="BD147" i="2"/>
  <c r="T147" i="13" s="1"/>
  <c r="BP144" i="2"/>
  <c r="AB144" i="13" s="1"/>
  <c r="CB144" i="2"/>
  <c r="CK144" i="2"/>
  <c r="BM205" i="2"/>
  <c r="Z205" i="13" s="1"/>
  <c r="BV205" i="2"/>
  <c r="AF205" i="13" s="1"/>
  <c r="CH205" i="2"/>
  <c r="BD144" i="2"/>
  <c r="T144" i="13" s="1"/>
  <c r="BA147" i="2"/>
  <c r="R147" i="13" s="1"/>
  <c r="BM147" i="2"/>
  <c r="Z147" i="13" s="1"/>
  <c r="BS147" i="2"/>
  <c r="AD147" i="13" s="1"/>
  <c r="CB147" i="2"/>
  <c r="BA203" i="2"/>
  <c r="R203" i="13" s="1"/>
  <c r="BP203" i="2"/>
  <c r="AB203" i="13" s="1"/>
  <c r="CN203" i="2"/>
  <c r="CK203" i="2"/>
  <c r="BD148" i="2"/>
  <c r="BA135" i="2"/>
  <c r="R135" i="13" s="1"/>
  <c r="BA205" i="2"/>
  <c r="R205" i="13" s="1"/>
  <c r="BM135" i="2"/>
  <c r="Z135" i="13" s="1"/>
  <c r="BV148" i="2"/>
  <c r="CH148" i="2"/>
  <c r="CH60" i="2"/>
  <c r="BG60" i="2"/>
  <c r="V60" i="13" s="1"/>
  <c r="BD60" i="2"/>
  <c r="BM60" i="2"/>
  <c r="Z60" i="13" s="1"/>
  <c r="CE88" i="2"/>
  <c r="BP88" i="2"/>
  <c r="AB88" i="13" s="1"/>
  <c r="BS88" i="2"/>
  <c r="BY88" i="2"/>
  <c r="AH88" i="13" s="1"/>
  <c r="BV89" i="2"/>
  <c r="AF89" i="13" s="1"/>
  <c r="BA89" i="2"/>
  <c r="R89" i="13" s="1"/>
  <c r="CE89" i="2"/>
  <c r="AX89" i="2"/>
  <c r="F86" i="20" s="1"/>
  <c r="BV144" i="2"/>
  <c r="AF144" i="13" s="1"/>
  <c r="CE144" i="2"/>
  <c r="BP205" i="2"/>
  <c r="AB205" i="13" s="1"/>
  <c r="CB205" i="2"/>
  <c r="CK205" i="2"/>
  <c r="AX144" i="2"/>
  <c r="BG147" i="2"/>
  <c r="V147" i="13" s="1"/>
  <c r="BV147" i="2"/>
  <c r="AF147" i="13" s="1"/>
  <c r="CK147" i="2"/>
  <c r="BY203" i="2"/>
  <c r="AH203" i="13" s="1"/>
  <c r="CB203" i="2"/>
  <c r="BG205" i="2"/>
  <c r="V205" i="13" s="1"/>
  <c r="BS135" i="2"/>
  <c r="AD135" i="13" s="1"/>
  <c r="BM148" i="2"/>
  <c r="Z148" i="13" s="1"/>
  <c r="BS148" i="2"/>
  <c r="AD148" i="13" s="1"/>
  <c r="CE148" i="2"/>
  <c r="CE60" i="2"/>
  <c r="BA60" i="2"/>
  <c r="R60" i="13" s="1"/>
  <c r="BV60" i="2"/>
  <c r="AF60" i="13" s="1"/>
  <c r="BV88" i="2"/>
  <c r="AF88" i="13" s="1"/>
  <c r="BA88" i="2"/>
  <c r="R88" i="13" s="1"/>
  <c r="BJ88" i="2"/>
  <c r="X88" i="13" s="1"/>
  <c r="BD88" i="2"/>
  <c r="T88" i="13" s="1"/>
  <c r="BP89" i="2"/>
  <c r="AB89" i="13" s="1"/>
  <c r="CN89" i="2"/>
  <c r="CB89" i="2"/>
  <c r="BD203" i="2"/>
  <c r="BA148" i="2"/>
  <c r="R148" i="13" s="1"/>
  <c r="AX205" i="2"/>
  <c r="BJ144" i="2"/>
  <c r="X144" i="13" s="1"/>
  <c r="BS144" i="2"/>
  <c r="AD144" i="13" s="1"/>
  <c r="CH144" i="2"/>
  <c r="BY205" i="2"/>
  <c r="CE205" i="2"/>
  <c r="BJ147" i="2"/>
  <c r="X147" i="13" s="1"/>
  <c r="CE147" i="2"/>
  <c r="CH147" i="2"/>
  <c r="BJ203" i="2"/>
  <c r="X203" i="13" s="1"/>
  <c r="BS203" i="2"/>
  <c r="CE203" i="2"/>
  <c r="BJ205" i="2"/>
  <c r="X205" i="13" s="1"/>
  <c r="AX148" i="2"/>
  <c r="F145" i="20" s="1"/>
  <c r="CB135" i="2"/>
  <c r="BJ148" i="2"/>
  <c r="X148" i="13" s="1"/>
  <c r="BY148" i="2"/>
  <c r="AH148" i="13" s="1"/>
  <c r="BV135" i="2"/>
  <c r="AF135" i="13" s="1"/>
  <c r="AX135" i="2"/>
  <c r="F132" i="20" s="1"/>
  <c r="BJ135" i="2"/>
  <c r="X135" i="13" s="1"/>
  <c r="BY135" i="2"/>
  <c r="AH135" i="13" s="1"/>
  <c r="CN135" i="2"/>
  <c r="BD135" i="2"/>
  <c r="BG135" i="2"/>
  <c r="V135" i="13" s="1"/>
  <c r="CE135" i="2"/>
  <c r="BP135" i="2"/>
  <c r="AB135" i="13" s="1"/>
  <c r="CH135" i="2"/>
  <c r="AN135" i="13" s="1"/>
  <c r="BG125" i="2"/>
  <c r="V125" i="13" s="1"/>
  <c r="BP125" i="2"/>
  <c r="AB125" i="13" s="1"/>
  <c r="CB125" i="2"/>
  <c r="BJ125" i="2"/>
  <c r="BY125" i="2"/>
  <c r="AH125" i="13" s="1"/>
  <c r="CH125" i="2"/>
  <c r="CE125" i="2"/>
  <c r="BA125" i="2"/>
  <c r="BS125" i="2"/>
  <c r="AD125" i="13" s="1"/>
  <c r="CN125" i="2"/>
  <c r="CH49" i="2"/>
  <c r="CN49" i="2"/>
  <c r="CK49" i="2"/>
  <c r="CE49" i="2"/>
  <c r="BY49" i="2"/>
  <c r="AH49" i="13" s="1"/>
  <c r="CB49" i="2"/>
  <c r="BV49" i="2"/>
  <c r="AF49" i="13" s="1"/>
  <c r="BS49" i="2"/>
  <c r="BP49" i="2"/>
  <c r="AB49" i="13" s="1"/>
  <c r="BJ49" i="2"/>
  <c r="X49" i="13" s="1"/>
  <c r="BM49" i="2"/>
  <c r="Z49" i="13" s="1"/>
  <c r="BD49" i="2"/>
  <c r="T49" i="13" s="1"/>
  <c r="AX49" i="2"/>
  <c r="F46" i="20" s="1"/>
  <c r="BG49" i="2"/>
  <c r="V49" i="13" s="1"/>
  <c r="BA49" i="2"/>
  <c r="R49" i="13" s="1"/>
  <c r="CN136" i="2"/>
  <c r="CK136" i="2"/>
  <c r="CE136" i="2"/>
  <c r="CH136" i="2"/>
  <c r="CB136" i="2"/>
  <c r="BS136" i="2"/>
  <c r="AD136" i="13" s="1"/>
  <c r="BY136" i="2"/>
  <c r="BV136" i="2"/>
  <c r="AF136" i="13" s="1"/>
  <c r="BP136" i="2"/>
  <c r="AB136" i="13" s="1"/>
  <c r="BM136" i="2"/>
  <c r="Z136" i="13" s="1"/>
  <c r="BJ136" i="2"/>
  <c r="BG136" i="2"/>
  <c r="V136" i="13" s="1"/>
  <c r="BD136" i="2"/>
  <c r="T136" i="13" s="1"/>
  <c r="BA136" i="2"/>
  <c r="R136" i="13" s="1"/>
  <c r="AX136" i="2"/>
  <c r="F133" i="20" s="1"/>
  <c r="CK190" i="2"/>
  <c r="CN190" i="2"/>
  <c r="CE190" i="2"/>
  <c r="CB190" i="2"/>
  <c r="AJ190" i="13" s="1"/>
  <c r="CH190" i="2"/>
  <c r="BY190" i="2"/>
  <c r="AH190" i="13" s="1"/>
  <c r="BS190" i="2"/>
  <c r="AD190" i="13" s="1"/>
  <c r="BV190" i="2"/>
  <c r="AF190" i="13" s="1"/>
  <c r="BP190" i="2"/>
  <c r="AB190" i="13" s="1"/>
  <c r="BM190" i="2"/>
  <c r="Z190" i="13" s="1"/>
  <c r="BJ190" i="2"/>
  <c r="X190" i="13" s="1"/>
  <c r="BG190" i="2"/>
  <c r="BD190" i="2"/>
  <c r="T190" i="13" s="1"/>
  <c r="AX190" i="2"/>
  <c r="F187" i="20" s="1"/>
  <c r="BA190" i="2"/>
  <c r="R190" i="13" s="1"/>
  <c r="CN128" i="2"/>
  <c r="CK128" i="2"/>
  <c r="CH128" i="2"/>
  <c r="CE128" i="2"/>
  <c r="CB128" i="2"/>
  <c r="AJ128" i="13" s="1"/>
  <c r="BS128" i="2"/>
  <c r="AD128" i="13" s="1"/>
  <c r="BY128" i="2"/>
  <c r="AH128" i="13" s="1"/>
  <c r="BV128" i="2"/>
  <c r="AF128" i="13" s="1"/>
  <c r="BP128" i="2"/>
  <c r="BM128" i="2"/>
  <c r="Z128" i="13" s="1"/>
  <c r="BJ128" i="2"/>
  <c r="X128" i="13" s="1"/>
  <c r="BG128" i="2"/>
  <c r="V128" i="13" s="1"/>
  <c r="BA128" i="2"/>
  <c r="AX128" i="2"/>
  <c r="F125" i="20" s="1"/>
  <c r="BD128" i="2"/>
  <c r="T128" i="13" s="1"/>
  <c r="CK198" i="2"/>
  <c r="CH198" i="2"/>
  <c r="CE198" i="2"/>
  <c r="CB198" i="2"/>
  <c r="CN198" i="2"/>
  <c r="BY198" i="2"/>
  <c r="BS198" i="2"/>
  <c r="AD198" i="13" s="1"/>
  <c r="BV198" i="2"/>
  <c r="AF198" i="13" s="1"/>
  <c r="BP198" i="2"/>
  <c r="AB198" i="13" s="1"/>
  <c r="BM198" i="2"/>
  <c r="Z198" i="13" s="1"/>
  <c r="BJ198" i="2"/>
  <c r="X198" i="13" s="1"/>
  <c r="BG198" i="2"/>
  <c r="V198" i="13" s="1"/>
  <c r="BD198" i="2"/>
  <c r="T198" i="13" s="1"/>
  <c r="BA198" i="2"/>
  <c r="R198" i="13" s="1"/>
  <c r="AX198" i="2"/>
  <c r="F195" i="20" s="1"/>
  <c r="CN64" i="2"/>
  <c r="CK64" i="2"/>
  <c r="CE64" i="2"/>
  <c r="AL64" i="13" s="1"/>
  <c r="BY64" i="2"/>
  <c r="AH64" i="13" s="1"/>
  <c r="CB64" i="2"/>
  <c r="CH64" i="2"/>
  <c r="BS64" i="2"/>
  <c r="AD64" i="13" s="1"/>
  <c r="BV64" i="2"/>
  <c r="AF64" i="13" s="1"/>
  <c r="BP64" i="2"/>
  <c r="AB64" i="13" s="1"/>
  <c r="BM64" i="2"/>
  <c r="Z64" i="13" s="1"/>
  <c r="BJ64" i="2"/>
  <c r="BD64" i="2"/>
  <c r="T64" i="13" s="1"/>
  <c r="BG64" i="2"/>
  <c r="V64" i="13" s="1"/>
  <c r="BA64" i="2"/>
  <c r="R64" i="13" s="1"/>
  <c r="AX64" i="2"/>
  <c r="F61" i="20" s="1"/>
  <c r="CN130" i="2"/>
  <c r="CH130" i="2"/>
  <c r="CB130" i="2"/>
  <c r="BY130" i="2"/>
  <c r="AH130" i="13" s="1"/>
  <c r="CK130" i="2"/>
  <c r="CE130" i="2"/>
  <c r="BS130" i="2"/>
  <c r="AD130" i="13" s="1"/>
  <c r="BV130" i="2"/>
  <c r="BG130" i="2"/>
  <c r="V130" i="13" s="1"/>
  <c r="BM130" i="2"/>
  <c r="BJ130" i="2"/>
  <c r="X130" i="13" s="1"/>
  <c r="BP130" i="2"/>
  <c r="BA130" i="2"/>
  <c r="R130" i="13" s="1"/>
  <c r="AX130" i="2"/>
  <c r="F127" i="20" s="1"/>
  <c r="BD130" i="2"/>
  <c r="T130" i="13" s="1"/>
  <c r="CN65" i="2"/>
  <c r="CK65" i="2"/>
  <c r="CE65" i="2"/>
  <c r="CH65" i="2"/>
  <c r="BY65" i="2"/>
  <c r="BP65" i="2"/>
  <c r="AB65" i="13" s="1"/>
  <c r="CB65" i="2"/>
  <c r="BV65" i="2"/>
  <c r="AF65" i="13" s="1"/>
  <c r="BS65" i="2"/>
  <c r="BM65" i="2"/>
  <c r="Z65" i="13" s="1"/>
  <c r="BG65" i="2"/>
  <c r="V65" i="13" s="1"/>
  <c r="BJ65" i="2"/>
  <c r="X65" i="13" s="1"/>
  <c r="AX65" i="2"/>
  <c r="F62" i="20" s="1"/>
  <c r="BD65" i="2"/>
  <c r="T65" i="13" s="1"/>
  <c r="BA65" i="2"/>
  <c r="R65" i="13" s="1"/>
  <c r="CH140" i="2"/>
  <c r="CN140" i="2"/>
  <c r="CK140" i="2"/>
  <c r="CE140" i="2"/>
  <c r="CB140" i="2"/>
  <c r="BS140" i="2"/>
  <c r="AD140" i="13" s="1"/>
  <c r="BY140" i="2"/>
  <c r="AH140" i="13" s="1"/>
  <c r="BV140" i="2"/>
  <c r="AF140" i="13" s="1"/>
  <c r="BP140" i="2"/>
  <c r="AB140" i="13" s="1"/>
  <c r="BJ140" i="2"/>
  <c r="X140" i="13" s="1"/>
  <c r="BM140" i="2"/>
  <c r="Z140" i="13" s="1"/>
  <c r="BG140" i="2"/>
  <c r="V140" i="13" s="1"/>
  <c r="BD140" i="2"/>
  <c r="T140" i="13" s="1"/>
  <c r="BA140" i="2"/>
  <c r="R140" i="13" s="1"/>
  <c r="AX140" i="2"/>
  <c r="F137" i="20" s="1"/>
  <c r="CN202" i="2"/>
  <c r="CH202" i="2"/>
  <c r="CK202" i="2"/>
  <c r="CB202" i="2"/>
  <c r="CE202" i="2"/>
  <c r="BY202" i="2"/>
  <c r="AH202" i="13" s="1"/>
  <c r="BS202" i="2"/>
  <c r="BV202" i="2"/>
  <c r="AF202" i="13" s="1"/>
  <c r="BJ202" i="2"/>
  <c r="X202" i="13" s="1"/>
  <c r="BP202" i="2"/>
  <c r="AB202" i="13" s="1"/>
  <c r="BM202" i="2"/>
  <c r="BD202" i="2"/>
  <c r="T202" i="13" s="1"/>
  <c r="AX202" i="2"/>
  <c r="BA202" i="2"/>
  <c r="R202" i="13" s="1"/>
  <c r="BG202" i="2"/>
  <c r="CH152" i="2"/>
  <c r="CK152" i="2"/>
  <c r="CN152" i="2"/>
  <c r="BY152" i="2"/>
  <c r="AH152" i="13" s="1"/>
  <c r="CE152" i="2"/>
  <c r="CB152" i="2"/>
  <c r="BV152" i="2"/>
  <c r="AF152" i="13" s="1"/>
  <c r="BS152" i="2"/>
  <c r="AD152" i="13" s="1"/>
  <c r="BM152" i="2"/>
  <c r="Z152" i="13" s="1"/>
  <c r="BP152" i="2"/>
  <c r="AB152" i="13" s="1"/>
  <c r="BA152" i="2"/>
  <c r="R152" i="13" s="1"/>
  <c r="BJ152" i="2"/>
  <c r="X152" i="13" s="1"/>
  <c r="BG152" i="2"/>
  <c r="V152" i="13" s="1"/>
  <c r="BD152" i="2"/>
  <c r="T152" i="13" s="1"/>
  <c r="AX152" i="2"/>
  <c r="F149" i="20" s="1"/>
  <c r="CN195" i="2"/>
  <c r="CK195" i="2"/>
  <c r="CH195" i="2"/>
  <c r="CE195" i="2"/>
  <c r="CB195" i="2"/>
  <c r="BV195" i="2"/>
  <c r="AF195" i="13" s="1"/>
  <c r="BS195" i="2"/>
  <c r="AD195" i="13" s="1"/>
  <c r="BY195" i="2"/>
  <c r="AH195" i="13" s="1"/>
  <c r="BP195" i="2"/>
  <c r="AB195" i="13" s="1"/>
  <c r="BM195" i="2"/>
  <c r="Z195" i="13" s="1"/>
  <c r="BJ195" i="2"/>
  <c r="X195" i="13" s="1"/>
  <c r="BD195" i="2"/>
  <c r="T195" i="13" s="1"/>
  <c r="BG195" i="2"/>
  <c r="V195" i="13" s="1"/>
  <c r="BA195" i="2"/>
  <c r="R195" i="13" s="1"/>
  <c r="AX195" i="2"/>
  <c r="F192" i="20" s="1"/>
  <c r="CH53" i="2"/>
  <c r="CN53" i="2"/>
  <c r="CE53" i="2"/>
  <c r="CK53" i="2"/>
  <c r="CB53" i="2"/>
  <c r="BY53" i="2"/>
  <c r="BV53" i="2"/>
  <c r="AF53" i="13" s="1"/>
  <c r="BS53" i="2"/>
  <c r="AD53" i="13" s="1"/>
  <c r="BP53" i="2"/>
  <c r="AB53" i="13" s="1"/>
  <c r="BG53" i="2"/>
  <c r="V53" i="13" s="1"/>
  <c r="BJ53" i="2"/>
  <c r="X53" i="13" s="1"/>
  <c r="BM53" i="2"/>
  <c r="Z53" i="13" s="1"/>
  <c r="BA53" i="2"/>
  <c r="R53" i="13" s="1"/>
  <c r="BD53" i="2"/>
  <c r="T53" i="13" s="1"/>
  <c r="AX53" i="2"/>
  <c r="F50" i="20" s="1"/>
  <c r="CN149" i="2"/>
  <c r="CK149" i="2"/>
  <c r="CH149" i="2"/>
  <c r="CE149" i="2"/>
  <c r="CB149" i="2"/>
  <c r="BY149" i="2"/>
  <c r="AH149" i="13" s="1"/>
  <c r="BV149" i="2"/>
  <c r="AF149" i="13" s="1"/>
  <c r="BS149" i="2"/>
  <c r="AD149" i="13" s="1"/>
  <c r="BP149" i="2"/>
  <c r="AB149" i="13" s="1"/>
  <c r="BJ149" i="2"/>
  <c r="X149" i="13" s="1"/>
  <c r="BG149" i="2"/>
  <c r="V149" i="13" s="1"/>
  <c r="BM149" i="2"/>
  <c r="Z149" i="13" s="1"/>
  <c r="BD149" i="2"/>
  <c r="T149" i="13" s="1"/>
  <c r="BA149" i="2"/>
  <c r="R149" i="13" s="1"/>
  <c r="AX149" i="2"/>
  <c r="F146" i="20" s="1"/>
  <c r="CN137" i="2"/>
  <c r="CH137" i="2"/>
  <c r="CK137" i="2"/>
  <c r="CE137" i="2"/>
  <c r="AL137" i="13" s="1"/>
  <c r="BY137" i="2"/>
  <c r="AH137" i="13" s="1"/>
  <c r="CB137" i="2"/>
  <c r="BP137" i="2"/>
  <c r="AB137" i="13" s="1"/>
  <c r="BV137" i="2"/>
  <c r="BS137" i="2"/>
  <c r="AD137" i="13" s="1"/>
  <c r="BM137" i="2"/>
  <c r="Z137" i="13" s="1"/>
  <c r="BJ137" i="2"/>
  <c r="X137" i="13" s="1"/>
  <c r="BA137" i="2"/>
  <c r="R137" i="13" s="1"/>
  <c r="BG137" i="2"/>
  <c r="V137" i="13" s="1"/>
  <c r="AX137" i="2"/>
  <c r="F134" i="20" s="1"/>
  <c r="BD137" i="2"/>
  <c r="T137" i="13" s="1"/>
  <c r="CN25" i="2"/>
  <c r="CK25" i="2"/>
  <c r="CH25" i="2"/>
  <c r="CB25" i="2"/>
  <c r="BY25" i="2"/>
  <c r="CE25" i="2"/>
  <c r="BV25" i="2"/>
  <c r="AF25" i="13" s="1"/>
  <c r="BS25" i="2"/>
  <c r="AD25" i="13" s="1"/>
  <c r="BP25" i="2"/>
  <c r="BG25" i="2"/>
  <c r="V25" i="13" s="1"/>
  <c r="BM25" i="2"/>
  <c r="Z25" i="13" s="1"/>
  <c r="BJ25" i="2"/>
  <c r="X25" i="13" s="1"/>
  <c r="AX25" i="2"/>
  <c r="F22" i="20" s="1"/>
  <c r="BD25" i="2"/>
  <c r="T25" i="13" s="1"/>
  <c r="BA25" i="2"/>
  <c r="R25" i="13" s="1"/>
  <c r="CK178" i="2"/>
  <c r="CH178" i="2"/>
  <c r="CN178" i="2"/>
  <c r="CE178" i="2"/>
  <c r="CB178" i="2"/>
  <c r="BV178" i="2"/>
  <c r="AF178" i="13" s="1"/>
  <c r="BY178" i="2"/>
  <c r="AH178" i="13" s="1"/>
  <c r="BS178" i="2"/>
  <c r="AD178" i="13" s="1"/>
  <c r="BP178" i="2"/>
  <c r="AB178" i="13" s="1"/>
  <c r="BM178" i="2"/>
  <c r="Z178" i="13" s="1"/>
  <c r="BJ178" i="2"/>
  <c r="X178" i="13" s="1"/>
  <c r="AX178" i="2"/>
  <c r="F175" i="20" s="1"/>
  <c r="BD178" i="2"/>
  <c r="T178" i="13" s="1"/>
  <c r="BG178" i="2"/>
  <c r="V178" i="13" s="1"/>
  <c r="BA178" i="2"/>
  <c r="R178" i="13" s="1"/>
  <c r="CK200" i="2"/>
  <c r="AP200" i="13" s="1"/>
  <c r="CN200" i="2"/>
  <c r="CH200" i="2"/>
  <c r="CE200" i="2"/>
  <c r="CB200" i="2"/>
  <c r="BV200" i="2"/>
  <c r="AF200" i="13" s="1"/>
  <c r="BY200" i="2"/>
  <c r="AH200" i="13" s="1"/>
  <c r="BS200" i="2"/>
  <c r="BP200" i="2"/>
  <c r="AB200" i="13" s="1"/>
  <c r="BM200" i="2"/>
  <c r="Z200" i="13" s="1"/>
  <c r="BA200" i="2"/>
  <c r="BJ200" i="2"/>
  <c r="X200" i="13" s="1"/>
  <c r="BG200" i="2"/>
  <c r="V200" i="13" s="1"/>
  <c r="BD200" i="2"/>
  <c r="T200" i="13" s="1"/>
  <c r="AX200" i="2"/>
  <c r="CN133" i="2"/>
  <c r="CK133" i="2"/>
  <c r="CH133" i="2"/>
  <c r="CE133" i="2"/>
  <c r="CB133" i="2"/>
  <c r="BV133" i="2"/>
  <c r="AF133" i="13" s="1"/>
  <c r="BS133" i="2"/>
  <c r="AD133" i="13" s="1"/>
  <c r="BY133" i="2"/>
  <c r="AH133" i="13" s="1"/>
  <c r="BJ133" i="2"/>
  <c r="X133" i="13" s="1"/>
  <c r="BG133" i="2"/>
  <c r="V133" i="13" s="1"/>
  <c r="BM133" i="2"/>
  <c r="Z133" i="13" s="1"/>
  <c r="BP133" i="2"/>
  <c r="AB133" i="13" s="1"/>
  <c r="BD133" i="2"/>
  <c r="T133" i="13" s="1"/>
  <c r="BA133" i="2"/>
  <c r="R133" i="13" s="1"/>
  <c r="AX133" i="2"/>
  <c r="F130" i="20" s="1"/>
  <c r="CN153" i="2"/>
  <c r="AR153" i="13" s="1"/>
  <c r="CH153" i="2"/>
  <c r="CK153" i="2"/>
  <c r="CE153" i="2"/>
  <c r="CB153" i="2"/>
  <c r="AJ153" i="13" s="1"/>
  <c r="BY153" i="2"/>
  <c r="AH153" i="13" s="1"/>
  <c r="BV153" i="2"/>
  <c r="AF153" i="13" s="1"/>
  <c r="BS153" i="2"/>
  <c r="AD153" i="13" s="1"/>
  <c r="BM153" i="2"/>
  <c r="BP153" i="2"/>
  <c r="AB153" i="13" s="1"/>
  <c r="BJ153" i="2"/>
  <c r="BA153" i="2"/>
  <c r="R153" i="13" s="1"/>
  <c r="AX153" i="2"/>
  <c r="F150" i="20" s="1"/>
  <c r="BG153" i="2"/>
  <c r="V153" i="13" s="1"/>
  <c r="BD153" i="2"/>
  <c r="T153" i="13" s="1"/>
  <c r="CK197" i="2"/>
  <c r="CH197" i="2"/>
  <c r="CN197" i="2"/>
  <c r="CE197" i="2"/>
  <c r="CB197" i="2"/>
  <c r="BY197" i="2"/>
  <c r="AH197" i="13" s="1"/>
  <c r="BV197" i="2"/>
  <c r="AF197" i="13" s="1"/>
  <c r="BS197" i="2"/>
  <c r="AD197" i="13" s="1"/>
  <c r="BP197" i="2"/>
  <c r="AB197" i="13" s="1"/>
  <c r="BM197" i="2"/>
  <c r="Z197" i="13" s="1"/>
  <c r="AX197" i="2"/>
  <c r="F194" i="20" s="1"/>
  <c r="BD197" i="2"/>
  <c r="T197" i="13" s="1"/>
  <c r="BJ197" i="2"/>
  <c r="X197" i="13" s="1"/>
  <c r="BG197" i="2"/>
  <c r="V197" i="13" s="1"/>
  <c r="BA197" i="2"/>
  <c r="R197" i="13" s="1"/>
  <c r="CN29" i="2"/>
  <c r="CK29" i="2"/>
  <c r="CH29" i="2"/>
  <c r="AN29" i="13" s="1"/>
  <c r="CB29" i="2"/>
  <c r="BY29" i="2"/>
  <c r="AH29" i="13" s="1"/>
  <c r="CE29" i="2"/>
  <c r="BP29" i="2"/>
  <c r="BV29" i="2"/>
  <c r="AF29" i="13" s="1"/>
  <c r="BS29" i="2"/>
  <c r="AD29" i="13" s="1"/>
  <c r="BG29" i="2"/>
  <c r="V29" i="13" s="1"/>
  <c r="BJ29" i="2"/>
  <c r="BM29" i="2"/>
  <c r="Z29" i="13" s="1"/>
  <c r="BA29" i="2"/>
  <c r="R29" i="13" s="1"/>
  <c r="AX29" i="2"/>
  <c r="F26" i="20" s="1"/>
  <c r="BD29" i="2"/>
  <c r="T29" i="13" s="1"/>
  <c r="CN132" i="2"/>
  <c r="CK132" i="2"/>
  <c r="CE132" i="2"/>
  <c r="CB132" i="2"/>
  <c r="AJ132" i="13" s="1"/>
  <c r="CH132" i="2"/>
  <c r="BY132" i="2"/>
  <c r="AH132" i="13" s="1"/>
  <c r="BV132" i="2"/>
  <c r="AF132" i="13" s="1"/>
  <c r="BS132" i="2"/>
  <c r="AD132" i="13" s="1"/>
  <c r="BJ132" i="2"/>
  <c r="X132" i="13" s="1"/>
  <c r="BM132" i="2"/>
  <c r="Z132" i="13" s="1"/>
  <c r="BP132" i="2"/>
  <c r="AB132" i="13" s="1"/>
  <c r="BD132" i="2"/>
  <c r="T132" i="13" s="1"/>
  <c r="AX132" i="2"/>
  <c r="F129" i="20" s="1"/>
  <c r="BG132" i="2"/>
  <c r="V132" i="13" s="1"/>
  <c r="BA132" i="2"/>
  <c r="R132" i="13" s="1"/>
  <c r="CK141" i="2"/>
  <c r="CH141" i="2"/>
  <c r="CN141" i="2"/>
  <c r="CE141" i="2"/>
  <c r="CB141" i="2"/>
  <c r="AJ141" i="13" s="1"/>
  <c r="BV141" i="2"/>
  <c r="AF141" i="13" s="1"/>
  <c r="BS141" i="2"/>
  <c r="AD141" i="13" s="1"/>
  <c r="BY141" i="2"/>
  <c r="AH141" i="13" s="1"/>
  <c r="BP141" i="2"/>
  <c r="AB141" i="13" s="1"/>
  <c r="BJ141" i="2"/>
  <c r="X141" i="13" s="1"/>
  <c r="BG141" i="2"/>
  <c r="V141" i="13" s="1"/>
  <c r="BM141" i="2"/>
  <c r="Z141" i="13" s="1"/>
  <c r="BD141" i="2"/>
  <c r="T141" i="13" s="1"/>
  <c r="BA141" i="2"/>
  <c r="R141" i="13" s="1"/>
  <c r="AX141" i="2"/>
  <c r="F138" i="20" s="1"/>
  <c r="CN186" i="2"/>
  <c r="CH186" i="2"/>
  <c r="CK186" i="2"/>
  <c r="CE186" i="2"/>
  <c r="CB186" i="2"/>
  <c r="BY186" i="2"/>
  <c r="AH186" i="13" s="1"/>
  <c r="BS186" i="2"/>
  <c r="AD186" i="13" s="1"/>
  <c r="BV186" i="2"/>
  <c r="AF186" i="13" s="1"/>
  <c r="BJ186" i="2"/>
  <c r="X186" i="13" s="1"/>
  <c r="BP186" i="2"/>
  <c r="AB186" i="13" s="1"/>
  <c r="BM186" i="2"/>
  <c r="Z186" i="13" s="1"/>
  <c r="BD186" i="2"/>
  <c r="BA186" i="2"/>
  <c r="R186" i="13" s="1"/>
  <c r="AX186" i="2"/>
  <c r="F183" i="20" s="1"/>
  <c r="BG186" i="2"/>
  <c r="V186" i="13" s="1"/>
  <c r="CH37" i="2"/>
  <c r="CN37" i="2"/>
  <c r="CK37" i="2"/>
  <c r="AP37" i="13" s="1"/>
  <c r="CE37" i="2"/>
  <c r="BY37" i="2"/>
  <c r="AH37" i="13" s="1"/>
  <c r="CB37" i="2"/>
  <c r="BV37" i="2"/>
  <c r="BS37" i="2"/>
  <c r="AD37" i="13" s="1"/>
  <c r="BP37" i="2"/>
  <c r="AB37" i="13" s="1"/>
  <c r="BJ37" i="2"/>
  <c r="X37" i="13" s="1"/>
  <c r="BM37" i="2"/>
  <c r="Z37" i="13" s="1"/>
  <c r="BG37" i="2"/>
  <c r="V37" i="13" s="1"/>
  <c r="BD37" i="2"/>
  <c r="T37" i="13" s="1"/>
  <c r="AX37" i="2"/>
  <c r="F34" i="20" s="1"/>
  <c r="BA37" i="2"/>
  <c r="CN194" i="2"/>
  <c r="CH194" i="2"/>
  <c r="CK194" i="2"/>
  <c r="CE194" i="2"/>
  <c r="AL194" i="13" s="1"/>
  <c r="BY194" i="2"/>
  <c r="AH194" i="13" s="1"/>
  <c r="BS194" i="2"/>
  <c r="AD194" i="13" s="1"/>
  <c r="BV194" i="2"/>
  <c r="AF194" i="13" s="1"/>
  <c r="CB194" i="2"/>
  <c r="AJ194" i="13" s="1"/>
  <c r="BJ194" i="2"/>
  <c r="X194" i="13" s="1"/>
  <c r="BP194" i="2"/>
  <c r="AB194" i="13" s="1"/>
  <c r="BM194" i="2"/>
  <c r="Z194" i="13" s="1"/>
  <c r="BD194" i="2"/>
  <c r="T194" i="13" s="1"/>
  <c r="BA194" i="2"/>
  <c r="R194" i="13" s="1"/>
  <c r="BG194" i="2"/>
  <c r="V194" i="13" s="1"/>
  <c r="AX194" i="2"/>
  <c r="CH77" i="2"/>
  <c r="AN77" i="13" s="1"/>
  <c r="CN77" i="2"/>
  <c r="CK77" i="2"/>
  <c r="CE77" i="2"/>
  <c r="CB77" i="2"/>
  <c r="AJ77" i="13" s="1"/>
  <c r="BY77" i="2"/>
  <c r="AH77" i="13" s="1"/>
  <c r="BV77" i="2"/>
  <c r="AF77" i="13" s="1"/>
  <c r="BS77" i="2"/>
  <c r="AD77" i="13" s="1"/>
  <c r="BP77" i="2"/>
  <c r="BJ77" i="2"/>
  <c r="X77" i="13" s="1"/>
  <c r="BM77" i="2"/>
  <c r="Z77" i="13" s="1"/>
  <c r="BD77" i="2"/>
  <c r="T77" i="13" s="1"/>
  <c r="BA77" i="2"/>
  <c r="R77" i="13" s="1"/>
  <c r="AX77" i="2"/>
  <c r="F74" i="20" s="1"/>
  <c r="BG77" i="2"/>
  <c r="V77" i="13" s="1"/>
  <c r="CN177" i="2"/>
  <c r="CH177" i="2"/>
  <c r="CK177" i="2"/>
  <c r="CE177" i="2"/>
  <c r="CB177" i="2"/>
  <c r="BY177" i="2"/>
  <c r="AH177" i="13" s="1"/>
  <c r="BV177" i="2"/>
  <c r="AF177" i="13" s="1"/>
  <c r="BS177" i="2"/>
  <c r="AD177" i="13" s="1"/>
  <c r="BM177" i="2"/>
  <c r="Z177" i="13" s="1"/>
  <c r="BP177" i="2"/>
  <c r="AB177" i="13" s="1"/>
  <c r="BJ177" i="2"/>
  <c r="X177" i="13" s="1"/>
  <c r="BA177" i="2"/>
  <c r="R177" i="13" s="1"/>
  <c r="AX177" i="2"/>
  <c r="F174" i="20" s="1"/>
  <c r="BG177" i="2"/>
  <c r="V177" i="13" s="1"/>
  <c r="BD177" i="2"/>
  <c r="T177" i="13" s="1"/>
  <c r="BY102" i="2"/>
  <c r="AH102" i="13" s="1"/>
  <c r="BV102" i="2"/>
  <c r="AF102" i="13" s="1"/>
  <c r="CE102" i="2"/>
  <c r="AL102" i="13" s="1"/>
  <c r="BS102" i="2"/>
  <c r="AD102" i="13" s="1"/>
  <c r="BP102" i="2"/>
  <c r="AB102" i="13" s="1"/>
  <c r="AX102" i="2"/>
  <c r="F99" i="20" s="1"/>
  <c r="CN102" i="2"/>
  <c r="AR102" i="13" s="1"/>
  <c r="CK102" i="2"/>
  <c r="CH102" i="2"/>
  <c r="BA102" i="2"/>
  <c r="R102" i="13" s="1"/>
  <c r="CB102" i="2"/>
  <c r="BM102" i="2"/>
  <c r="Z102" i="13" s="1"/>
  <c r="BJ102" i="2"/>
  <c r="X102" i="13" s="1"/>
  <c r="BG102" i="2"/>
  <c r="V102" i="13" s="1"/>
  <c r="BD102" i="2"/>
  <c r="T102" i="13" s="1"/>
  <c r="CN101" i="2"/>
  <c r="CK101" i="2"/>
  <c r="BY101" i="2"/>
  <c r="AH101" i="13" s="1"/>
  <c r="BM101" i="2"/>
  <c r="Z101" i="13" s="1"/>
  <c r="BA101" i="2"/>
  <c r="R101" i="13" s="1"/>
  <c r="AX101" i="2"/>
  <c r="F98" i="20" s="1"/>
  <c r="CE101" i="2"/>
  <c r="BV101" i="2"/>
  <c r="AF101" i="13" s="1"/>
  <c r="BS101" i="2"/>
  <c r="AD101" i="13" s="1"/>
  <c r="BG101" i="2"/>
  <c r="V101" i="13" s="1"/>
  <c r="CB101" i="2"/>
  <c r="BP101" i="2"/>
  <c r="BD101" i="2"/>
  <c r="T101" i="13" s="1"/>
  <c r="CH101" i="2"/>
  <c r="BJ101" i="2"/>
  <c r="X101" i="13" s="1"/>
  <c r="BV97" i="2"/>
  <c r="AF97" i="13" s="1"/>
  <c r="AX97" i="2"/>
  <c r="F94" i="20" s="1"/>
  <c r="CK97" i="2"/>
  <c r="CH97" i="2"/>
  <c r="BY97" i="2"/>
  <c r="AH97" i="13" s="1"/>
  <c r="BM97" i="2"/>
  <c r="Z97" i="13" s="1"/>
  <c r="BJ97" i="2"/>
  <c r="X97" i="13" s="1"/>
  <c r="BA97" i="2"/>
  <c r="R97" i="13" s="1"/>
  <c r="CE97" i="2"/>
  <c r="AL97" i="13" s="1"/>
  <c r="BS97" i="2"/>
  <c r="AD97" i="13" s="1"/>
  <c r="BP97" i="2"/>
  <c r="AB97" i="13" s="1"/>
  <c r="BG97" i="2"/>
  <c r="V97" i="13" s="1"/>
  <c r="BD97" i="2"/>
  <c r="T97" i="13" s="1"/>
  <c r="CN97" i="2"/>
  <c r="CB97" i="2"/>
  <c r="CH69" i="2"/>
  <c r="BY69" i="2"/>
  <c r="AH69" i="13" s="1"/>
  <c r="BG69" i="2"/>
  <c r="V69" i="13" s="1"/>
  <c r="CE69" i="2"/>
  <c r="BS69" i="2"/>
  <c r="AD69" i="13" s="1"/>
  <c r="BP69" i="2"/>
  <c r="BJ69" i="2"/>
  <c r="X69" i="13" s="1"/>
  <c r="BM69" i="2"/>
  <c r="Z69" i="13" s="1"/>
  <c r="CN69" i="2"/>
  <c r="CK69" i="2"/>
  <c r="CB69" i="2"/>
  <c r="BV69" i="2"/>
  <c r="BD69" i="2"/>
  <c r="T69" i="13" s="1"/>
  <c r="AX69" i="2"/>
  <c r="F66" i="20" s="1"/>
  <c r="BA69" i="2"/>
  <c r="R69" i="13" s="1"/>
  <c r="CH68" i="2"/>
  <c r="CE68" i="2"/>
  <c r="BY68" i="2"/>
  <c r="BP68" i="2"/>
  <c r="AB68" i="13" s="1"/>
  <c r="BM68" i="2"/>
  <c r="Z68" i="13" s="1"/>
  <c r="BA68" i="2"/>
  <c r="R68" i="13" s="1"/>
  <c r="BS68" i="2"/>
  <c r="AD68" i="13" s="1"/>
  <c r="BG68" i="2"/>
  <c r="V68" i="13" s="1"/>
  <c r="CN68" i="2"/>
  <c r="BV68" i="2"/>
  <c r="AF68" i="13" s="1"/>
  <c r="AX68" i="2"/>
  <c r="F65" i="20" s="1"/>
  <c r="CK68" i="2"/>
  <c r="CB68" i="2"/>
  <c r="BJ68" i="2"/>
  <c r="X68" i="13" s="1"/>
  <c r="BD68" i="2"/>
  <c r="T68" i="13" s="1"/>
  <c r="CN66" i="2"/>
  <c r="BY66" i="2"/>
  <c r="AH66" i="13" s="1"/>
  <c r="BV66" i="2"/>
  <c r="AF66" i="13" s="1"/>
  <c r="BJ66" i="2"/>
  <c r="X66" i="13" s="1"/>
  <c r="BG66" i="2"/>
  <c r="V66" i="13" s="1"/>
  <c r="BD66" i="2"/>
  <c r="T66" i="13" s="1"/>
  <c r="CH66" i="2"/>
  <c r="CE66" i="2"/>
  <c r="AL66" i="13" s="1"/>
  <c r="CB66" i="2"/>
  <c r="BS66" i="2"/>
  <c r="AD66" i="13" s="1"/>
  <c r="BM66" i="2"/>
  <c r="Z66" i="13" s="1"/>
  <c r="AX66" i="2"/>
  <c r="F63" i="20" s="1"/>
  <c r="BP66" i="2"/>
  <c r="AB66" i="13" s="1"/>
  <c r="CK66" i="2"/>
  <c r="BA66" i="2"/>
  <c r="R66" i="13" s="1"/>
  <c r="CN63" i="2"/>
  <c r="AR63" i="13" s="1"/>
  <c r="CH63" i="2"/>
  <c r="BM63" i="2"/>
  <c r="Z63" i="13" s="1"/>
  <c r="BD63" i="2"/>
  <c r="T63" i="13" s="1"/>
  <c r="BA63" i="2"/>
  <c r="R63" i="13" s="1"/>
  <c r="CB63" i="2"/>
  <c r="BY63" i="2"/>
  <c r="AH63" i="13" s="1"/>
  <c r="BJ63" i="2"/>
  <c r="X63" i="13" s="1"/>
  <c r="CK63" i="2"/>
  <c r="BP63" i="2"/>
  <c r="AB63" i="13" s="1"/>
  <c r="BG63" i="2"/>
  <c r="V63" i="13" s="1"/>
  <c r="CE63" i="2"/>
  <c r="BV63" i="2"/>
  <c r="AF63" i="13" s="1"/>
  <c r="BS63" i="2"/>
  <c r="AD63" i="13" s="1"/>
  <c r="AX63" i="2"/>
  <c r="F60" i="20" s="1"/>
  <c r="CN57" i="2"/>
  <c r="CH57" i="2"/>
  <c r="AN57" i="13" s="1"/>
  <c r="CB57" i="2"/>
  <c r="BY57" i="2"/>
  <c r="AH57" i="13" s="1"/>
  <c r="BG57" i="2"/>
  <c r="V57" i="13" s="1"/>
  <c r="CK57" i="2"/>
  <c r="AP57" i="13" s="1"/>
  <c r="BS57" i="2"/>
  <c r="AD57" i="13" s="1"/>
  <c r="BM57" i="2"/>
  <c r="Z57" i="13" s="1"/>
  <c r="BP57" i="2"/>
  <c r="AB57" i="13" s="1"/>
  <c r="BJ57" i="2"/>
  <c r="BD57" i="2"/>
  <c r="T57" i="13" s="1"/>
  <c r="BA57" i="2"/>
  <c r="R57" i="13" s="1"/>
  <c r="CE57" i="2"/>
  <c r="BV57" i="2"/>
  <c r="AF57" i="13" s="1"/>
  <c r="AX57" i="2"/>
  <c r="F54" i="20" s="1"/>
  <c r="BS56" i="2"/>
  <c r="AD56" i="13" s="1"/>
  <c r="BJ56" i="2"/>
  <c r="X56" i="13" s="1"/>
  <c r="BD56" i="2"/>
  <c r="T56" i="13" s="1"/>
  <c r="BA56" i="2"/>
  <c r="R56" i="13" s="1"/>
  <c r="CK56" i="2"/>
  <c r="BM56" i="2"/>
  <c r="Z56" i="13" s="1"/>
  <c r="BG56" i="2"/>
  <c r="V56" i="13" s="1"/>
  <c r="AX56" i="2"/>
  <c r="F53" i="20" s="1"/>
  <c r="CB56" i="2"/>
  <c r="BP56" i="2"/>
  <c r="AB56" i="13" s="1"/>
  <c r="CH56" i="2"/>
  <c r="CE56" i="2"/>
  <c r="CN56" i="2"/>
  <c r="BY56" i="2"/>
  <c r="AH56" i="13" s="1"/>
  <c r="BV56" i="2"/>
  <c r="AF56" i="13" s="1"/>
  <c r="CE51" i="2"/>
  <c r="BM51" i="2"/>
  <c r="Z51" i="13" s="1"/>
  <c r="BJ51" i="2"/>
  <c r="X51" i="13" s="1"/>
  <c r="BA51" i="2"/>
  <c r="R51" i="13" s="1"/>
  <c r="CK51" i="2"/>
  <c r="CH51" i="2"/>
  <c r="CB51" i="2"/>
  <c r="AX51" i="2"/>
  <c r="F48" i="20" s="1"/>
  <c r="BP51" i="2"/>
  <c r="AB51" i="13" s="1"/>
  <c r="CN51" i="2"/>
  <c r="AR51" i="13" s="1"/>
  <c r="BY51" i="2"/>
  <c r="AH51" i="13" s="1"/>
  <c r="BV51" i="2"/>
  <c r="AF51" i="13" s="1"/>
  <c r="BS51" i="2"/>
  <c r="AD51" i="13" s="1"/>
  <c r="BG51" i="2"/>
  <c r="V51" i="13" s="1"/>
  <c r="BD51" i="2"/>
  <c r="T51" i="13" s="1"/>
  <c r="CE38" i="2"/>
  <c r="AL38" i="13" s="1"/>
  <c r="BY38" i="2"/>
  <c r="AH38" i="13" s="1"/>
  <c r="BM38" i="2"/>
  <c r="Z38" i="13" s="1"/>
  <c r="BA38" i="2"/>
  <c r="R38" i="13" s="1"/>
  <c r="BP38" i="2"/>
  <c r="AB38" i="13" s="1"/>
  <c r="CN38" i="2"/>
  <c r="CH38" i="2"/>
  <c r="BV38" i="2"/>
  <c r="AF38" i="13" s="1"/>
  <c r="BS38" i="2"/>
  <c r="AD38" i="13" s="1"/>
  <c r="BJ38" i="2"/>
  <c r="X38" i="13" s="1"/>
  <c r="BG38" i="2"/>
  <c r="V38" i="13" s="1"/>
  <c r="CB38" i="2"/>
  <c r="AX38" i="2"/>
  <c r="F35" i="20" s="1"/>
  <c r="CK38" i="2"/>
  <c r="BD38" i="2"/>
  <c r="T38" i="13" s="1"/>
  <c r="CN33" i="2"/>
  <c r="BP33" i="2"/>
  <c r="AB33" i="13" s="1"/>
  <c r="BG33" i="2"/>
  <c r="V33" i="13" s="1"/>
  <c r="CH33" i="2"/>
  <c r="BY33" i="2"/>
  <c r="AH33" i="13" s="1"/>
  <c r="BS33" i="2"/>
  <c r="AD33" i="13" s="1"/>
  <c r="BJ33" i="2"/>
  <c r="X33" i="13" s="1"/>
  <c r="AX33" i="2"/>
  <c r="F30" i="20" s="1"/>
  <c r="CB33" i="2"/>
  <c r="BD33" i="2"/>
  <c r="BA33" i="2"/>
  <c r="R33" i="13" s="1"/>
  <c r="CK33" i="2"/>
  <c r="AP33" i="13" s="1"/>
  <c r="CE33" i="2"/>
  <c r="BV33" i="2"/>
  <c r="AF33" i="13" s="1"/>
  <c r="BM33" i="2"/>
  <c r="Z33" i="13" s="1"/>
  <c r="AK12" i="2"/>
  <c r="M12" i="13" s="1"/>
  <c r="R80" i="13"/>
  <c r="V80" i="13"/>
  <c r="Z80" i="13"/>
  <c r="AB80" i="13"/>
  <c r="AP80" i="13"/>
  <c r="X80" i="13"/>
  <c r="AD80" i="13"/>
  <c r="AR80" i="13"/>
  <c r="AJ80" i="13"/>
  <c r="AH80" i="13"/>
  <c r="AN80" i="13"/>
  <c r="T81" i="13"/>
  <c r="AF47" i="13"/>
  <c r="Z47" i="13"/>
  <c r="AB47" i="13"/>
  <c r="AR47" i="13"/>
  <c r="AJ47" i="13"/>
  <c r="AN47" i="13"/>
  <c r="AP47" i="13"/>
  <c r="X47" i="13"/>
  <c r="R47" i="13"/>
  <c r="AH47" i="13"/>
  <c r="V47" i="13"/>
  <c r="AL14" i="13"/>
  <c r="Z14" i="13"/>
  <c r="R14" i="13"/>
  <c r="AR14" i="13"/>
  <c r="AJ14" i="13"/>
  <c r="AH14" i="13"/>
  <c r="AN14" i="13"/>
  <c r="V14" i="13"/>
  <c r="AB14" i="13"/>
  <c r="X14" i="13"/>
  <c r="T14" i="13"/>
  <c r="AN48" i="13"/>
  <c r="T60" i="13"/>
  <c r="P60" i="13"/>
  <c r="AL74" i="13"/>
  <c r="AF74" i="13"/>
  <c r="Z74" i="13"/>
  <c r="AB74" i="13"/>
  <c r="AP74" i="13"/>
  <c r="X74" i="13"/>
  <c r="AD74" i="13"/>
  <c r="AR74" i="13"/>
  <c r="T74" i="13"/>
  <c r="AH74" i="13"/>
  <c r="AN74" i="13"/>
  <c r="R74" i="13"/>
  <c r="V74" i="13"/>
  <c r="AD92" i="13"/>
  <c r="R92" i="13"/>
  <c r="AL92" i="13"/>
  <c r="AB92" i="13"/>
  <c r="AP92" i="13"/>
  <c r="X92" i="13"/>
  <c r="AR92" i="13"/>
  <c r="AJ92" i="13"/>
  <c r="P92" i="13"/>
  <c r="AN92" i="13"/>
  <c r="AD108" i="13"/>
  <c r="R108" i="13"/>
  <c r="AP108" i="13"/>
  <c r="AN108" i="13"/>
  <c r="AH160" i="13"/>
  <c r="AN160" i="13"/>
  <c r="AL214" i="13"/>
  <c r="Z214" i="13"/>
  <c r="AH214" i="13"/>
  <c r="V214" i="13"/>
  <c r="AF214" i="13"/>
  <c r="AN214" i="13"/>
  <c r="AN104" i="13"/>
  <c r="AN142" i="13"/>
  <c r="T142" i="13"/>
  <c r="V142" i="13"/>
  <c r="AF146" i="13"/>
  <c r="AJ146" i="13"/>
  <c r="AN146" i="13"/>
  <c r="AB146" i="13"/>
  <c r="AP146" i="13"/>
  <c r="X146" i="13"/>
  <c r="AD146" i="13"/>
  <c r="T146" i="13"/>
  <c r="AH146" i="13"/>
  <c r="V146" i="13"/>
  <c r="AF150" i="13"/>
  <c r="AR150" i="13"/>
  <c r="AJ150" i="13"/>
  <c r="AN150" i="13"/>
  <c r="Z150" i="13"/>
  <c r="AB150" i="13"/>
  <c r="AP150" i="13"/>
  <c r="X150" i="13"/>
  <c r="V150" i="13"/>
  <c r="T168" i="13"/>
  <c r="V168" i="13"/>
  <c r="V190" i="13"/>
  <c r="AL196" i="13"/>
  <c r="AP196" i="13"/>
  <c r="AD196" i="13"/>
  <c r="R196" i="13"/>
  <c r="AH196" i="13"/>
  <c r="V196" i="13"/>
  <c r="AF196" i="13"/>
  <c r="AB196" i="13"/>
  <c r="X196" i="13"/>
  <c r="AJ196" i="13"/>
  <c r="T196" i="13"/>
  <c r="AN196" i="13"/>
  <c r="R200" i="13"/>
  <c r="AN200" i="13"/>
  <c r="AF204" i="13"/>
  <c r="AJ204" i="13"/>
  <c r="Z204" i="13"/>
  <c r="X50" i="13"/>
  <c r="X64" i="13"/>
  <c r="Z130" i="13"/>
  <c r="AB130" i="13"/>
  <c r="AF138" i="13"/>
  <c r="AJ138" i="13"/>
  <c r="AN138" i="13"/>
  <c r="AL138" i="13"/>
  <c r="AP138" i="13"/>
  <c r="T138" i="13"/>
  <c r="AH138" i="13"/>
  <c r="AH91" i="13"/>
  <c r="AB91" i="13"/>
  <c r="X91" i="13"/>
  <c r="AB115" i="13"/>
  <c r="T115" i="13"/>
  <c r="AL115" i="13"/>
  <c r="Z115" i="13"/>
  <c r="R115" i="13"/>
  <c r="AR115" i="13"/>
  <c r="AH115" i="13"/>
  <c r="V115" i="13"/>
  <c r="AF155" i="13"/>
  <c r="AB155" i="13"/>
  <c r="AJ155" i="13"/>
  <c r="AP155" i="13"/>
  <c r="AD155" i="13"/>
  <c r="V155" i="13"/>
  <c r="AF159" i="13"/>
  <c r="X159" i="13"/>
  <c r="T159" i="13"/>
  <c r="Z159" i="13"/>
  <c r="R159" i="13"/>
  <c r="AR159" i="13"/>
  <c r="AH159" i="13"/>
  <c r="AL189" i="13"/>
  <c r="Z189" i="13"/>
  <c r="AJ189" i="13"/>
  <c r="AL27" i="13"/>
  <c r="AF27" i="13"/>
  <c r="AB27" i="13"/>
  <c r="AP27" i="13"/>
  <c r="X27" i="13"/>
  <c r="AR27" i="13"/>
  <c r="AJ27" i="13"/>
  <c r="T27" i="13"/>
  <c r="AN27" i="13"/>
  <c r="AD27" i="13"/>
  <c r="R27" i="13"/>
  <c r="AH27" i="13"/>
  <c r="V27" i="13"/>
  <c r="AL31" i="13"/>
  <c r="AF31" i="13"/>
  <c r="AD31" i="13"/>
  <c r="AJ31" i="13"/>
  <c r="T31" i="13"/>
  <c r="AH31" i="13"/>
  <c r="V31" i="13"/>
  <c r="AF37" i="13"/>
  <c r="AF69" i="13"/>
  <c r="AL107" i="13"/>
  <c r="Z107" i="13"/>
  <c r="AP107" i="13"/>
  <c r="R107" i="13"/>
  <c r="AH107" i="13"/>
  <c r="V107" i="13"/>
  <c r="X107" i="13"/>
  <c r="AR107" i="13"/>
  <c r="T107" i="13"/>
  <c r="AN107" i="13"/>
  <c r="AB127" i="13"/>
  <c r="X127" i="13"/>
  <c r="AJ127" i="13"/>
  <c r="Z127" i="13"/>
  <c r="R127" i="13"/>
  <c r="AH127" i="13"/>
  <c r="AN127" i="13"/>
  <c r="V127" i="13"/>
  <c r="AF131" i="13"/>
  <c r="AB131" i="13"/>
  <c r="T131" i="13"/>
  <c r="AL131" i="13"/>
  <c r="AP131" i="13"/>
  <c r="AD131" i="13"/>
  <c r="R131" i="13"/>
  <c r="AH131" i="13"/>
  <c r="AN131" i="13"/>
  <c r="V131" i="13"/>
  <c r="AL161" i="13"/>
  <c r="Z161" i="13"/>
  <c r="R161" i="13"/>
  <c r="AR161" i="13"/>
  <c r="AH161" i="13"/>
  <c r="AN161" i="13"/>
  <c r="V161" i="13"/>
  <c r="AF161" i="13"/>
  <c r="AB161" i="13"/>
  <c r="X161" i="13"/>
  <c r="AJ161" i="13"/>
  <c r="AL169" i="13"/>
  <c r="Z169" i="13"/>
  <c r="AP169" i="13"/>
  <c r="AD169" i="13"/>
  <c r="R169" i="13"/>
  <c r="AR169" i="13"/>
  <c r="AH169" i="13"/>
  <c r="AN169" i="13"/>
  <c r="V169" i="13"/>
  <c r="AF169" i="13"/>
  <c r="AB169" i="13"/>
  <c r="X169" i="13"/>
  <c r="AJ169" i="13"/>
  <c r="T169" i="13"/>
  <c r="T185" i="13"/>
  <c r="AB201" i="13"/>
  <c r="X201" i="13"/>
  <c r="T201" i="13"/>
  <c r="AL201" i="13"/>
  <c r="AF201" i="13"/>
  <c r="Z201" i="13"/>
  <c r="AD201" i="13"/>
  <c r="R201" i="13"/>
  <c r="AR201" i="13"/>
  <c r="AH201" i="13"/>
  <c r="AN201" i="13"/>
  <c r="V201" i="13"/>
  <c r="AD205" i="13"/>
  <c r="AR205" i="13"/>
  <c r="AH205" i="13"/>
  <c r="AL23" i="13"/>
  <c r="AF23" i="13"/>
  <c r="AB23" i="13"/>
  <c r="AP23" i="13"/>
  <c r="X23" i="13"/>
  <c r="AR23" i="13"/>
  <c r="AJ23" i="13"/>
  <c r="T23" i="13"/>
  <c r="AN23" i="13"/>
  <c r="Z23" i="13"/>
  <c r="AD23" i="13"/>
  <c r="P23" i="13"/>
  <c r="AH23" i="13"/>
  <c r="V23" i="13"/>
  <c r="T135" i="13"/>
  <c r="AF139" i="13"/>
  <c r="AP139" i="13"/>
  <c r="AR139" i="13"/>
  <c r="V139" i="13"/>
  <c r="AB147" i="13"/>
  <c r="AL18" i="13"/>
  <c r="Z18" i="13"/>
  <c r="AP18" i="13"/>
  <c r="AD18" i="13"/>
  <c r="R18" i="13"/>
  <c r="AH18" i="13"/>
  <c r="V18" i="13"/>
  <c r="AF18" i="13"/>
  <c r="AB18" i="13"/>
  <c r="X18" i="13"/>
  <c r="AR18" i="13"/>
  <c r="AJ18" i="13"/>
  <c r="T18" i="13"/>
  <c r="AN18" i="13"/>
  <c r="AF114" i="13"/>
  <c r="AR114" i="13"/>
  <c r="AJ114" i="13"/>
  <c r="AN114" i="13"/>
  <c r="AL114" i="13"/>
  <c r="Z114" i="13"/>
  <c r="AB114" i="13"/>
  <c r="AP114" i="13"/>
  <c r="X114" i="13"/>
  <c r="AD114" i="13"/>
  <c r="R114" i="13"/>
  <c r="T114" i="13"/>
  <c r="AH114" i="13"/>
  <c r="V114" i="13"/>
  <c r="Z21" i="13"/>
  <c r="AD21" i="13"/>
  <c r="R21" i="13"/>
  <c r="AH21" i="13"/>
  <c r="V21" i="13"/>
  <c r="AL21" i="13"/>
  <c r="AB21" i="13"/>
  <c r="AP21" i="13"/>
  <c r="X21" i="13"/>
  <c r="AR21" i="13"/>
  <c r="AJ21" i="13"/>
  <c r="T21" i="13"/>
  <c r="R99" i="13"/>
  <c r="X112" i="13"/>
  <c r="T112" i="13"/>
  <c r="AF112" i="13"/>
  <c r="AD71" i="13"/>
  <c r="AJ71" i="13"/>
  <c r="T71" i="13"/>
  <c r="AF44" i="13"/>
  <c r="AB44" i="13"/>
  <c r="X44" i="13"/>
  <c r="AL44" i="13"/>
  <c r="Z44" i="13"/>
  <c r="AD44" i="13"/>
  <c r="R44" i="13"/>
  <c r="AR44" i="13"/>
  <c r="AH44" i="13"/>
  <c r="AN44" i="13"/>
  <c r="V44" i="13"/>
  <c r="AB52" i="13"/>
  <c r="T52" i="13"/>
  <c r="AD52" i="13"/>
  <c r="AJ52" i="13"/>
  <c r="AH52" i="13"/>
  <c r="AH68" i="13"/>
  <c r="Z78" i="13"/>
  <c r="X78" i="13"/>
  <c r="AN89" i="13"/>
  <c r="Z89" i="13"/>
  <c r="AP89" i="13"/>
  <c r="AD89" i="13"/>
  <c r="Z156" i="13"/>
  <c r="AB156" i="13"/>
  <c r="AD156" i="13"/>
  <c r="R156" i="13"/>
  <c r="T156" i="13"/>
  <c r="AJ156" i="13"/>
  <c r="AN156" i="13"/>
  <c r="AJ174" i="13"/>
  <c r="AN174" i="13"/>
  <c r="AP174" i="13"/>
  <c r="AF32" i="13"/>
  <c r="Z32" i="13"/>
  <c r="AB32" i="13"/>
  <c r="X32" i="13"/>
  <c r="AD32" i="13"/>
  <c r="AH32" i="13"/>
  <c r="V32" i="13"/>
  <c r="AJ32" i="13"/>
  <c r="AN32" i="13"/>
  <c r="AD88" i="13"/>
  <c r="AB124" i="13"/>
  <c r="AP124" i="13"/>
  <c r="X124" i="13"/>
  <c r="R124" i="13"/>
  <c r="T124" i="13"/>
  <c r="AF124" i="13"/>
  <c r="AR124" i="13"/>
  <c r="AN124" i="13"/>
  <c r="AL41" i="13"/>
  <c r="AP41" i="13"/>
  <c r="R41" i="13"/>
  <c r="T41" i="13"/>
  <c r="AH41" i="13"/>
  <c r="Z41" i="13"/>
  <c r="AN41" i="13"/>
  <c r="T73" i="13"/>
  <c r="AF26" i="13"/>
  <c r="AP26" i="13"/>
  <c r="X26" i="13"/>
  <c r="V26" i="13"/>
  <c r="AL54" i="13"/>
  <c r="Z54" i="13"/>
  <c r="AP54" i="13"/>
  <c r="AD54" i="13"/>
  <c r="R54" i="13"/>
  <c r="AR54" i="13"/>
  <c r="AJ54" i="13"/>
  <c r="AH54" i="13"/>
  <c r="AN54" i="13"/>
  <c r="V54" i="13"/>
  <c r="AF54" i="13"/>
  <c r="AB54" i="13"/>
  <c r="X54" i="13"/>
  <c r="T54" i="13"/>
  <c r="P54" i="13"/>
  <c r="Z58" i="13"/>
  <c r="AD58" i="13"/>
  <c r="AH58" i="13"/>
  <c r="R76" i="13"/>
  <c r="V76" i="13"/>
  <c r="AL76" i="13"/>
  <c r="AF76" i="13"/>
  <c r="AB76" i="13"/>
  <c r="AP76" i="13"/>
  <c r="X76" i="13"/>
  <c r="AR76" i="13"/>
  <c r="T76" i="13"/>
  <c r="AH76" i="13"/>
  <c r="AN76" i="13"/>
  <c r="AL86" i="13"/>
  <c r="AF86" i="13"/>
  <c r="Z86" i="13"/>
  <c r="AB86" i="13"/>
  <c r="AP86" i="13"/>
  <c r="X86" i="13"/>
  <c r="AD86" i="13"/>
  <c r="AR86" i="13"/>
  <c r="AJ86" i="13"/>
  <c r="T86" i="13"/>
  <c r="P86" i="13"/>
  <c r="AH86" i="13"/>
  <c r="AN86" i="13"/>
  <c r="R86" i="13"/>
  <c r="AL90" i="13"/>
  <c r="AF90" i="13"/>
  <c r="AB90" i="13"/>
  <c r="AP90" i="13"/>
  <c r="X90" i="13"/>
  <c r="AR90" i="13"/>
  <c r="AJ90" i="13"/>
  <c r="T90" i="13"/>
  <c r="AH90" i="13"/>
  <c r="AN90" i="13"/>
  <c r="Z90" i="13"/>
  <c r="AD90" i="13"/>
  <c r="R90" i="13"/>
  <c r="V90" i="13"/>
  <c r="AL94" i="13"/>
  <c r="AF94" i="13"/>
  <c r="AB94" i="13"/>
  <c r="AP94" i="13"/>
  <c r="X94" i="13"/>
  <c r="AR94" i="13"/>
  <c r="AJ94" i="13"/>
  <c r="T94" i="13"/>
  <c r="AH94" i="13"/>
  <c r="AN94" i="13"/>
  <c r="Z94" i="13"/>
  <c r="AD94" i="13"/>
  <c r="R94" i="13"/>
  <c r="V94" i="13"/>
  <c r="AD93" i="13"/>
  <c r="R93" i="13"/>
  <c r="AL98" i="13"/>
  <c r="AP98" i="13"/>
  <c r="X98" i="13"/>
  <c r="AR98" i="13"/>
  <c r="AJ98" i="13"/>
  <c r="T98" i="13"/>
  <c r="AH98" i="13"/>
  <c r="AN98" i="13"/>
  <c r="Z98" i="13"/>
  <c r="AD98" i="13"/>
  <c r="R98" i="13"/>
  <c r="V98" i="13"/>
  <c r="AN106" i="13"/>
  <c r="AD106" i="13"/>
  <c r="AF154" i="13"/>
  <c r="AR154" i="13"/>
  <c r="AJ154" i="13"/>
  <c r="AL154" i="13"/>
  <c r="Z154" i="13"/>
  <c r="AB154" i="13"/>
  <c r="AP154" i="13"/>
  <c r="X154" i="13"/>
  <c r="AD154" i="13"/>
  <c r="R154" i="13"/>
  <c r="AH154" i="13"/>
  <c r="V154" i="13"/>
  <c r="AF158" i="13"/>
  <c r="AJ158" i="13"/>
  <c r="AN158" i="13"/>
  <c r="AL158" i="13"/>
  <c r="Z158" i="13"/>
  <c r="AB158" i="13"/>
  <c r="AP158" i="13"/>
  <c r="X158" i="13"/>
  <c r="R158" i="13"/>
  <c r="T158" i="13"/>
  <c r="AH158" i="13"/>
  <c r="V158" i="13"/>
  <c r="AF162" i="13"/>
  <c r="AR162" i="13"/>
  <c r="AJ162" i="13"/>
  <c r="AL162" i="13"/>
  <c r="Z162" i="13"/>
  <c r="AB162" i="13"/>
  <c r="AP162" i="13"/>
  <c r="X162" i="13"/>
  <c r="R162" i="13"/>
  <c r="AH162" i="13"/>
  <c r="AF170" i="13"/>
  <c r="AR170" i="13"/>
  <c r="AJ170" i="13"/>
  <c r="AN170" i="13"/>
  <c r="AL170" i="13"/>
  <c r="AB170" i="13"/>
  <c r="X170" i="13"/>
  <c r="AD170" i="13"/>
  <c r="AH170" i="13"/>
  <c r="V170" i="13"/>
  <c r="AJ182" i="13"/>
  <c r="AN182" i="13"/>
  <c r="Z182" i="13"/>
  <c r="X182" i="13"/>
  <c r="R182" i="13"/>
  <c r="T182" i="13"/>
  <c r="V182" i="13"/>
  <c r="AL188" i="13"/>
  <c r="Z188" i="13"/>
  <c r="AB188" i="13"/>
  <c r="AP188" i="13"/>
  <c r="X188" i="13"/>
  <c r="AD188" i="13"/>
  <c r="R188" i="13"/>
  <c r="T188" i="13"/>
  <c r="AH188" i="13"/>
  <c r="V188" i="13"/>
  <c r="AF188" i="13"/>
  <c r="AR188" i="13"/>
  <c r="AJ188" i="13"/>
  <c r="AN188" i="13"/>
  <c r="AF208" i="13"/>
  <c r="X208" i="13"/>
  <c r="AR30" i="13"/>
  <c r="AN30" i="13"/>
  <c r="AL30" i="13"/>
  <c r="Z30" i="13"/>
  <c r="X30" i="13"/>
  <c r="AD30" i="13"/>
  <c r="R30" i="13"/>
  <c r="T30" i="13"/>
  <c r="AH30" i="13"/>
  <c r="AR34" i="13"/>
  <c r="AJ34" i="13"/>
  <c r="AN34" i="13"/>
  <c r="AL34" i="13"/>
  <c r="AF34" i="13"/>
  <c r="Z34" i="13"/>
  <c r="AB34" i="13"/>
  <c r="AP34" i="13"/>
  <c r="X34" i="13"/>
  <c r="AD34" i="13"/>
  <c r="R34" i="13"/>
  <c r="T34" i="13"/>
  <c r="AH34" i="13"/>
  <c r="V34" i="13"/>
  <c r="AL46" i="13"/>
  <c r="Z46" i="13"/>
  <c r="AP46" i="13"/>
  <c r="AD46" i="13"/>
  <c r="R46" i="13"/>
  <c r="AR46" i="13"/>
  <c r="AJ46" i="13"/>
  <c r="AH46" i="13"/>
  <c r="AN46" i="13"/>
  <c r="V46" i="13"/>
  <c r="AF46" i="13"/>
  <c r="AB46" i="13"/>
  <c r="X46" i="13"/>
  <c r="T46" i="13"/>
  <c r="AF70" i="13"/>
  <c r="Z70" i="13"/>
  <c r="AP70" i="13"/>
  <c r="AD70" i="13"/>
  <c r="AJ70" i="13"/>
  <c r="R70" i="13"/>
  <c r="V70" i="13"/>
  <c r="AR96" i="13"/>
  <c r="AJ102" i="13"/>
  <c r="AL120" i="13"/>
  <c r="AB120" i="13"/>
  <c r="AP120" i="13"/>
  <c r="T120" i="13"/>
  <c r="AB128" i="13"/>
  <c r="R128" i="13"/>
  <c r="AR128" i="13"/>
  <c r="R144" i="13"/>
  <c r="V144" i="13"/>
  <c r="AP148" i="13"/>
  <c r="T148" i="13"/>
  <c r="V148" i="13"/>
  <c r="AF148" i="13"/>
  <c r="AF176" i="13"/>
  <c r="T186" i="13"/>
  <c r="AH198" i="13"/>
  <c r="Z202" i="13"/>
  <c r="AD202" i="13"/>
  <c r="V62" i="13"/>
  <c r="Z100" i="13"/>
  <c r="AD100" i="13"/>
  <c r="V100" i="13"/>
  <c r="AF100" i="13"/>
  <c r="AB100" i="13"/>
  <c r="AP100" i="13"/>
  <c r="X100" i="13"/>
  <c r="AR100" i="13"/>
  <c r="AJ100" i="13"/>
  <c r="T100" i="13"/>
  <c r="AH100" i="13"/>
  <c r="AL136" i="13"/>
  <c r="X136" i="13"/>
  <c r="AH136" i="13"/>
  <c r="AL87" i="13"/>
  <c r="AF87" i="13"/>
  <c r="Z87" i="13"/>
  <c r="AB87" i="13"/>
  <c r="AP87" i="13"/>
  <c r="AD87" i="13"/>
  <c r="R87" i="13"/>
  <c r="AR87" i="13"/>
  <c r="AJ87" i="13"/>
  <c r="AH87" i="13"/>
  <c r="V87" i="13"/>
  <c r="T87" i="13"/>
  <c r="AL113" i="13"/>
  <c r="X113" i="13"/>
  <c r="AJ113" i="13"/>
  <c r="AF123" i="13"/>
  <c r="AB123" i="13"/>
  <c r="AJ123" i="13"/>
  <c r="T123" i="13"/>
  <c r="AL123" i="13"/>
  <c r="AP123" i="13"/>
  <c r="AD123" i="13"/>
  <c r="AR123" i="13"/>
  <c r="AH123" i="13"/>
  <c r="AN123" i="13"/>
  <c r="Z143" i="13"/>
  <c r="AR157" i="13"/>
  <c r="AF167" i="13"/>
  <c r="AB167" i="13"/>
  <c r="X167" i="13"/>
  <c r="AJ167" i="13"/>
  <c r="T167" i="13"/>
  <c r="P167" i="13"/>
  <c r="AL167" i="13"/>
  <c r="Z167" i="13"/>
  <c r="AP167" i="13"/>
  <c r="AD167" i="13"/>
  <c r="R167" i="13"/>
  <c r="AR167" i="13"/>
  <c r="AH167" i="13"/>
  <c r="AN167" i="13"/>
  <c r="V167" i="13"/>
  <c r="AL173" i="13"/>
  <c r="AP173" i="13"/>
  <c r="AD173" i="13"/>
  <c r="AN173" i="13"/>
  <c r="V173" i="13"/>
  <c r="AB173" i="13"/>
  <c r="AF187" i="13"/>
  <c r="AB187" i="13"/>
  <c r="X187" i="13"/>
  <c r="AJ187" i="13"/>
  <c r="Z187" i="13"/>
  <c r="AP187" i="13"/>
  <c r="AD187" i="13"/>
  <c r="AR187" i="13"/>
  <c r="AH187" i="13"/>
  <c r="AN187" i="13"/>
  <c r="AB29" i="13"/>
  <c r="X29" i="13"/>
  <c r="AL39" i="13"/>
  <c r="AF39" i="13"/>
  <c r="Z39" i="13"/>
  <c r="AB39" i="13"/>
  <c r="AP39" i="13"/>
  <c r="X39" i="13"/>
  <c r="AD39" i="13"/>
  <c r="R39" i="13"/>
  <c r="AR39" i="13"/>
  <c r="AJ39" i="13"/>
  <c r="T39" i="13"/>
  <c r="P39" i="13"/>
  <c r="AH39" i="13"/>
  <c r="AN39" i="13"/>
  <c r="V39" i="13"/>
  <c r="AF55" i="13"/>
  <c r="Z55" i="13"/>
  <c r="AB55" i="13"/>
  <c r="AD55" i="13"/>
  <c r="AR55" i="13"/>
  <c r="AJ55" i="13"/>
  <c r="AN55" i="13"/>
  <c r="AL55" i="13"/>
  <c r="AP55" i="13"/>
  <c r="X55" i="13"/>
  <c r="T55" i="13"/>
  <c r="AH55" i="13"/>
  <c r="V55" i="13"/>
  <c r="AD59" i="13"/>
  <c r="AD65" i="13"/>
  <c r="AR65" i="13"/>
  <c r="AH65" i="13"/>
  <c r="AL75" i="13"/>
  <c r="AF75" i="13"/>
  <c r="Z75" i="13"/>
  <c r="AB75" i="13"/>
  <c r="AP75" i="13"/>
  <c r="AD75" i="13"/>
  <c r="R75" i="13"/>
  <c r="AR75" i="13"/>
  <c r="AJ75" i="13"/>
  <c r="AH75" i="13"/>
  <c r="AN75" i="13"/>
  <c r="V75" i="13"/>
  <c r="X75" i="13"/>
  <c r="T75" i="13"/>
  <c r="AJ105" i="13"/>
  <c r="AN105" i="13"/>
  <c r="AD105" i="13"/>
  <c r="R105" i="13"/>
  <c r="AP125" i="13"/>
  <c r="R125" i="13"/>
  <c r="AF125" i="13"/>
  <c r="X125" i="13"/>
  <c r="AL129" i="13"/>
  <c r="Z129" i="13"/>
  <c r="AP129" i="13"/>
  <c r="AD129" i="13"/>
  <c r="R129" i="13"/>
  <c r="AH129" i="13"/>
  <c r="AN129" i="13"/>
  <c r="V129" i="13"/>
  <c r="AB129" i="13"/>
  <c r="X129" i="13"/>
  <c r="AJ129" i="13"/>
  <c r="AL133" i="13"/>
  <c r="AN149" i="13"/>
  <c r="Z153" i="13"/>
  <c r="X153" i="13"/>
  <c r="AF163" i="13"/>
  <c r="X163" i="13"/>
  <c r="T163" i="13"/>
  <c r="AL163" i="13"/>
  <c r="AP163" i="13"/>
  <c r="AD163" i="13"/>
  <c r="R163" i="13"/>
  <c r="AH163" i="13"/>
  <c r="T175" i="13"/>
  <c r="R175" i="13"/>
  <c r="T179" i="13"/>
  <c r="AD179" i="13"/>
  <c r="R179" i="13"/>
  <c r="Z193" i="13"/>
  <c r="AD193" i="13"/>
  <c r="R193" i="13"/>
  <c r="AR193" i="13"/>
  <c r="AN193" i="13"/>
  <c r="V193" i="13"/>
  <c r="AL193" i="13"/>
  <c r="AF193" i="13"/>
  <c r="AB193" i="13"/>
  <c r="X193" i="13"/>
  <c r="AJ193" i="13"/>
  <c r="T193" i="13"/>
  <c r="AH193" i="13"/>
  <c r="AD203" i="13"/>
  <c r="V203" i="13"/>
  <c r="T203" i="13"/>
  <c r="AB209" i="13"/>
  <c r="X209" i="13"/>
  <c r="T209" i="13"/>
  <c r="AL209" i="13"/>
  <c r="AF209" i="13"/>
  <c r="Z209" i="13"/>
  <c r="AP209" i="13"/>
  <c r="AD209" i="13"/>
  <c r="R209" i="13"/>
  <c r="AR209" i="13"/>
  <c r="AJ209" i="13"/>
  <c r="AH209" i="13"/>
  <c r="AN209" i="13"/>
  <c r="V209" i="13"/>
  <c r="AH25" i="13"/>
  <c r="AB25" i="13"/>
  <c r="AB101" i="13"/>
  <c r="AF137" i="13"/>
  <c r="AP141" i="13"/>
  <c r="AF151" i="13"/>
  <c r="AB151" i="13"/>
  <c r="X151" i="13"/>
  <c r="AJ151" i="13"/>
  <c r="T151" i="13"/>
  <c r="Z151" i="13"/>
  <c r="AP151" i="13"/>
  <c r="AD151" i="13"/>
  <c r="R151" i="13"/>
  <c r="AR151" i="13"/>
  <c r="AH151" i="13"/>
  <c r="V151" i="13"/>
  <c r="AL218" i="13"/>
  <c r="Z218" i="13"/>
  <c r="AP218" i="13"/>
  <c r="AD218" i="13"/>
  <c r="R218" i="13"/>
  <c r="AH218" i="13"/>
  <c r="V218" i="13"/>
  <c r="AF218" i="13"/>
  <c r="AB218" i="13"/>
  <c r="X218" i="13"/>
  <c r="AR218" i="13"/>
  <c r="AJ218" i="13"/>
  <c r="T218" i="13"/>
  <c r="AN218" i="13"/>
  <c r="AF216" i="13"/>
  <c r="AB216" i="13"/>
  <c r="X216" i="13"/>
  <c r="AR216" i="13"/>
  <c r="AJ216" i="13"/>
  <c r="P216" i="13"/>
  <c r="AN216" i="13"/>
  <c r="AL216" i="13"/>
  <c r="Z216" i="13"/>
  <c r="AP216" i="13"/>
  <c r="R216" i="13"/>
  <c r="AH216" i="13"/>
  <c r="V216" i="13"/>
  <c r="AF16" i="13"/>
  <c r="AB16" i="13"/>
  <c r="X16" i="13"/>
  <c r="T16" i="13"/>
  <c r="AL16" i="13"/>
  <c r="Z16" i="13"/>
  <c r="AP16" i="13"/>
  <c r="AD16" i="13"/>
  <c r="R16" i="13"/>
  <c r="AR16" i="13"/>
  <c r="AJ16" i="13"/>
  <c r="AH16" i="13"/>
  <c r="AN16" i="13"/>
  <c r="V16" i="13"/>
  <c r="AR20" i="13"/>
  <c r="AJ20" i="13"/>
  <c r="AL20" i="13"/>
  <c r="AF20" i="13"/>
  <c r="Z20" i="13"/>
  <c r="AB20" i="13"/>
  <c r="AP20" i="13"/>
  <c r="X20" i="13"/>
  <c r="AD20" i="13"/>
  <c r="R20" i="13"/>
  <c r="T20" i="13"/>
  <c r="AH20" i="13"/>
  <c r="V20" i="13"/>
  <c r="AL40" i="13"/>
  <c r="AF40" i="13"/>
  <c r="Z40" i="13"/>
  <c r="AB40" i="13"/>
  <c r="AP40" i="13"/>
  <c r="X40" i="13"/>
  <c r="AD40" i="13"/>
  <c r="R40" i="13"/>
  <c r="T40" i="13"/>
  <c r="P40" i="13"/>
  <c r="AH40" i="13"/>
  <c r="AR40" i="13"/>
  <c r="AJ40" i="13"/>
  <c r="AN40" i="13"/>
  <c r="R72" i="13"/>
  <c r="AL72" i="13"/>
  <c r="AF72" i="13"/>
  <c r="Z72" i="13"/>
  <c r="AB72" i="13"/>
  <c r="AP72" i="13"/>
  <c r="X72" i="13"/>
  <c r="AD72" i="13"/>
  <c r="AR72" i="13"/>
  <c r="AJ72" i="13"/>
  <c r="T72" i="13"/>
  <c r="AH72" i="13"/>
  <c r="AN72" i="13"/>
  <c r="R84" i="13"/>
  <c r="V84" i="13"/>
  <c r="AL84" i="13"/>
  <c r="AF84" i="13"/>
  <c r="Z84" i="13"/>
  <c r="AB84" i="13"/>
  <c r="AP84" i="13"/>
  <c r="X84" i="13"/>
  <c r="AD84" i="13"/>
  <c r="AR84" i="13"/>
  <c r="AJ84" i="13"/>
  <c r="T84" i="13"/>
  <c r="AH84" i="13"/>
  <c r="AN84" i="13"/>
  <c r="AF17" i="13"/>
  <c r="Z17" i="13"/>
  <c r="AB17" i="13"/>
  <c r="X17" i="13"/>
  <c r="AD17" i="13"/>
  <c r="R17" i="13"/>
  <c r="AR17" i="13"/>
  <c r="AJ17" i="13"/>
  <c r="T17" i="13"/>
  <c r="AH17" i="13"/>
  <c r="AN17" i="13"/>
  <c r="V17" i="13"/>
  <c r="AL17" i="13"/>
  <c r="AP17" i="13"/>
  <c r="AL19" i="13"/>
  <c r="AF19" i="13"/>
  <c r="AB19" i="13"/>
  <c r="AP19" i="13"/>
  <c r="X19" i="13"/>
  <c r="AR19" i="13"/>
  <c r="AJ19" i="13"/>
  <c r="T19" i="13"/>
  <c r="AN19" i="13"/>
  <c r="Z19" i="13"/>
  <c r="AD19" i="13"/>
  <c r="R19" i="13"/>
  <c r="AH19" i="13"/>
  <c r="V19" i="13"/>
  <c r="AL82" i="13"/>
  <c r="AF82" i="13"/>
  <c r="Z82" i="13"/>
  <c r="AB82" i="13"/>
  <c r="AP82" i="13"/>
  <c r="X82" i="13"/>
  <c r="AD82" i="13"/>
  <c r="AR82" i="13"/>
  <c r="AJ82" i="13"/>
  <c r="T82" i="13"/>
  <c r="AH82" i="13"/>
  <c r="AN82" i="13"/>
  <c r="R82" i="13"/>
  <c r="V82" i="13"/>
  <c r="Z83" i="13"/>
  <c r="AP83" i="13"/>
  <c r="AD83" i="13"/>
  <c r="AH83" i="13"/>
  <c r="X83" i="13"/>
  <c r="AD192" i="13"/>
  <c r="R192" i="13"/>
  <c r="X192" i="13"/>
  <c r="AN192" i="13"/>
  <c r="AE12" i="2"/>
  <c r="AP36" i="13"/>
  <c r="AH258" i="13"/>
  <c r="AL250" i="13"/>
  <c r="AF254" i="13"/>
  <c r="AF107" i="13"/>
  <c r="E253" i="2"/>
  <c r="X253" i="13"/>
  <c r="L255" i="2"/>
  <c r="AL255" i="13"/>
  <c r="P85" i="13"/>
  <c r="P165" i="13"/>
  <c r="P42" i="13"/>
  <c r="P15" i="13"/>
  <c r="P45" i="13"/>
  <c r="P253" i="13"/>
  <c r="P21" i="13"/>
  <c r="P61" i="13"/>
  <c r="P95" i="13"/>
  <c r="P111" i="13"/>
  <c r="P103" i="13"/>
  <c r="X250" i="13"/>
  <c r="V254" i="13"/>
  <c r="R254" i="13"/>
  <c r="AR258" i="13"/>
  <c r="V258" i="13"/>
  <c r="I262" i="2"/>
  <c r="R155" i="13"/>
  <c r="AH254" i="13"/>
  <c r="Z168" i="13"/>
  <c r="R250" i="13"/>
  <c r="AL254" i="13"/>
  <c r="AL150" i="13"/>
  <c r="AF258" i="13"/>
  <c r="Z258" i="13"/>
  <c r="AR48" i="13"/>
  <c r="AP48" i="13"/>
  <c r="AL156" i="13"/>
  <c r="Z138" i="13"/>
  <c r="Z36" i="13"/>
  <c r="AD150" i="13"/>
  <c r="T258" i="13"/>
  <c r="X258" i="13"/>
  <c r="AD258" i="13"/>
  <c r="A262" i="2"/>
  <c r="M262" i="2"/>
  <c r="H262" i="2"/>
  <c r="AR156" i="13"/>
  <c r="AR25" i="13"/>
  <c r="R79" i="13"/>
  <c r="AR138" i="13"/>
  <c r="AR36" i="13"/>
  <c r="AH79" i="13"/>
  <c r="AL79" i="13"/>
  <c r="AH150" i="13"/>
  <c r="P258" i="13"/>
  <c r="AJ258" i="13"/>
  <c r="AN258" i="13"/>
  <c r="AB258" i="13"/>
  <c r="R258" i="13"/>
  <c r="AP258" i="13"/>
  <c r="D262" i="2"/>
  <c r="F262" i="2"/>
  <c r="C262" i="2"/>
  <c r="E262" i="2"/>
  <c r="O262" i="2"/>
  <c r="B262" i="2"/>
  <c r="N262" i="2"/>
  <c r="X156" i="13"/>
  <c r="AJ36" i="13"/>
  <c r="T79" i="13"/>
  <c r="AL36" i="13"/>
  <c r="AF36" i="13"/>
  <c r="R36" i="13"/>
  <c r="AN36" i="13"/>
  <c r="AJ74" i="13"/>
  <c r="AF79" i="13"/>
  <c r="AR79" i="13"/>
  <c r="AD79" i="13"/>
  <c r="AB26" i="13"/>
  <c r="AR147" i="13"/>
  <c r="AH250" i="13"/>
  <c r="AR250" i="13"/>
  <c r="AF250" i="13"/>
  <c r="AP250" i="13"/>
  <c r="T254" i="13"/>
  <c r="AJ44" i="13"/>
  <c r="AP44" i="13"/>
  <c r="AB148" i="13"/>
  <c r="AD107" i="13"/>
  <c r="AB107" i="13"/>
  <c r="T155" i="13"/>
  <c r="V250" i="13"/>
  <c r="T250" i="13"/>
  <c r="AD250" i="13"/>
  <c r="X254" i="13"/>
  <c r="T44" i="13"/>
  <c r="AN168" i="13"/>
  <c r="AD168" i="13"/>
  <c r="AJ107" i="13"/>
  <c r="X155" i="13"/>
  <c r="AD14" i="13"/>
  <c r="AN78" i="13"/>
  <c r="V109" i="13"/>
  <c r="T109" i="13"/>
  <c r="T154" i="13"/>
  <c r="AJ78" i="13"/>
  <c r="AD47" i="13"/>
  <c r="T47" i="13"/>
  <c r="AR109" i="13"/>
  <c r="AF14" i="13"/>
  <c r="AP14" i="13"/>
  <c r="AB71" i="13"/>
  <c r="AN154" i="13"/>
  <c r="V71" i="13"/>
  <c r="AR71" i="13"/>
  <c r="AL47" i="13"/>
  <c r="AN109" i="13"/>
  <c r="A254" i="2"/>
  <c r="A251" i="20" s="1"/>
  <c r="A253" i="2"/>
  <c r="A250" i="20" s="1"/>
  <c r="A255" i="2"/>
  <c r="A252" i="20" s="1"/>
  <c r="A240" i="2"/>
  <c r="A237" i="20" s="1"/>
  <c r="O240" i="2"/>
  <c r="J240" i="2"/>
  <c r="H255" i="2"/>
  <c r="L254" i="2"/>
  <c r="C240" i="2"/>
  <c r="G240" i="2"/>
  <c r="I253" i="2"/>
  <c r="N253" i="2"/>
  <c r="E240" i="2"/>
  <c r="K255" i="2"/>
  <c r="T36" i="13"/>
  <c r="V36" i="13"/>
  <c r="AH36" i="13"/>
  <c r="AD36" i="13"/>
  <c r="X36" i="13"/>
  <c r="AB36" i="13"/>
  <c r="I254" i="2"/>
  <c r="N240" i="2"/>
  <c r="K253" i="2"/>
  <c r="D253" i="2"/>
  <c r="H253" i="2"/>
  <c r="O253" i="2"/>
  <c r="G253" i="2"/>
  <c r="L253" i="2"/>
  <c r="G255" i="2"/>
  <c r="B255" i="2"/>
  <c r="N255" i="2"/>
  <c r="H240" i="2"/>
  <c r="K240" i="2"/>
  <c r="I240" i="2"/>
  <c r="O255" i="2"/>
  <c r="D255" i="2"/>
  <c r="D240" i="2"/>
  <c r="F253" i="2"/>
  <c r="F240" i="2"/>
  <c r="C253" i="2"/>
  <c r="B253" i="2"/>
  <c r="J253" i="2"/>
  <c r="J255" i="2"/>
  <c r="M255" i="2"/>
  <c r="C255" i="2"/>
  <c r="E255" i="2"/>
  <c r="I255" i="2"/>
  <c r="B240" i="2"/>
  <c r="L240" i="2"/>
  <c r="B254" i="2"/>
  <c r="I204" i="2"/>
  <c r="AF98" i="13"/>
  <c r="AL249" i="13"/>
  <c r="AF249" i="13"/>
  <c r="AB249" i="13"/>
  <c r="X249" i="13"/>
  <c r="AP249" i="13"/>
  <c r="R249" i="13"/>
  <c r="AH249" i="13"/>
  <c r="V249" i="13"/>
  <c r="AJ249" i="13"/>
  <c r="T249" i="13"/>
  <c r="AN249" i="13"/>
  <c r="Z249" i="13"/>
  <c r="AL226" i="13"/>
  <c r="AP226" i="13"/>
  <c r="AD226" i="13"/>
  <c r="R226" i="13"/>
  <c r="AJ226" i="13"/>
  <c r="AF226" i="13"/>
  <c r="AB226" i="13"/>
  <c r="AN226" i="13"/>
  <c r="AR226" i="13"/>
  <c r="T226" i="13"/>
  <c r="AH226" i="13"/>
  <c r="V226" i="13"/>
  <c r="AL220" i="13"/>
  <c r="AF220" i="13"/>
  <c r="AB220" i="13"/>
  <c r="X220" i="13"/>
  <c r="AR220" i="13"/>
  <c r="AP220" i="13"/>
  <c r="AD220" i="13"/>
  <c r="P220" i="13"/>
  <c r="AH220" i="13"/>
  <c r="AJ220" i="13"/>
  <c r="AN220" i="13"/>
  <c r="V220" i="13"/>
  <c r="AL223" i="13"/>
  <c r="AD223" i="13"/>
  <c r="AF223" i="13"/>
  <c r="AB223" i="13"/>
  <c r="X223" i="13"/>
  <c r="AJ223" i="13"/>
  <c r="T223" i="13"/>
  <c r="P223" i="13"/>
  <c r="AN223" i="13"/>
  <c r="AR223" i="13"/>
  <c r="AH223" i="13"/>
  <c r="V223" i="13"/>
  <c r="Z223" i="13"/>
  <c r="AL212" i="13"/>
  <c r="AF212" i="13"/>
  <c r="X212" i="13"/>
  <c r="AR212" i="13"/>
  <c r="AP212" i="13"/>
  <c r="AD212" i="13"/>
  <c r="T212" i="13"/>
  <c r="AH212" i="13"/>
  <c r="R212" i="13"/>
  <c r="AJ212" i="13"/>
  <c r="AN212" i="13"/>
  <c r="V212" i="13"/>
  <c r="Z212" i="13"/>
  <c r="AL237" i="13"/>
  <c r="AF237" i="13"/>
  <c r="AB237" i="13"/>
  <c r="X237" i="13"/>
  <c r="AR237" i="13"/>
  <c r="AP237" i="13"/>
  <c r="AD237" i="13"/>
  <c r="AH237" i="13"/>
  <c r="V237" i="13"/>
  <c r="R237" i="13"/>
  <c r="AJ237" i="13"/>
  <c r="T237" i="13"/>
  <c r="P237" i="13"/>
  <c r="Z237" i="13"/>
  <c r="AN237" i="13"/>
  <c r="AL234" i="13"/>
  <c r="AP234" i="13"/>
  <c r="AD234" i="13"/>
  <c r="R234" i="13"/>
  <c r="AJ234" i="13"/>
  <c r="AF234" i="13"/>
  <c r="AB234" i="13"/>
  <c r="X234" i="13"/>
  <c r="AN234" i="13"/>
  <c r="AR234" i="13"/>
  <c r="T234" i="13"/>
  <c r="AH234" i="13"/>
  <c r="V234" i="13"/>
  <c r="Z234" i="13"/>
  <c r="AL230" i="13"/>
  <c r="AF230" i="13"/>
  <c r="AP230" i="13"/>
  <c r="AD230" i="13"/>
  <c r="R230" i="13"/>
  <c r="AJ230" i="13"/>
  <c r="AB230" i="13"/>
  <c r="AR230" i="13"/>
  <c r="AN230" i="13"/>
  <c r="P230" i="13"/>
  <c r="AH230" i="13"/>
  <c r="Z230" i="13"/>
  <c r="AL241" i="13"/>
  <c r="AF241" i="13"/>
  <c r="AB241" i="13"/>
  <c r="X241" i="13"/>
  <c r="AR241" i="13"/>
  <c r="AP241" i="13"/>
  <c r="AH241" i="13"/>
  <c r="V241" i="13"/>
  <c r="AD241" i="13"/>
  <c r="AJ241" i="13"/>
  <c r="T241" i="13"/>
  <c r="P241" i="13"/>
  <c r="AN241" i="13"/>
  <c r="Z241" i="13"/>
  <c r="T33" i="13"/>
  <c r="AL43" i="13"/>
  <c r="AF43" i="13"/>
  <c r="AD43" i="13"/>
  <c r="R43" i="13"/>
  <c r="AR43" i="13"/>
  <c r="AP43" i="13"/>
  <c r="AJ43" i="13"/>
  <c r="X43" i="13"/>
  <c r="T43" i="13"/>
  <c r="AN43" i="13"/>
  <c r="V43" i="13"/>
  <c r="Z43" i="13"/>
  <c r="AL121" i="13"/>
  <c r="AP121" i="13"/>
  <c r="AD121" i="13"/>
  <c r="AJ121" i="13"/>
  <c r="AB121" i="13"/>
  <c r="X121" i="13"/>
  <c r="T121" i="13"/>
  <c r="AN121" i="13"/>
  <c r="AR121" i="13"/>
  <c r="V121" i="13"/>
  <c r="Z121" i="13"/>
  <c r="AP161" i="13"/>
  <c r="AD161" i="13"/>
  <c r="R191" i="13"/>
  <c r="AJ191" i="13"/>
  <c r="T191" i="13"/>
  <c r="V191" i="13"/>
  <c r="AL28" i="13"/>
  <c r="AF28" i="13"/>
  <c r="AB28" i="13"/>
  <c r="AP28" i="13"/>
  <c r="X28" i="13"/>
  <c r="R28" i="13"/>
  <c r="AD28" i="13"/>
  <c r="AR28" i="13"/>
  <c r="AH28" i="13"/>
  <c r="AN28" i="13"/>
  <c r="V28" i="13"/>
  <c r="AJ28" i="13"/>
  <c r="T28" i="13"/>
  <c r="Z28" i="13"/>
  <c r="Z139" i="13"/>
  <c r="AB24" i="13"/>
  <c r="AP24" i="13"/>
  <c r="AN24" i="13"/>
  <c r="V24" i="13"/>
  <c r="AR24" i="13"/>
  <c r="AL100" i="13"/>
  <c r="R100" i="13"/>
  <c r="AN100" i="13"/>
  <c r="AD162" i="13"/>
  <c r="AN162" i="13"/>
  <c r="AL73" i="13"/>
  <c r="AF172" i="13"/>
  <c r="AP172" i="13"/>
  <c r="Z172" i="13"/>
  <c r="AL231" i="13"/>
  <c r="AP231" i="13"/>
  <c r="AD231" i="13"/>
  <c r="R231" i="13"/>
  <c r="AF231" i="13"/>
  <c r="AB231" i="13"/>
  <c r="AJ231" i="13"/>
  <c r="T231" i="13"/>
  <c r="P231" i="13"/>
  <c r="AN231" i="13"/>
  <c r="AR231" i="13"/>
  <c r="AH231" i="13"/>
  <c r="V231" i="13"/>
  <c r="Z231" i="13"/>
  <c r="AL256" i="13"/>
  <c r="AF256" i="13"/>
  <c r="AB256" i="13"/>
  <c r="X256" i="13"/>
  <c r="AR256" i="13"/>
  <c r="AP256" i="13"/>
  <c r="R256" i="13"/>
  <c r="AJ256" i="13"/>
  <c r="T256" i="13"/>
  <c r="AH256" i="13"/>
  <c r="AD256" i="13"/>
  <c r="V256" i="13"/>
  <c r="Z256" i="13"/>
  <c r="AN256" i="13"/>
  <c r="AL257" i="13"/>
  <c r="AF257" i="13"/>
  <c r="AB257" i="13"/>
  <c r="X257" i="13"/>
  <c r="AR257" i="13"/>
  <c r="AP257" i="13"/>
  <c r="R257" i="13"/>
  <c r="AH257" i="13"/>
  <c r="V257" i="13"/>
  <c r="AD257" i="13"/>
  <c r="AJ257" i="13"/>
  <c r="T257" i="13"/>
  <c r="P257" i="13"/>
  <c r="AN257" i="13"/>
  <c r="Z257" i="13"/>
  <c r="AL35" i="13"/>
  <c r="AF35" i="13"/>
  <c r="AD35" i="13"/>
  <c r="R35" i="13"/>
  <c r="AB35" i="13"/>
  <c r="AP35" i="13"/>
  <c r="X35" i="13"/>
  <c r="T35" i="13"/>
  <c r="AN35" i="13"/>
  <c r="V35" i="13"/>
  <c r="AB77" i="13"/>
  <c r="R123" i="13"/>
  <c r="AR163" i="13"/>
  <c r="AJ163" i="13"/>
  <c r="AL252" i="13"/>
  <c r="AF252" i="13"/>
  <c r="X252" i="13"/>
  <c r="AR252" i="13"/>
  <c r="AP252" i="13"/>
  <c r="AD252" i="13"/>
  <c r="T252" i="13"/>
  <c r="P252" i="13"/>
  <c r="AH252" i="13"/>
  <c r="R252" i="13"/>
  <c r="AJ252" i="13"/>
  <c r="V252" i="13"/>
  <c r="Z252" i="13"/>
  <c r="AL217" i="13"/>
  <c r="AF217" i="13"/>
  <c r="AB217" i="13"/>
  <c r="X217" i="13"/>
  <c r="AR217" i="13"/>
  <c r="R217" i="13"/>
  <c r="AH217" i="13"/>
  <c r="V217" i="13"/>
  <c r="AJ217" i="13"/>
  <c r="T217" i="13"/>
  <c r="P217" i="13"/>
  <c r="T205" i="13"/>
  <c r="AL164" i="13"/>
  <c r="AF164" i="13"/>
  <c r="AP164" i="13"/>
  <c r="AD164" i="13"/>
  <c r="R164" i="13"/>
  <c r="AB164" i="13"/>
  <c r="AR164" i="13"/>
  <c r="AJ164" i="13"/>
  <c r="AN164" i="13"/>
  <c r="X164" i="13"/>
  <c r="T164" i="13"/>
  <c r="AH164" i="13"/>
  <c r="V164" i="13"/>
  <c r="Z164" i="13"/>
  <c r="AL224" i="13"/>
  <c r="AF224" i="13"/>
  <c r="AB224" i="13"/>
  <c r="X224" i="13"/>
  <c r="AR224" i="13"/>
  <c r="AP224" i="13"/>
  <c r="R224" i="13"/>
  <c r="AJ224" i="13"/>
  <c r="T224" i="13"/>
  <c r="AH224" i="13"/>
  <c r="AD224" i="13"/>
  <c r="V224" i="13"/>
  <c r="Z224" i="13"/>
  <c r="AN224" i="13"/>
  <c r="R214" i="13"/>
  <c r="AB214" i="13"/>
  <c r="AR214" i="13"/>
  <c r="T214" i="13"/>
  <c r="AL211" i="13"/>
  <c r="AF211" i="13"/>
  <c r="AP211" i="13"/>
  <c r="AD211" i="13"/>
  <c r="R211" i="13"/>
  <c r="AB211" i="13"/>
  <c r="AR211" i="13"/>
  <c r="AJ211" i="13"/>
  <c r="T211" i="13"/>
  <c r="AN211" i="13"/>
  <c r="X211" i="13"/>
  <c r="AH211" i="13"/>
  <c r="V211" i="13"/>
  <c r="Z211" i="13"/>
  <c r="P207" i="13"/>
  <c r="Z207" i="13"/>
  <c r="AL238" i="13"/>
  <c r="AF238" i="13"/>
  <c r="AP238" i="13"/>
  <c r="AD238" i="13"/>
  <c r="R238" i="13"/>
  <c r="AJ238" i="13"/>
  <c r="AB238" i="13"/>
  <c r="AR238" i="13"/>
  <c r="AN238" i="13"/>
  <c r="X238" i="13"/>
  <c r="T238" i="13"/>
  <c r="P238" i="13"/>
  <c r="AH238" i="13"/>
  <c r="V238" i="13"/>
  <c r="AL229" i="13"/>
  <c r="AB229" i="13"/>
  <c r="X229" i="13"/>
  <c r="AR229" i="13"/>
  <c r="AP229" i="13"/>
  <c r="AD229" i="13"/>
  <c r="AH229" i="13"/>
  <c r="R229" i="13"/>
  <c r="AJ229" i="13"/>
  <c r="T229" i="13"/>
  <c r="P229" i="13"/>
  <c r="AN229" i="13"/>
  <c r="AL227" i="13"/>
  <c r="AF227" i="13"/>
  <c r="AP227" i="13"/>
  <c r="AD227" i="13"/>
  <c r="R227" i="13"/>
  <c r="AB227" i="13"/>
  <c r="AR227" i="13"/>
  <c r="AJ227" i="13"/>
  <c r="T227" i="13"/>
  <c r="P227" i="13"/>
  <c r="AN227" i="13"/>
  <c r="X227" i="13"/>
  <c r="AH227" i="13"/>
  <c r="V227" i="13"/>
  <c r="R31" i="13"/>
  <c r="AB31" i="13"/>
  <c r="AB105" i="13"/>
  <c r="T105" i="13"/>
  <c r="AR105" i="13"/>
  <c r="AD41" i="13"/>
  <c r="AJ41" i="13"/>
  <c r="X57" i="13"/>
  <c r="R143" i="13"/>
  <c r="AL146" i="13"/>
  <c r="AR146" i="13"/>
  <c r="Z146" i="13"/>
  <c r="AL244" i="13"/>
  <c r="AF244" i="13"/>
  <c r="AB244" i="13"/>
  <c r="X244" i="13"/>
  <c r="AP244" i="13"/>
  <c r="T244" i="13"/>
  <c r="P244" i="13"/>
  <c r="AH244" i="13"/>
  <c r="AJ244" i="13"/>
  <c r="AN244" i="13"/>
  <c r="V244" i="13"/>
  <c r="Z244" i="13"/>
  <c r="AL116" i="13"/>
  <c r="AD116" i="13"/>
  <c r="R116" i="13"/>
  <c r="AH116" i="13"/>
  <c r="V116" i="13"/>
  <c r="AD158" i="13"/>
  <c r="AL251" i="13"/>
  <c r="AP251" i="13"/>
  <c r="AD251" i="13"/>
  <c r="R251" i="13"/>
  <c r="AF251" i="13"/>
  <c r="AB251" i="13"/>
  <c r="AR251" i="13"/>
  <c r="T251" i="13"/>
  <c r="P251" i="13"/>
  <c r="AN251" i="13"/>
  <c r="X251" i="13"/>
  <c r="AH251" i="13"/>
  <c r="Z251" i="13"/>
  <c r="AF248" i="13"/>
  <c r="X248" i="13"/>
  <c r="AP248" i="13"/>
  <c r="R248" i="13"/>
  <c r="T248" i="13"/>
  <c r="P248" i="13"/>
  <c r="AD248" i="13"/>
  <c r="V248" i="13"/>
  <c r="Z248" i="13"/>
  <c r="AN248" i="13"/>
  <c r="AL222" i="13"/>
  <c r="AF222" i="13"/>
  <c r="AP222" i="13"/>
  <c r="AD222" i="13"/>
  <c r="R222" i="13"/>
  <c r="AB222" i="13"/>
  <c r="X222" i="13"/>
  <c r="AR222" i="13"/>
  <c r="AN222" i="13"/>
  <c r="P222" i="13"/>
  <c r="AH222" i="13"/>
  <c r="Z222" i="13"/>
  <c r="AL215" i="13"/>
  <c r="AP215" i="13"/>
  <c r="AD215" i="13"/>
  <c r="R215" i="13"/>
  <c r="AF215" i="13"/>
  <c r="AB215" i="13"/>
  <c r="X215" i="13"/>
  <c r="AJ215" i="13"/>
  <c r="T215" i="13"/>
  <c r="AN215" i="13"/>
  <c r="AR215" i="13"/>
  <c r="AH215" i="13"/>
  <c r="V215" i="13"/>
  <c r="Z215" i="13"/>
  <c r="AL219" i="13"/>
  <c r="AF219" i="13"/>
  <c r="AP219" i="13"/>
  <c r="AD219" i="13"/>
  <c r="R219" i="13"/>
  <c r="AB219" i="13"/>
  <c r="AR219" i="13"/>
  <c r="AJ219" i="13"/>
  <c r="T219" i="13"/>
  <c r="AN219" i="13"/>
  <c r="X219" i="13"/>
  <c r="AH219" i="13"/>
  <c r="Z219" i="13"/>
  <c r="AP201" i="13"/>
  <c r="AJ201" i="13"/>
  <c r="P201" i="13"/>
  <c r="AF210" i="13"/>
  <c r="AL210" i="13"/>
  <c r="AP210" i="13"/>
  <c r="AD210" i="13"/>
  <c r="R210" i="13"/>
  <c r="AJ210" i="13"/>
  <c r="AB210" i="13"/>
  <c r="AN210" i="13"/>
  <c r="T210" i="13"/>
  <c r="AH210" i="13"/>
  <c r="V210" i="13"/>
  <c r="Z210" i="13"/>
  <c r="AP239" i="13"/>
  <c r="AD239" i="13"/>
  <c r="R239" i="13"/>
  <c r="AF239" i="13"/>
  <c r="AB239" i="13"/>
  <c r="X239" i="13"/>
  <c r="AJ239" i="13"/>
  <c r="T239" i="13"/>
  <c r="P239" i="13"/>
  <c r="AR239" i="13"/>
  <c r="AH239" i="13"/>
  <c r="V239" i="13"/>
  <c r="Z239" i="13"/>
  <c r="AL235" i="13"/>
  <c r="AF235" i="13"/>
  <c r="AP235" i="13"/>
  <c r="AD235" i="13"/>
  <c r="R235" i="13"/>
  <c r="AB235" i="13"/>
  <c r="AR235" i="13"/>
  <c r="AJ235" i="13"/>
  <c r="T235" i="13"/>
  <c r="AN235" i="13"/>
  <c r="X235" i="13"/>
  <c r="AH235" i="13"/>
  <c r="V235" i="13"/>
  <c r="Z235" i="13"/>
  <c r="AL233" i="13"/>
  <c r="AF233" i="13"/>
  <c r="AB233" i="13"/>
  <c r="X233" i="13"/>
  <c r="AR233" i="13"/>
  <c r="AP233" i="13"/>
  <c r="R233" i="13"/>
  <c r="AH233" i="13"/>
  <c r="V233" i="13"/>
  <c r="AD233" i="13"/>
  <c r="AJ233" i="13"/>
  <c r="T233" i="13"/>
  <c r="AN233" i="13"/>
  <c r="Z233" i="13"/>
  <c r="AL243" i="13"/>
  <c r="AF243" i="13"/>
  <c r="AP243" i="13"/>
  <c r="R243" i="13"/>
  <c r="AJ243" i="13"/>
  <c r="T243" i="13"/>
  <c r="P243" i="13"/>
  <c r="AN243" i="13"/>
  <c r="X243" i="13"/>
  <c r="AH243" i="13"/>
  <c r="V243" i="13"/>
  <c r="Z243" i="13"/>
  <c r="AL260" i="13"/>
  <c r="AF260" i="13"/>
  <c r="AB260" i="13"/>
  <c r="X260" i="13"/>
  <c r="AR260" i="13"/>
  <c r="AP260" i="13"/>
  <c r="AD260" i="13"/>
  <c r="AJ260" i="13"/>
  <c r="T260" i="13"/>
  <c r="P260" i="13"/>
  <c r="AH260" i="13"/>
  <c r="R260" i="13"/>
  <c r="AN260" i="13"/>
  <c r="V260" i="13"/>
  <c r="Z260" i="13"/>
  <c r="R37" i="13"/>
  <c r="AH53" i="13"/>
  <c r="AL67" i="13"/>
  <c r="AF67" i="13"/>
  <c r="AB67" i="13"/>
  <c r="X67" i="13"/>
  <c r="R67" i="13"/>
  <c r="AR67" i="13"/>
  <c r="AP67" i="13"/>
  <c r="AD67" i="13"/>
  <c r="AH67" i="13"/>
  <c r="AJ67" i="13"/>
  <c r="T67" i="13"/>
  <c r="AN67" i="13"/>
  <c r="Z67" i="13"/>
  <c r="X87" i="13"/>
  <c r="AN87" i="13"/>
  <c r="AF117" i="13"/>
  <c r="AL117" i="13"/>
  <c r="AP117" i="13"/>
  <c r="AD117" i="13"/>
  <c r="R117" i="13"/>
  <c r="AJ117" i="13"/>
  <c r="AB117" i="13"/>
  <c r="X117" i="13"/>
  <c r="AR117" i="13"/>
  <c r="T117" i="13"/>
  <c r="AN117" i="13"/>
  <c r="AH117" i="13"/>
  <c r="Z117" i="13"/>
  <c r="T125" i="13"/>
  <c r="Z125" i="13"/>
  <c r="AN151" i="13"/>
  <c r="AF171" i="13"/>
  <c r="AH171" i="13"/>
  <c r="AJ171" i="13"/>
  <c r="AN171" i="13"/>
  <c r="AN185" i="13"/>
  <c r="AL259" i="13"/>
  <c r="AP259" i="13"/>
  <c r="AD259" i="13"/>
  <c r="R259" i="13"/>
  <c r="AF259" i="13"/>
  <c r="AB259" i="13"/>
  <c r="AR259" i="13"/>
  <c r="AJ259" i="13"/>
  <c r="T259" i="13"/>
  <c r="P259" i="13"/>
  <c r="X259" i="13"/>
  <c r="AH259" i="13"/>
  <c r="V259" i="13"/>
  <c r="Z259" i="13"/>
  <c r="AD76" i="13"/>
  <c r="AJ76" i="13"/>
  <c r="Z76" i="13"/>
  <c r="AL32" i="13"/>
  <c r="AP32" i="13"/>
  <c r="R32" i="13"/>
  <c r="AR32" i="13"/>
  <c r="T32" i="13"/>
  <c r="AF108" i="13"/>
  <c r="AF130" i="13"/>
  <c r="AP170" i="13"/>
  <c r="T170" i="13"/>
  <c r="Z170" i="13"/>
  <c r="AL89" i="13"/>
  <c r="X131" i="13"/>
  <c r="AR131" i="13"/>
  <c r="AJ131" i="13"/>
  <c r="Z131" i="13"/>
  <c r="AL183" i="13"/>
  <c r="AF183" i="13"/>
  <c r="AB183" i="13"/>
  <c r="X183" i="13"/>
  <c r="R183" i="13"/>
  <c r="AR183" i="13"/>
  <c r="AP183" i="13"/>
  <c r="AJ183" i="13"/>
  <c r="AH183" i="13"/>
  <c r="AD183" i="13"/>
  <c r="T183" i="13"/>
  <c r="V183" i="13"/>
  <c r="Z183" i="13"/>
  <c r="AN183" i="13"/>
  <c r="AP96" i="13"/>
  <c r="AL122" i="13"/>
  <c r="AF122" i="13"/>
  <c r="AB122" i="13"/>
  <c r="X122" i="13"/>
  <c r="AR122" i="13"/>
  <c r="AP122" i="13"/>
  <c r="R122" i="13"/>
  <c r="AH122" i="13"/>
  <c r="V122" i="13"/>
  <c r="AD122" i="13"/>
  <c r="AJ122" i="13"/>
  <c r="AN122" i="13"/>
  <c r="Z122" i="13"/>
  <c r="AP184" i="13"/>
  <c r="AD184" i="13"/>
  <c r="R184" i="13"/>
  <c r="AF184" i="13"/>
  <c r="AB184" i="13"/>
  <c r="X184" i="13"/>
  <c r="AJ184" i="13"/>
  <c r="AN184" i="13"/>
  <c r="AR184" i="13"/>
  <c r="T184" i="13"/>
  <c r="AH184" i="13"/>
  <c r="V184" i="13"/>
  <c r="Z184" i="13"/>
  <c r="AL236" i="13"/>
  <c r="AF236" i="13"/>
  <c r="AB236" i="13"/>
  <c r="X236" i="13"/>
  <c r="AR236" i="13"/>
  <c r="AP236" i="13"/>
  <c r="AD236" i="13"/>
  <c r="T236" i="13"/>
  <c r="P236" i="13"/>
  <c r="R236" i="13"/>
  <c r="AJ236" i="13"/>
  <c r="AN236" i="13"/>
  <c r="V236" i="13"/>
  <c r="Z236" i="13"/>
  <c r="AJ199" i="13"/>
  <c r="P199" i="13"/>
  <c r="AL242" i="13"/>
  <c r="AP242" i="13"/>
  <c r="AD242" i="13"/>
  <c r="R242" i="13"/>
  <c r="AJ242" i="13"/>
  <c r="AF242" i="13"/>
  <c r="AB242" i="13"/>
  <c r="X242" i="13"/>
  <c r="AN242" i="13"/>
  <c r="AR242" i="13"/>
  <c r="T242" i="13"/>
  <c r="AH242" i="13"/>
  <c r="V242" i="13"/>
  <c r="Z242" i="13"/>
  <c r="AF261" i="13"/>
  <c r="AB261" i="13"/>
  <c r="X261" i="13"/>
  <c r="AR261" i="13"/>
  <c r="AP261" i="13"/>
  <c r="AD261" i="13"/>
  <c r="AH261" i="13"/>
  <c r="V261" i="13"/>
  <c r="R261" i="13"/>
  <c r="AJ261" i="13"/>
  <c r="T261" i="13"/>
  <c r="P261" i="13"/>
  <c r="AN261" i="13"/>
  <c r="AB69" i="13"/>
  <c r="X115" i="13"/>
  <c r="AN115" i="13"/>
  <c r="AL159" i="13"/>
  <c r="AD159" i="13"/>
  <c r="V159" i="13"/>
  <c r="AN159" i="13"/>
  <c r="AL225" i="13"/>
  <c r="AF225" i="13"/>
  <c r="AB225" i="13"/>
  <c r="X225" i="13"/>
  <c r="AR225" i="13"/>
  <c r="AP225" i="13"/>
  <c r="R225" i="13"/>
  <c r="AH225" i="13"/>
  <c r="V225" i="13"/>
  <c r="AD225" i="13"/>
  <c r="AJ225" i="13"/>
  <c r="T225" i="13"/>
  <c r="AN225" i="13"/>
  <c r="Z225" i="13"/>
  <c r="AL213" i="13"/>
  <c r="AF213" i="13"/>
  <c r="AB213" i="13"/>
  <c r="X213" i="13"/>
  <c r="AR213" i="13"/>
  <c r="AP213" i="13"/>
  <c r="AD213" i="13"/>
  <c r="AH213" i="13"/>
  <c r="V213" i="13"/>
  <c r="R213" i="13"/>
  <c r="T213" i="13"/>
  <c r="P213" i="13"/>
  <c r="Z213" i="13"/>
  <c r="AN213" i="13"/>
  <c r="AJ203" i="13"/>
  <c r="AL180" i="13"/>
  <c r="AF180" i="13"/>
  <c r="AP180" i="13"/>
  <c r="AD180" i="13"/>
  <c r="AB180" i="13"/>
  <c r="AR180" i="13"/>
  <c r="AJ180" i="13"/>
  <c r="AN180" i="13"/>
  <c r="X180" i="13"/>
  <c r="T180" i="13"/>
  <c r="AH180" i="13"/>
  <c r="V180" i="13"/>
  <c r="Z180" i="13"/>
  <c r="AL221" i="13"/>
  <c r="AF221" i="13"/>
  <c r="AB221" i="13"/>
  <c r="X221" i="13"/>
  <c r="AP221" i="13"/>
  <c r="AD221" i="13"/>
  <c r="AH221" i="13"/>
  <c r="V221" i="13"/>
  <c r="R221" i="13"/>
  <c r="AJ221" i="13"/>
  <c r="T221" i="13"/>
  <c r="P221" i="13"/>
  <c r="Z221" i="13"/>
  <c r="AN221" i="13"/>
  <c r="AP202" i="13"/>
  <c r="AF206" i="13"/>
  <c r="AL206" i="13"/>
  <c r="AP206" i="13"/>
  <c r="R206" i="13"/>
  <c r="AJ206" i="13"/>
  <c r="AB206" i="13"/>
  <c r="X206" i="13"/>
  <c r="AR206" i="13"/>
  <c r="AN206" i="13"/>
  <c r="T206" i="13"/>
  <c r="P206" i="13"/>
  <c r="Z206" i="13"/>
  <c r="AL232" i="13"/>
  <c r="AF232" i="13"/>
  <c r="AB232" i="13"/>
  <c r="X232" i="13"/>
  <c r="AR232" i="13"/>
  <c r="AP232" i="13"/>
  <c r="R232" i="13"/>
  <c r="AJ232" i="13"/>
  <c r="T232" i="13"/>
  <c r="AD232" i="13"/>
  <c r="V232" i="13"/>
  <c r="Z232" i="13"/>
  <c r="AN232" i="13"/>
  <c r="AL228" i="13"/>
  <c r="AF228" i="13"/>
  <c r="AB228" i="13"/>
  <c r="AR228" i="13"/>
  <c r="AP228" i="13"/>
  <c r="AD228" i="13"/>
  <c r="T228" i="13"/>
  <c r="P228" i="13"/>
  <c r="AH228" i="13"/>
  <c r="R228" i="13"/>
  <c r="AJ228" i="13"/>
  <c r="AN228" i="13"/>
  <c r="V228" i="13"/>
  <c r="Z228" i="13"/>
  <c r="AL247" i="13"/>
  <c r="AP247" i="13"/>
  <c r="AD247" i="13"/>
  <c r="R247" i="13"/>
  <c r="AF247" i="13"/>
  <c r="AB247" i="13"/>
  <c r="X247" i="13"/>
  <c r="AJ247" i="13"/>
  <c r="T247" i="13"/>
  <c r="AN247" i="13"/>
  <c r="AR247" i="13"/>
  <c r="AH247" i="13"/>
  <c r="V247" i="13"/>
  <c r="Z247" i="13"/>
  <c r="AF129" i="13"/>
  <c r="T129" i="13"/>
  <c r="AR129" i="13"/>
  <c r="AL246" i="13"/>
  <c r="AF246" i="13"/>
  <c r="AP246" i="13"/>
  <c r="AB246" i="13"/>
  <c r="AR246" i="13"/>
  <c r="AN246" i="13"/>
  <c r="X246" i="13"/>
  <c r="T246" i="13"/>
  <c r="AH246" i="13"/>
  <c r="V246" i="13"/>
  <c r="Z246" i="13"/>
  <c r="AD49" i="13"/>
  <c r="AL119" i="13"/>
  <c r="AF119" i="13"/>
  <c r="AB119" i="13"/>
  <c r="X119" i="13"/>
  <c r="AR119" i="13"/>
  <c r="AP119" i="13"/>
  <c r="AJ119" i="13"/>
  <c r="AH119" i="13"/>
  <c r="AD119" i="13"/>
  <c r="T119" i="13"/>
  <c r="V119" i="13"/>
  <c r="Z119" i="13"/>
  <c r="AN119" i="13"/>
  <c r="AL187" i="13"/>
  <c r="R187" i="13"/>
  <c r="T187" i="13"/>
  <c r="V187" i="13"/>
  <c r="AL245" i="13"/>
  <c r="AF245" i="13"/>
  <c r="AB245" i="13"/>
  <c r="X245" i="13"/>
  <c r="AR245" i="13"/>
  <c r="AP245" i="13"/>
  <c r="AD245" i="13"/>
  <c r="AH245" i="13"/>
  <c r="V245" i="13"/>
  <c r="R245" i="13"/>
  <c r="AJ245" i="13"/>
  <c r="T245" i="13"/>
  <c r="Z245" i="13"/>
  <c r="AN245" i="13"/>
  <c r="AH70" i="13"/>
  <c r="AL124" i="13"/>
  <c r="AD124" i="13"/>
  <c r="AJ124" i="13"/>
  <c r="AH124" i="13"/>
  <c r="V124" i="13"/>
  <c r="Z124" i="13"/>
  <c r="E218" i="2"/>
  <c r="O216" i="2"/>
  <c r="F216" i="2"/>
  <c r="A218" i="2"/>
  <c r="A215" i="20" s="1"/>
  <c r="F218" i="2"/>
  <c r="L250" i="2"/>
  <c r="I250" i="2"/>
  <c r="O250" i="2"/>
  <c r="C250" i="2"/>
  <c r="L262" i="2"/>
  <c r="K262" i="2"/>
  <c r="Z12" i="2"/>
  <c r="O21" i="2"/>
  <c r="O19" i="2"/>
  <c r="O18" i="2"/>
  <c r="M16" i="2"/>
  <c r="AO7" i="2"/>
  <c r="E4" i="20" s="1"/>
  <c r="P194" i="13" l="1"/>
  <c r="F191" i="20"/>
  <c r="P144" i="13"/>
  <c r="F141" i="20"/>
  <c r="P202" i="13"/>
  <c r="F199" i="20"/>
  <c r="P205" i="13"/>
  <c r="F202" i="20"/>
  <c r="P203" i="13"/>
  <c r="F200" i="20"/>
  <c r="P81" i="13"/>
  <c r="F78" i="20"/>
  <c r="P166" i="13"/>
  <c r="F163" i="20"/>
  <c r="P200" i="13"/>
  <c r="F197" i="20"/>
  <c r="P192" i="13"/>
  <c r="F189" i="20"/>
  <c r="P173" i="13"/>
  <c r="F170" i="20"/>
  <c r="P91" i="13"/>
  <c r="F88" i="20"/>
  <c r="Q256" i="2"/>
  <c r="S231" i="2"/>
  <c r="T254" i="2"/>
  <c r="T47" i="2"/>
  <c r="Q247" i="2"/>
  <c r="T226" i="2"/>
  <c r="S89" i="2"/>
  <c r="T240" i="2"/>
  <c r="R206" i="2"/>
  <c r="T211" i="2"/>
  <c r="T194" i="2"/>
  <c r="R28" i="2"/>
  <c r="S146" i="2"/>
  <c r="Q245" i="2"/>
  <c r="BB63" i="13"/>
  <c r="T214" i="2"/>
  <c r="Q227" i="2"/>
  <c r="R194" i="2"/>
  <c r="AZ45" i="13"/>
  <c r="AZ240" i="13"/>
  <c r="R162" i="2"/>
  <c r="S41" i="2"/>
  <c r="Q255" i="2"/>
  <c r="Q122" i="2"/>
  <c r="R193" i="2"/>
  <c r="AX208" i="13"/>
  <c r="AV216" i="13"/>
  <c r="AX224" i="13"/>
  <c r="T83" i="14"/>
  <c r="AS89" i="2"/>
  <c r="T39" i="14"/>
  <c r="AS45" i="2"/>
  <c r="AT45" i="2" s="1"/>
  <c r="AU45" i="2" s="1"/>
  <c r="T216" i="14"/>
  <c r="AS222" i="2"/>
  <c r="AT222" i="2" s="1"/>
  <c r="AU222" i="2" s="1"/>
  <c r="T12" i="14"/>
  <c r="AS18" i="2"/>
  <c r="AT18" i="2" s="1"/>
  <c r="AU18" i="2" s="1"/>
  <c r="T55" i="14"/>
  <c r="AS61" i="2"/>
  <c r="T58" i="14"/>
  <c r="AS64" i="2"/>
  <c r="AT64" i="2" s="1"/>
  <c r="AU64" i="2" s="1"/>
  <c r="T206" i="14"/>
  <c r="AS212" i="2"/>
  <c r="AT212" i="2" s="1"/>
  <c r="AU212" i="2" s="1"/>
  <c r="T171" i="14"/>
  <c r="AS177" i="2"/>
  <c r="T218" i="14"/>
  <c r="AS224" i="2"/>
  <c r="AT224" i="2" s="1"/>
  <c r="AU224" i="2" s="1"/>
  <c r="T10" i="14"/>
  <c r="AS16" i="2"/>
  <c r="AT16" i="2" s="1"/>
  <c r="AU16" i="2" s="1"/>
  <c r="T225" i="14"/>
  <c r="AS231" i="2"/>
  <c r="AT231" i="2" s="1"/>
  <c r="AU231" i="2" s="1"/>
  <c r="T215" i="14"/>
  <c r="AS221" i="2"/>
  <c r="AT221" i="2" s="1"/>
  <c r="AU221" i="2" s="1"/>
  <c r="T140" i="14"/>
  <c r="AS146" i="2"/>
  <c r="AT146" i="2" s="1"/>
  <c r="AU146" i="2" s="1"/>
  <c r="T14" i="14"/>
  <c r="AS20" i="2"/>
  <c r="AT20" i="2" s="1"/>
  <c r="AU20" i="2" s="1"/>
  <c r="T210" i="14"/>
  <c r="AS216" i="2"/>
  <c r="AT216" i="2" s="1"/>
  <c r="AU216" i="2" s="1"/>
  <c r="T91" i="14"/>
  <c r="AS97" i="2"/>
  <c r="AT97" i="2" s="1"/>
  <c r="AU97" i="2" s="1"/>
  <c r="T200" i="14"/>
  <c r="AS206" i="2"/>
  <c r="AT206" i="2" s="1"/>
  <c r="AU206" i="2" s="1"/>
  <c r="T156" i="14"/>
  <c r="AS162" i="2"/>
  <c r="AT162" i="2" s="1"/>
  <c r="AU162" i="2" s="1"/>
  <c r="T227" i="14"/>
  <c r="AS233" i="2"/>
  <c r="T162" i="14"/>
  <c r="AS168" i="2"/>
  <c r="AT168" i="2" s="1"/>
  <c r="AU168" i="2" s="1"/>
  <c r="T223" i="14"/>
  <c r="AS229" i="2"/>
  <c r="AT229" i="2" s="1"/>
  <c r="AU229" i="2" s="1"/>
  <c r="T163" i="14"/>
  <c r="AS169" i="2"/>
  <c r="AT169" i="2" s="1"/>
  <c r="AU169" i="2" s="1"/>
  <c r="T101" i="14"/>
  <c r="AS107" i="2"/>
  <c r="AT107" i="2" s="1"/>
  <c r="AU107" i="2" s="1"/>
  <c r="T222" i="14"/>
  <c r="AS228" i="2"/>
  <c r="AT228" i="2" s="1"/>
  <c r="AU228" i="2" s="1"/>
  <c r="T205" i="14"/>
  <c r="AS211" i="2"/>
  <c r="AT211" i="2" s="1"/>
  <c r="AU211" i="2" s="1"/>
  <c r="T221" i="14"/>
  <c r="AS227" i="2"/>
  <c r="AT227" i="2" s="1"/>
  <c r="AU227" i="2" s="1"/>
  <c r="T214" i="14"/>
  <c r="AS220" i="2"/>
  <c r="AT220" i="2" s="1"/>
  <c r="AU220" i="2" s="1"/>
  <c r="T8" i="14"/>
  <c r="AS14" i="2"/>
  <c r="AT14" i="2" s="1"/>
  <c r="AU14" i="2" s="1"/>
  <c r="T80" i="14"/>
  <c r="AS86" i="2"/>
  <c r="AT86" i="2" s="1"/>
  <c r="AU86" i="2" s="1"/>
  <c r="T181" i="14"/>
  <c r="AS187" i="2"/>
  <c r="AT187" i="2" s="1"/>
  <c r="AU187" i="2" s="1"/>
  <c r="T81" i="14"/>
  <c r="AS87" i="2"/>
  <c r="AT87" i="2" s="1"/>
  <c r="AU87" i="2" s="1"/>
  <c r="T199" i="14"/>
  <c r="AS205" i="2"/>
  <c r="AT205" i="2" s="1"/>
  <c r="AU205" i="2" s="1"/>
  <c r="T11" i="14"/>
  <c r="AS17" i="2"/>
  <c r="T208" i="14"/>
  <c r="AS214" i="2"/>
  <c r="AT214" i="2" s="1"/>
  <c r="AU214" i="2" s="1"/>
  <c r="S238" i="2"/>
  <c r="T217" i="14"/>
  <c r="AS223" i="2"/>
  <c r="AT223" i="2" s="1"/>
  <c r="AU223" i="2" s="1"/>
  <c r="T13" i="14"/>
  <c r="AS19" i="2"/>
  <c r="T203" i="14"/>
  <c r="AS209" i="2"/>
  <c r="AT209" i="2" s="1"/>
  <c r="AU209" i="2" s="1"/>
  <c r="T22" i="14"/>
  <c r="AS28" i="2"/>
  <c r="T231" i="14"/>
  <c r="AS237" i="2"/>
  <c r="AT237" i="2" s="1"/>
  <c r="AU237" i="2" s="1"/>
  <c r="T79" i="14"/>
  <c r="AS85" i="2"/>
  <c r="T188" i="14"/>
  <c r="AS194" i="2"/>
  <c r="AT194" i="2" s="1"/>
  <c r="AU194" i="2" s="1"/>
  <c r="T30" i="14"/>
  <c r="AS36" i="2"/>
  <c r="T187" i="14"/>
  <c r="AS193" i="2"/>
  <c r="AT193" i="2" s="1"/>
  <c r="AU193" i="2" s="1"/>
  <c r="T96" i="14"/>
  <c r="AS102" i="2"/>
  <c r="T212" i="14"/>
  <c r="AS218" i="2"/>
  <c r="T108" i="14"/>
  <c r="AS114" i="2"/>
  <c r="T172" i="14"/>
  <c r="AS178" i="2"/>
  <c r="AT178" i="2" s="1"/>
  <c r="AU178" i="2" s="1"/>
  <c r="T41" i="14"/>
  <c r="AS47" i="2"/>
  <c r="T207" i="14"/>
  <c r="AS213" i="2"/>
  <c r="AT213" i="2" s="1"/>
  <c r="AU213" i="2" s="1"/>
  <c r="T116" i="14"/>
  <c r="AS122" i="2"/>
  <c r="T213" i="14"/>
  <c r="AS219" i="2"/>
  <c r="T182" i="14"/>
  <c r="AS188" i="2"/>
  <c r="T17" i="14"/>
  <c r="AS23" i="2"/>
  <c r="T240" i="14"/>
  <c r="AS246" i="2"/>
  <c r="T89" i="14"/>
  <c r="AS95" i="2"/>
  <c r="AT95" i="2" s="1"/>
  <c r="AU95" i="2" s="1"/>
  <c r="T34" i="14"/>
  <c r="AS40" i="2"/>
  <c r="T31" i="14"/>
  <c r="AS37" i="2"/>
  <c r="T238" i="14"/>
  <c r="AS244" i="2"/>
  <c r="T9" i="14"/>
  <c r="AS15" i="2"/>
  <c r="T230" i="14"/>
  <c r="AS236" i="2"/>
  <c r="T209" i="14"/>
  <c r="AS215" i="2"/>
  <c r="AT215" i="2" s="1"/>
  <c r="AU215" i="2" s="1"/>
  <c r="T233" i="14"/>
  <c r="AS239" i="2"/>
  <c r="T226" i="14"/>
  <c r="AS232" i="2"/>
  <c r="T236" i="14"/>
  <c r="AS242" i="2"/>
  <c r="T118" i="14"/>
  <c r="AS124" i="2"/>
  <c r="T237" i="14"/>
  <c r="AS243" i="2"/>
  <c r="T232" i="14"/>
  <c r="AS238" i="2"/>
  <c r="T113" i="14"/>
  <c r="AS119" i="2"/>
  <c r="T228" i="14"/>
  <c r="AS234" i="2"/>
  <c r="AT234" i="2" s="1"/>
  <c r="AU234" i="2" s="1"/>
  <c r="T37" i="14"/>
  <c r="AS43" i="2"/>
  <c r="T224" i="14"/>
  <c r="AS230" i="2"/>
  <c r="T202" i="14"/>
  <c r="AS208" i="2"/>
  <c r="AZ222" i="13"/>
  <c r="P52" i="13"/>
  <c r="S221" i="2"/>
  <c r="S210" i="2"/>
  <c r="T223" i="2"/>
  <c r="R233" i="2"/>
  <c r="Q259" i="2"/>
  <c r="S216" i="2"/>
  <c r="S87" i="2"/>
  <c r="R231" i="2"/>
  <c r="Q205" i="2"/>
  <c r="Q161" i="2"/>
  <c r="T119" i="2"/>
  <c r="AZ72" i="13"/>
  <c r="R168" i="2"/>
  <c r="R169" i="2"/>
  <c r="S28" i="2"/>
  <c r="T250" i="2"/>
  <c r="S65" i="2"/>
  <c r="S259" i="2"/>
  <c r="Q213" i="2"/>
  <c r="Q117" i="2"/>
  <c r="AV23" i="13"/>
  <c r="T247" i="2"/>
  <c r="BB221" i="13"/>
  <c r="BB248" i="13"/>
  <c r="BB177" i="13"/>
  <c r="S119" i="2"/>
  <c r="S43" i="2"/>
  <c r="T28" i="2"/>
  <c r="T252" i="2"/>
  <c r="Q124" i="2"/>
  <c r="S44" i="2"/>
  <c r="T65" i="2"/>
  <c r="R251" i="2"/>
  <c r="R257" i="2"/>
  <c r="S225" i="2"/>
  <c r="T227" i="2"/>
  <c r="AV239" i="13"/>
  <c r="AZ217" i="13"/>
  <c r="Q235" i="2"/>
  <c r="S261" i="2"/>
  <c r="AX225" i="13"/>
  <c r="T95" i="2"/>
  <c r="S162" i="2"/>
  <c r="R259" i="2"/>
  <c r="BB87" i="13"/>
  <c r="S20" i="2"/>
  <c r="BB231" i="13"/>
  <c r="R261" i="2"/>
  <c r="BB40" i="13"/>
  <c r="R119" i="2"/>
  <c r="AZ237" i="13"/>
  <c r="BB216" i="13"/>
  <c r="R217" i="2"/>
  <c r="AX217" i="13"/>
  <c r="Q230" i="2"/>
  <c r="AV230" i="13"/>
  <c r="R63" i="2"/>
  <c r="AX63" i="13"/>
  <c r="T237" i="2"/>
  <c r="BB237" i="13"/>
  <c r="Q16" i="2"/>
  <c r="AV16" i="13"/>
  <c r="Q238" i="2"/>
  <c r="AV238" i="13"/>
  <c r="S18" i="2"/>
  <c r="AZ18" i="13"/>
  <c r="Q211" i="2"/>
  <c r="AV211" i="13"/>
  <c r="AV244" i="13"/>
  <c r="Q244" i="2"/>
  <c r="AZ233" i="13"/>
  <c r="S233" i="2"/>
  <c r="AX41" i="13"/>
  <c r="R41" i="2"/>
  <c r="AX256" i="13"/>
  <c r="AS256" i="2" s="1"/>
  <c r="U256" i="2" s="1"/>
  <c r="R256" i="2"/>
  <c r="BB169" i="13"/>
  <c r="T169" i="2"/>
  <c r="AV28" i="13"/>
  <c r="Q28" i="2"/>
  <c r="AX44" i="13"/>
  <c r="R44" i="2"/>
  <c r="AX255" i="13"/>
  <c r="AS255" i="2" s="1"/>
  <c r="U255" i="2" s="1"/>
  <c r="R255" i="2"/>
  <c r="AV254" i="13"/>
  <c r="Q254" i="2"/>
  <c r="AV201" i="13"/>
  <c r="Q201" i="2"/>
  <c r="AZ124" i="13"/>
  <c r="S124" i="2"/>
  <c r="AX65" i="13"/>
  <c r="R65" i="2"/>
  <c r="BB251" i="13"/>
  <c r="T251" i="2"/>
  <c r="BB219" i="13"/>
  <c r="T219" i="2"/>
  <c r="BB229" i="13"/>
  <c r="T229" i="2"/>
  <c r="AV19" i="13"/>
  <c r="Q19" i="2"/>
  <c r="AZ232" i="13"/>
  <c r="S232" i="2"/>
  <c r="AV249" i="13"/>
  <c r="Q249" i="2"/>
  <c r="BB21" i="13"/>
  <c r="T21" i="2"/>
  <c r="AZ218" i="13"/>
  <c r="S218" i="2"/>
  <c r="AX240" i="13"/>
  <c r="R240" i="2"/>
  <c r="AV217" i="13"/>
  <c r="Q217" i="2"/>
  <c r="AX226" i="13"/>
  <c r="R226" i="2"/>
  <c r="AX241" i="13"/>
  <c r="R241" i="2"/>
  <c r="BB44" i="13"/>
  <c r="T44" i="2"/>
  <c r="AV257" i="13"/>
  <c r="AV169" i="13"/>
  <c r="T64" i="2"/>
  <c r="S47" i="2"/>
  <c r="S21" i="2"/>
  <c r="S235" i="2"/>
  <c r="AZ212" i="13"/>
  <c r="Q178" i="2"/>
  <c r="AV146" i="13"/>
  <c r="S19" i="2"/>
  <c r="R43" i="2"/>
  <c r="S211" i="2"/>
  <c r="BB210" i="13"/>
  <c r="BB97" i="13"/>
  <c r="T43" i="2"/>
  <c r="P13" i="13"/>
  <c r="AZ84" i="13"/>
  <c r="S97" i="2"/>
  <c r="R238" i="2"/>
  <c r="T84" i="2"/>
  <c r="Q220" i="2"/>
  <c r="AX201" i="13"/>
  <c r="AZ226" i="13"/>
  <c r="AX210" i="13"/>
  <c r="S256" i="2"/>
  <c r="Q252" i="2"/>
  <c r="T36" i="2"/>
  <c r="T259" i="2"/>
  <c r="AZ205" i="13"/>
  <c r="S161" i="2"/>
  <c r="AX245" i="13"/>
  <c r="AX84" i="13"/>
  <c r="R146" i="2"/>
  <c r="R20" i="2"/>
  <c r="T232" i="2"/>
  <c r="T122" i="2"/>
  <c r="T233" i="2"/>
  <c r="S194" i="2"/>
  <c r="Q15" i="2"/>
  <c r="Q41" i="2"/>
  <c r="S213" i="2"/>
  <c r="T117" i="2"/>
  <c r="S187" i="2"/>
  <c r="AZ169" i="13"/>
  <c r="AZ40" i="13"/>
  <c r="BB14" i="13"/>
  <c r="AX117" i="13"/>
  <c r="AX161" i="13"/>
  <c r="AZ178" i="13"/>
  <c r="AX21" i="13"/>
  <c r="AV212" i="13"/>
  <c r="BB19" i="13"/>
  <c r="AV218" i="13"/>
  <c r="AV40" i="13"/>
  <c r="AV45" i="13"/>
  <c r="AV64" i="13"/>
  <c r="AX235" i="13"/>
  <c r="AV250" i="13"/>
  <c r="BB242" i="13"/>
  <c r="AZ102" i="13"/>
  <c r="AZ250" i="13"/>
  <c r="BB249" i="13"/>
  <c r="BB234" i="13"/>
  <c r="AZ15" i="13"/>
  <c r="AX88" i="13"/>
  <c r="AZ208" i="13"/>
  <c r="AZ193" i="13"/>
  <c r="Q242" i="2"/>
  <c r="S258" i="2"/>
  <c r="Q102" i="2"/>
  <c r="S220" i="2"/>
  <c r="R250" i="2"/>
  <c r="S227" i="2"/>
  <c r="T85" i="2"/>
  <c r="AV18" i="13"/>
  <c r="Q14" i="2"/>
  <c r="AZ246" i="13"/>
  <c r="BB257" i="13"/>
  <c r="BB253" i="13"/>
  <c r="AX72" i="13"/>
  <c r="AZ188" i="13"/>
  <c r="T161" i="2"/>
  <c r="Q20" i="2"/>
  <c r="Q234" i="2"/>
  <c r="R246" i="2"/>
  <c r="R188" i="2"/>
  <c r="S177" i="2"/>
  <c r="R95" i="2"/>
  <c r="Q208" i="2"/>
  <c r="R253" i="2"/>
  <c r="R178" i="2"/>
  <c r="Q193" i="2"/>
  <c r="S223" i="2"/>
  <c r="S254" i="2"/>
  <c r="Q233" i="2"/>
  <c r="T16" i="2"/>
  <c r="R213" i="2"/>
  <c r="R122" i="2"/>
  <c r="R23" i="2"/>
  <c r="T238" i="2"/>
  <c r="Q258" i="2"/>
  <c r="Q237" i="2"/>
  <c r="Q85" i="2"/>
  <c r="Q119" i="2"/>
  <c r="Q114" i="2"/>
  <c r="S14" i="2"/>
  <c r="Q251" i="2"/>
  <c r="Q206" i="2"/>
  <c r="T239" i="2"/>
  <c r="R47" i="2"/>
  <c r="T255" i="2"/>
  <c r="R219" i="2"/>
  <c r="T201" i="2"/>
  <c r="P68" i="13"/>
  <c r="AZ92" i="13"/>
  <c r="S92" i="2"/>
  <c r="AZ127" i="13"/>
  <c r="S127" i="2"/>
  <c r="AZ121" i="13"/>
  <c r="S121" i="2"/>
  <c r="AV31" i="13"/>
  <c r="Q31" i="2"/>
  <c r="AX70" i="13"/>
  <c r="R70" i="2"/>
  <c r="AX204" i="13"/>
  <c r="R204" i="2"/>
  <c r="AX139" i="13"/>
  <c r="R139" i="2"/>
  <c r="AV147" i="13"/>
  <c r="Q147" i="2"/>
  <c r="AV30" i="13"/>
  <c r="Q30" i="2"/>
  <c r="AV145" i="13"/>
  <c r="Q145" i="2"/>
  <c r="AV135" i="13"/>
  <c r="Q135" i="2"/>
  <c r="AV144" i="13"/>
  <c r="Q144" i="2"/>
  <c r="AV189" i="13"/>
  <c r="Q189" i="2"/>
  <c r="AV58" i="13"/>
  <c r="Q58" i="2"/>
  <c r="AV39" i="13"/>
  <c r="Q39" i="2"/>
  <c r="AV195" i="13"/>
  <c r="Q195" i="2"/>
  <c r="AX184" i="13"/>
  <c r="R184" i="2"/>
  <c r="AV104" i="13"/>
  <c r="Q104" i="2"/>
  <c r="BB77" i="13"/>
  <c r="T77" i="2"/>
  <c r="AZ82" i="13"/>
  <c r="S82" i="2"/>
  <c r="BB126" i="13"/>
  <c r="T126" i="2"/>
  <c r="BB67" i="13"/>
  <c r="T67" i="2"/>
  <c r="AX54" i="13"/>
  <c r="R54" i="2"/>
  <c r="AX183" i="13"/>
  <c r="R183" i="2"/>
  <c r="AX94" i="13"/>
  <c r="R94" i="2"/>
  <c r="AX158" i="13"/>
  <c r="R158" i="2"/>
  <c r="AV103" i="13"/>
  <c r="Q103" i="2"/>
  <c r="BB155" i="13"/>
  <c r="T155" i="2"/>
  <c r="BB167" i="13"/>
  <c r="T167" i="2"/>
  <c r="AZ90" i="13"/>
  <c r="S90" i="2"/>
  <c r="AZ132" i="13"/>
  <c r="S132" i="2"/>
  <c r="AZ149" i="13"/>
  <c r="S149" i="2"/>
  <c r="BB98" i="13"/>
  <c r="T98" i="2"/>
  <c r="AZ35" i="13"/>
  <c r="S35" i="2"/>
  <c r="AZ46" i="13"/>
  <c r="S46" i="2"/>
  <c r="BB163" i="13"/>
  <c r="T163" i="2"/>
  <c r="AZ170" i="13"/>
  <c r="S170" i="2"/>
  <c r="BB156" i="13"/>
  <c r="T156" i="2"/>
  <c r="BB120" i="13"/>
  <c r="T120" i="2"/>
  <c r="AZ56" i="13"/>
  <c r="S56" i="2"/>
  <c r="AZ29" i="13"/>
  <c r="S29" i="2"/>
  <c r="AZ123" i="13"/>
  <c r="S123" i="2"/>
  <c r="AZ106" i="13"/>
  <c r="S106" i="2"/>
  <c r="AZ200" i="13"/>
  <c r="S200" i="2"/>
  <c r="BB182" i="13"/>
  <c r="T182" i="2"/>
  <c r="AV199" i="13"/>
  <c r="Q199" i="2"/>
  <c r="AV190" i="13"/>
  <c r="Q190" i="2"/>
  <c r="AX140" i="13"/>
  <c r="R140" i="2"/>
  <c r="AX148" i="13"/>
  <c r="R148" i="2"/>
  <c r="AX125" i="13"/>
  <c r="R125" i="2"/>
  <c r="AV51" i="13"/>
  <c r="Q51" i="2"/>
  <c r="AX27" i="13"/>
  <c r="R27" i="2"/>
  <c r="AV143" i="13"/>
  <c r="Q143" i="2"/>
  <c r="AV186" i="13"/>
  <c r="Q186" i="2"/>
  <c r="AX150" i="13"/>
  <c r="R150" i="2"/>
  <c r="BB111" i="13"/>
  <c r="T111" i="2"/>
  <c r="AZ141" i="13"/>
  <c r="S141" i="2"/>
  <c r="AZ115" i="13"/>
  <c r="S115" i="2"/>
  <c r="BB59" i="13"/>
  <c r="T59" i="2"/>
  <c r="BB50" i="13"/>
  <c r="T50" i="2"/>
  <c r="BB180" i="13"/>
  <c r="T180" i="2"/>
  <c r="AZ202" i="13"/>
  <c r="S202" i="2"/>
  <c r="AZ154" i="13"/>
  <c r="S154" i="2"/>
  <c r="AX93" i="13"/>
  <c r="R93" i="2"/>
  <c r="AV25" i="13"/>
  <c r="Q25" i="2"/>
  <c r="AX159" i="13"/>
  <c r="R159" i="2"/>
  <c r="AX152" i="13"/>
  <c r="R152" i="2"/>
  <c r="AV80" i="13"/>
  <c r="Q80" i="2"/>
  <c r="BB138" i="13"/>
  <c r="T138" i="2"/>
  <c r="AZ75" i="13"/>
  <c r="S75" i="2"/>
  <c r="AX55" i="13"/>
  <c r="R55" i="2"/>
  <c r="AV191" i="13"/>
  <c r="Q191" i="2"/>
  <c r="BB109" i="13"/>
  <c r="T109" i="2"/>
  <c r="BB131" i="13"/>
  <c r="T131" i="2"/>
  <c r="AV100" i="13"/>
  <c r="Q100" i="2"/>
  <c r="AX69" i="13"/>
  <c r="R69" i="2"/>
  <c r="AV24" i="13"/>
  <c r="Q24" i="2"/>
  <c r="AX34" i="13"/>
  <c r="R34" i="2"/>
  <c r="AV66" i="13"/>
  <c r="Q66" i="2"/>
  <c r="AV38" i="13"/>
  <c r="Q38" i="2"/>
  <c r="AV196" i="13"/>
  <c r="Q196" i="2"/>
  <c r="AX151" i="13"/>
  <c r="R151" i="2"/>
  <c r="AX74" i="13"/>
  <c r="R74" i="2"/>
  <c r="AX198" i="13"/>
  <c r="R198" i="2"/>
  <c r="AX32" i="13"/>
  <c r="R32" i="2"/>
  <c r="AV179" i="13"/>
  <c r="Q179" i="2"/>
  <c r="AV128" i="13"/>
  <c r="Q128" i="2"/>
  <c r="AV22" i="13"/>
  <c r="Q22" i="2"/>
  <c r="AZ118" i="13"/>
  <c r="S118" i="2"/>
  <c r="AZ181" i="13"/>
  <c r="S181" i="2"/>
  <c r="AX101" i="13"/>
  <c r="R101" i="2"/>
  <c r="AX99" i="13"/>
  <c r="R99" i="2"/>
  <c r="AX137" i="13"/>
  <c r="R137" i="2"/>
  <c r="AV83" i="13"/>
  <c r="Q83" i="2"/>
  <c r="AZ68" i="13"/>
  <c r="S68" i="2"/>
  <c r="BB42" i="13"/>
  <c r="T42" i="2"/>
  <c r="AZ160" i="13"/>
  <c r="S160" i="2"/>
  <c r="AV185" i="13"/>
  <c r="Q185" i="2"/>
  <c r="AV171" i="13"/>
  <c r="Q171" i="2"/>
  <c r="BB81" i="13"/>
  <c r="T81" i="2"/>
  <c r="BB53" i="13"/>
  <c r="T53" i="2"/>
  <c r="BB197" i="13"/>
  <c r="T197" i="2"/>
  <c r="BB136" i="13"/>
  <c r="T136" i="2"/>
  <c r="BB96" i="13"/>
  <c r="T96" i="2"/>
  <c r="AV134" i="13"/>
  <c r="Q134" i="2"/>
  <c r="AX49" i="13"/>
  <c r="R49" i="2"/>
  <c r="AX62" i="13"/>
  <c r="R62" i="2"/>
  <c r="AZ166" i="13"/>
  <c r="S166" i="2"/>
  <c r="BB175" i="13"/>
  <c r="T175" i="2"/>
  <c r="BB157" i="13"/>
  <c r="T157" i="2"/>
  <c r="AV113" i="13"/>
  <c r="Q113" i="2"/>
  <c r="AX110" i="13"/>
  <c r="R110" i="2"/>
  <c r="AZ73" i="13"/>
  <c r="S73" i="2"/>
  <c r="AZ76" i="13"/>
  <c r="S76" i="2"/>
  <c r="AZ164" i="13"/>
  <c r="S164" i="2"/>
  <c r="AV129" i="13"/>
  <c r="Q129" i="2"/>
  <c r="AX172" i="13"/>
  <c r="R172" i="2"/>
  <c r="AV71" i="13"/>
  <c r="Q71" i="2"/>
  <c r="BB192" i="13"/>
  <c r="T192" i="2"/>
  <c r="AZ153" i="13"/>
  <c r="S153" i="2"/>
  <c r="AZ108" i="13"/>
  <c r="S108" i="2"/>
  <c r="AZ91" i="13"/>
  <c r="S91" i="2"/>
  <c r="AZ133" i="13"/>
  <c r="S133" i="2"/>
  <c r="BB78" i="13"/>
  <c r="T78" i="2"/>
  <c r="AZ60" i="13"/>
  <c r="S60" i="2"/>
  <c r="AV33" i="13"/>
  <c r="Q33" i="2"/>
  <c r="AX207" i="13"/>
  <c r="R207" i="2"/>
  <c r="AX173" i="13"/>
  <c r="R173" i="2"/>
  <c r="AX112" i="13"/>
  <c r="R112" i="2"/>
  <c r="AX116" i="13"/>
  <c r="R116" i="2"/>
  <c r="BB26" i="13"/>
  <c r="T26" i="2"/>
  <c r="BB165" i="13"/>
  <c r="T165" i="2"/>
  <c r="AZ142" i="13"/>
  <c r="S142" i="2"/>
  <c r="BB79" i="13"/>
  <c r="T79" i="2"/>
  <c r="BB105" i="13"/>
  <c r="T105" i="2"/>
  <c r="AV13" i="13"/>
  <c r="Q13" i="2"/>
  <c r="AV57" i="13"/>
  <c r="Q57" i="2"/>
  <c r="AX203" i="13"/>
  <c r="R203" i="2"/>
  <c r="AV176" i="13"/>
  <c r="Q176" i="2"/>
  <c r="AV174" i="13"/>
  <c r="Q174" i="2"/>
  <c r="AZ130" i="13"/>
  <c r="S130" i="2"/>
  <c r="AZ48" i="13"/>
  <c r="S48" i="2"/>
  <c r="BB52" i="13"/>
  <c r="T52" i="2"/>
  <c r="BB92" i="13"/>
  <c r="T92" i="2"/>
  <c r="BB127" i="13"/>
  <c r="T127" i="2"/>
  <c r="BB121" i="13"/>
  <c r="T121" i="2"/>
  <c r="AZ31" i="13"/>
  <c r="S31" i="2"/>
  <c r="AZ70" i="13"/>
  <c r="S70" i="2"/>
  <c r="AZ204" i="13"/>
  <c r="S204" i="2"/>
  <c r="AZ139" i="13"/>
  <c r="S139" i="2"/>
  <c r="BB147" i="13"/>
  <c r="T147" i="2"/>
  <c r="AZ30" i="13"/>
  <c r="S30" i="2"/>
  <c r="BB145" i="13"/>
  <c r="T145" i="2"/>
  <c r="BB135" i="13"/>
  <c r="T135" i="2"/>
  <c r="AX144" i="13"/>
  <c r="R144" i="2"/>
  <c r="AX189" i="13"/>
  <c r="R189" i="2"/>
  <c r="AX58" i="13"/>
  <c r="R58" i="2"/>
  <c r="AX39" i="13"/>
  <c r="R39" i="2"/>
  <c r="AX195" i="13"/>
  <c r="R195" i="2"/>
  <c r="AV184" i="13"/>
  <c r="Q184" i="2"/>
  <c r="AX104" i="13"/>
  <c r="R104" i="2"/>
  <c r="AV77" i="13"/>
  <c r="Q77" i="2"/>
  <c r="AV82" i="13"/>
  <c r="Q82" i="2"/>
  <c r="AZ126" i="13"/>
  <c r="S126" i="2"/>
  <c r="AZ67" i="13"/>
  <c r="S67" i="2"/>
  <c r="BB54" i="13"/>
  <c r="T54" i="2"/>
  <c r="AZ183" i="13"/>
  <c r="S183" i="2"/>
  <c r="AV94" i="13"/>
  <c r="Q94" i="2"/>
  <c r="AV158" i="13"/>
  <c r="Q158" i="2"/>
  <c r="AX103" i="13"/>
  <c r="R103" i="2"/>
  <c r="AV155" i="13"/>
  <c r="Q155" i="2"/>
  <c r="AV167" i="13"/>
  <c r="Q167" i="2"/>
  <c r="BB90" i="13"/>
  <c r="T90" i="2"/>
  <c r="BB132" i="13"/>
  <c r="T132" i="2"/>
  <c r="BB149" i="13"/>
  <c r="T149" i="2"/>
  <c r="AZ98" i="13"/>
  <c r="S98" i="2"/>
  <c r="BB35" i="13"/>
  <c r="T35" i="2"/>
  <c r="BB46" i="13"/>
  <c r="T46" i="2"/>
  <c r="AZ163" i="13"/>
  <c r="S163" i="2"/>
  <c r="BB170" i="13"/>
  <c r="T170" i="2"/>
  <c r="AZ156" i="13"/>
  <c r="S156" i="2"/>
  <c r="AZ120" i="13"/>
  <c r="S120" i="2"/>
  <c r="BB56" i="13"/>
  <c r="T56" i="2"/>
  <c r="BB29" i="13"/>
  <c r="T29" i="2"/>
  <c r="BB123" i="13"/>
  <c r="T123" i="2"/>
  <c r="BB106" i="13"/>
  <c r="T106" i="2"/>
  <c r="BB200" i="13"/>
  <c r="T200" i="2"/>
  <c r="AZ182" i="13"/>
  <c r="S182" i="2"/>
  <c r="BB199" i="13"/>
  <c r="T199" i="2"/>
  <c r="AX190" i="13"/>
  <c r="R190" i="2"/>
  <c r="AV140" i="13"/>
  <c r="Q140" i="2"/>
  <c r="AV148" i="13"/>
  <c r="Q148" i="2"/>
  <c r="AV125" i="13"/>
  <c r="Q125" i="2"/>
  <c r="AX51" i="13"/>
  <c r="R51" i="2"/>
  <c r="AV27" i="13"/>
  <c r="Q27" i="2"/>
  <c r="AX143" i="13"/>
  <c r="R143" i="2"/>
  <c r="AX186" i="13"/>
  <c r="R186" i="2"/>
  <c r="AV150" i="13"/>
  <c r="Q150" i="2"/>
  <c r="AX111" i="13"/>
  <c r="R111" i="2"/>
  <c r="AX141" i="13"/>
  <c r="R141" i="2"/>
  <c r="AX115" i="13"/>
  <c r="R115" i="2"/>
  <c r="AV59" i="13"/>
  <c r="Q59" i="2"/>
  <c r="AX50" i="13"/>
  <c r="R50" i="2"/>
  <c r="AX180" i="13"/>
  <c r="R180" i="2"/>
  <c r="BB202" i="13"/>
  <c r="T202" i="2"/>
  <c r="BB154" i="13"/>
  <c r="T154" i="2"/>
  <c r="AZ93" i="13"/>
  <c r="S93" i="2"/>
  <c r="AZ25" i="13"/>
  <c r="S25" i="2"/>
  <c r="AZ159" i="13"/>
  <c r="S159" i="2"/>
  <c r="AV152" i="13"/>
  <c r="Q152" i="2"/>
  <c r="AX80" i="13"/>
  <c r="R80" i="2"/>
  <c r="AV138" i="13"/>
  <c r="Q138" i="2"/>
  <c r="BB75" i="13"/>
  <c r="T75" i="2"/>
  <c r="BB55" i="13"/>
  <c r="T55" i="2"/>
  <c r="AX191" i="13"/>
  <c r="R191" i="2"/>
  <c r="AV109" i="13"/>
  <c r="Q109" i="2"/>
  <c r="AZ131" i="13"/>
  <c r="S131" i="2"/>
  <c r="BB100" i="13"/>
  <c r="T100" i="2"/>
  <c r="AZ69" i="13"/>
  <c r="S69" i="2"/>
  <c r="AZ24" i="13"/>
  <c r="S24" i="2"/>
  <c r="AV34" i="13"/>
  <c r="Q34" i="2"/>
  <c r="AX66" i="13"/>
  <c r="R66" i="2"/>
  <c r="AX38" i="13"/>
  <c r="R38" i="2"/>
  <c r="AX196" i="13"/>
  <c r="R196" i="2"/>
  <c r="AV151" i="13"/>
  <c r="Q151" i="2"/>
  <c r="AV74" i="13"/>
  <c r="Q74" i="2"/>
  <c r="AV198" i="13"/>
  <c r="Q198" i="2"/>
  <c r="AV32" i="13"/>
  <c r="Q32" i="2"/>
  <c r="AX179" i="13"/>
  <c r="R179" i="2"/>
  <c r="AX128" i="13"/>
  <c r="R128" i="2"/>
  <c r="AX22" i="13"/>
  <c r="R22" i="2"/>
  <c r="AX118" i="13"/>
  <c r="R118" i="2"/>
  <c r="BB181" i="13"/>
  <c r="T181" i="2"/>
  <c r="AZ101" i="13"/>
  <c r="S101" i="2"/>
  <c r="BB99" i="13"/>
  <c r="T99" i="2"/>
  <c r="AV137" i="13"/>
  <c r="Q137" i="2"/>
  <c r="AX83" i="13"/>
  <c r="R83" i="2"/>
  <c r="AX68" i="13"/>
  <c r="R68" i="2"/>
  <c r="AV42" i="13"/>
  <c r="Q42" i="2"/>
  <c r="BB160" i="13"/>
  <c r="T160" i="2"/>
  <c r="AZ185" i="13"/>
  <c r="S185" i="2"/>
  <c r="AX171" i="13"/>
  <c r="R171" i="2"/>
  <c r="AV81" i="13"/>
  <c r="Q81" i="2"/>
  <c r="AZ53" i="13"/>
  <c r="S53" i="2"/>
  <c r="AZ197" i="13"/>
  <c r="S197" i="2"/>
  <c r="AZ136" i="13"/>
  <c r="S136" i="2"/>
  <c r="AZ96" i="13"/>
  <c r="S96" i="2"/>
  <c r="BB134" i="13"/>
  <c r="T134" i="2"/>
  <c r="AV49" i="13"/>
  <c r="Q49" i="2"/>
  <c r="AV62" i="13"/>
  <c r="Q62" i="2"/>
  <c r="AV166" i="13"/>
  <c r="Q166" i="2"/>
  <c r="AZ175" i="13"/>
  <c r="S175" i="2"/>
  <c r="AZ157" i="13"/>
  <c r="S157" i="2"/>
  <c r="BB113" i="13"/>
  <c r="T113" i="2"/>
  <c r="AV110" i="13"/>
  <c r="Q110" i="2"/>
  <c r="AX73" i="13"/>
  <c r="R73" i="2"/>
  <c r="BB76" i="13"/>
  <c r="T76" i="2"/>
  <c r="BB164" i="13"/>
  <c r="T164" i="2"/>
  <c r="BB129" i="13"/>
  <c r="T129" i="2"/>
  <c r="AZ172" i="13"/>
  <c r="S172" i="2"/>
  <c r="AX71" i="13"/>
  <c r="R71" i="2"/>
  <c r="AV192" i="13"/>
  <c r="Q192" i="2"/>
  <c r="BB153" i="13"/>
  <c r="T153" i="2"/>
  <c r="BB108" i="13"/>
  <c r="T108" i="2"/>
  <c r="BB91" i="13"/>
  <c r="T91" i="2"/>
  <c r="BB133" i="13"/>
  <c r="T133" i="2"/>
  <c r="AZ78" i="13"/>
  <c r="S78" i="2"/>
  <c r="BB60" i="13"/>
  <c r="T60" i="2"/>
  <c r="AZ33" i="13"/>
  <c r="S33" i="2"/>
  <c r="BB207" i="13"/>
  <c r="T207" i="2"/>
  <c r="BB173" i="13"/>
  <c r="T173" i="2"/>
  <c r="AZ112" i="13"/>
  <c r="S112" i="2"/>
  <c r="AV116" i="13"/>
  <c r="Q116" i="2"/>
  <c r="AV26" i="13"/>
  <c r="Q26" i="2"/>
  <c r="AX165" i="13"/>
  <c r="R165" i="2"/>
  <c r="AX142" i="13"/>
  <c r="R142" i="2"/>
  <c r="AZ79" i="13"/>
  <c r="S79" i="2"/>
  <c r="AZ105" i="13"/>
  <c r="S105" i="2"/>
  <c r="AZ13" i="13"/>
  <c r="S13" i="2"/>
  <c r="AZ57" i="13"/>
  <c r="S57" i="2"/>
  <c r="BB203" i="13"/>
  <c r="T203" i="2"/>
  <c r="AX176" i="13"/>
  <c r="R176" i="2"/>
  <c r="AX174" i="13"/>
  <c r="R174" i="2"/>
  <c r="AX130" i="13"/>
  <c r="R130" i="2"/>
  <c r="AX48" i="13"/>
  <c r="R48" i="2"/>
  <c r="AV52" i="13"/>
  <c r="Q52" i="2"/>
  <c r="P142" i="13"/>
  <c r="AV92" i="13"/>
  <c r="Q92" i="2"/>
  <c r="AV127" i="13"/>
  <c r="Q127" i="2"/>
  <c r="AX121" i="13"/>
  <c r="R121" i="2"/>
  <c r="BB31" i="13"/>
  <c r="T31" i="2"/>
  <c r="BB70" i="13"/>
  <c r="T70" i="2"/>
  <c r="BB204" i="13"/>
  <c r="T204" i="2"/>
  <c r="BB139" i="13"/>
  <c r="T139" i="2"/>
  <c r="AZ147" i="13"/>
  <c r="S147" i="2"/>
  <c r="BB30" i="13"/>
  <c r="T30" i="2"/>
  <c r="AZ145" i="13"/>
  <c r="S145" i="2"/>
  <c r="AZ135" i="13"/>
  <c r="S135" i="2"/>
  <c r="AZ144" i="13"/>
  <c r="S144" i="2"/>
  <c r="BB189" i="13"/>
  <c r="T189" i="2"/>
  <c r="AZ58" i="13"/>
  <c r="S58" i="2"/>
  <c r="BB39" i="13"/>
  <c r="T39" i="2"/>
  <c r="AZ195" i="13"/>
  <c r="S195" i="2"/>
  <c r="AZ184" i="13"/>
  <c r="S184" i="2"/>
  <c r="BB104" i="13"/>
  <c r="T104" i="2"/>
  <c r="AX77" i="13"/>
  <c r="R77" i="2"/>
  <c r="AX82" i="13"/>
  <c r="R82" i="2"/>
  <c r="AX126" i="13"/>
  <c r="R126" i="2"/>
  <c r="AV67" i="13"/>
  <c r="Q67" i="2"/>
  <c r="AZ54" i="13"/>
  <c r="S54" i="2"/>
  <c r="BB183" i="13"/>
  <c r="T183" i="2"/>
  <c r="BB94" i="13"/>
  <c r="T94" i="2"/>
  <c r="BB158" i="13"/>
  <c r="T158" i="2"/>
  <c r="AZ103" i="13"/>
  <c r="S103" i="2"/>
  <c r="AX155" i="13"/>
  <c r="R155" i="2"/>
  <c r="AX167" i="13"/>
  <c r="R167" i="2"/>
  <c r="AX90" i="13"/>
  <c r="R90" i="2"/>
  <c r="AX132" i="13"/>
  <c r="R132" i="2"/>
  <c r="AV149" i="13"/>
  <c r="Q149" i="2"/>
  <c r="AV98" i="13"/>
  <c r="Q98" i="2"/>
  <c r="AV35" i="13"/>
  <c r="Q35" i="2"/>
  <c r="AX46" i="13"/>
  <c r="R46" i="2"/>
  <c r="AX163" i="13"/>
  <c r="R163" i="2"/>
  <c r="AV170" i="13"/>
  <c r="Q170" i="2"/>
  <c r="AX156" i="13"/>
  <c r="R156" i="2"/>
  <c r="AX120" i="13"/>
  <c r="R120" i="2"/>
  <c r="AX56" i="13"/>
  <c r="R56" i="2"/>
  <c r="AX29" i="13"/>
  <c r="R29" i="2"/>
  <c r="AV123" i="13"/>
  <c r="Q123" i="2"/>
  <c r="AX106" i="13"/>
  <c r="R106" i="2"/>
  <c r="AV200" i="13"/>
  <c r="Q200" i="2"/>
  <c r="AV182" i="13"/>
  <c r="Q182" i="2"/>
  <c r="AZ199" i="13"/>
  <c r="S199" i="2"/>
  <c r="AZ190" i="13"/>
  <c r="S190" i="2"/>
  <c r="BB140" i="13"/>
  <c r="T140" i="2"/>
  <c r="AZ148" i="13"/>
  <c r="S148" i="2"/>
  <c r="BB125" i="13"/>
  <c r="T125" i="2"/>
  <c r="BB51" i="13"/>
  <c r="T51" i="2"/>
  <c r="AZ27" i="13"/>
  <c r="S27" i="2"/>
  <c r="AZ143" i="13"/>
  <c r="S143" i="2"/>
  <c r="AZ186" i="13"/>
  <c r="S186" i="2"/>
  <c r="BB150" i="13"/>
  <c r="T150" i="2"/>
  <c r="AV111" i="13"/>
  <c r="Q111" i="2"/>
  <c r="AV141" i="13"/>
  <c r="Q141" i="2"/>
  <c r="AV115" i="13"/>
  <c r="Q115" i="2"/>
  <c r="AX59" i="13"/>
  <c r="R59" i="2"/>
  <c r="AV50" i="13"/>
  <c r="Q50" i="2"/>
  <c r="AV180" i="13"/>
  <c r="Q180" i="2"/>
  <c r="AX202" i="13"/>
  <c r="R202" i="2"/>
  <c r="AV154" i="13"/>
  <c r="Q154" i="2"/>
  <c r="BB93" i="13"/>
  <c r="T93" i="2"/>
  <c r="BB25" i="13"/>
  <c r="T25" i="2"/>
  <c r="BB159" i="13"/>
  <c r="T159" i="2"/>
  <c r="BB152" i="13"/>
  <c r="T152" i="2"/>
  <c r="BB80" i="13"/>
  <c r="T80" i="2"/>
  <c r="AX138" i="13"/>
  <c r="R138" i="2"/>
  <c r="AV75" i="13"/>
  <c r="Q75" i="2"/>
  <c r="AZ55" i="13"/>
  <c r="S55" i="2"/>
  <c r="BB191" i="13"/>
  <c r="T191" i="2"/>
  <c r="AX109" i="13"/>
  <c r="R109" i="2"/>
  <c r="AX131" i="13"/>
  <c r="R131" i="2"/>
  <c r="AZ100" i="13"/>
  <c r="S100" i="2"/>
  <c r="BB69" i="13"/>
  <c r="T69" i="2"/>
  <c r="BB24" i="13"/>
  <c r="T24" i="2"/>
  <c r="AZ34" i="13"/>
  <c r="S34" i="2"/>
  <c r="BB66" i="13"/>
  <c r="T66" i="2"/>
  <c r="BB38" i="13"/>
  <c r="T38" i="2"/>
  <c r="AZ196" i="13"/>
  <c r="S196" i="2"/>
  <c r="BB151" i="13"/>
  <c r="T151" i="2"/>
  <c r="AZ74" i="13"/>
  <c r="S74" i="2"/>
  <c r="AZ198" i="13"/>
  <c r="S198" i="2"/>
  <c r="AZ32" i="13"/>
  <c r="S32" i="2"/>
  <c r="BB179" i="13"/>
  <c r="T179" i="2"/>
  <c r="AZ128" i="13"/>
  <c r="S128" i="2"/>
  <c r="BB22" i="13"/>
  <c r="T22" i="2"/>
  <c r="AV118" i="13"/>
  <c r="Q118" i="2"/>
  <c r="AX181" i="13"/>
  <c r="R181" i="2"/>
  <c r="BB101" i="13"/>
  <c r="T101" i="2"/>
  <c r="AZ99" i="13"/>
  <c r="S99" i="2"/>
  <c r="AZ137" i="13"/>
  <c r="S137" i="2"/>
  <c r="BB83" i="13"/>
  <c r="T83" i="2"/>
  <c r="AV68" i="13"/>
  <c r="Q68" i="2"/>
  <c r="AX42" i="13"/>
  <c r="R42" i="2"/>
  <c r="AV160" i="13"/>
  <c r="Q160" i="2"/>
  <c r="BB185" i="13"/>
  <c r="T185" i="2"/>
  <c r="BB171" i="13"/>
  <c r="T171" i="2"/>
  <c r="AX81" i="13"/>
  <c r="R81" i="2"/>
  <c r="AV53" i="13"/>
  <c r="Q53" i="2"/>
  <c r="AX197" i="13"/>
  <c r="R197" i="2"/>
  <c r="AX136" i="13"/>
  <c r="R136" i="2"/>
  <c r="AV96" i="13"/>
  <c r="Q96" i="2"/>
  <c r="AZ134" i="13"/>
  <c r="S134" i="2"/>
  <c r="BB49" i="13"/>
  <c r="T49" i="2"/>
  <c r="BB62" i="13"/>
  <c r="T62" i="2"/>
  <c r="AX166" i="13"/>
  <c r="R166" i="2"/>
  <c r="AV175" i="13"/>
  <c r="Q175" i="2"/>
  <c r="AX157" i="13"/>
  <c r="R157" i="2"/>
  <c r="AZ113" i="13"/>
  <c r="S113" i="2"/>
  <c r="BB110" i="13"/>
  <c r="T110" i="2"/>
  <c r="AV73" i="13"/>
  <c r="Q73" i="2"/>
  <c r="AV76" i="13"/>
  <c r="Q76" i="2"/>
  <c r="AX164" i="13"/>
  <c r="R164" i="2"/>
  <c r="AZ129" i="13"/>
  <c r="S129" i="2"/>
  <c r="BB172" i="13"/>
  <c r="T172" i="2"/>
  <c r="AZ71" i="13"/>
  <c r="S71" i="2"/>
  <c r="AX192" i="13"/>
  <c r="R192" i="2"/>
  <c r="AX153" i="13"/>
  <c r="R153" i="2"/>
  <c r="AV108" i="13"/>
  <c r="Q108" i="2"/>
  <c r="AV91" i="13"/>
  <c r="Q91" i="2"/>
  <c r="AV133" i="13"/>
  <c r="Q133" i="2"/>
  <c r="AX78" i="13"/>
  <c r="R78" i="2"/>
  <c r="AV60" i="13"/>
  <c r="Q60" i="2"/>
  <c r="BB33" i="13"/>
  <c r="T33" i="2"/>
  <c r="AZ207" i="13"/>
  <c r="S207" i="2"/>
  <c r="AZ173" i="13"/>
  <c r="S173" i="2"/>
  <c r="BB112" i="13"/>
  <c r="T112" i="2"/>
  <c r="AZ116" i="13"/>
  <c r="S116" i="2"/>
  <c r="AX26" i="13"/>
  <c r="R26" i="2"/>
  <c r="AV165" i="13"/>
  <c r="Q165" i="2"/>
  <c r="AV142" i="13"/>
  <c r="Q142" i="2"/>
  <c r="AX79" i="13"/>
  <c r="R79" i="2"/>
  <c r="AX105" i="13"/>
  <c r="R105" i="2"/>
  <c r="BB13" i="13"/>
  <c r="T13" i="2"/>
  <c r="BB57" i="13"/>
  <c r="T57" i="2"/>
  <c r="AZ203" i="13"/>
  <c r="S203" i="2"/>
  <c r="AZ176" i="13"/>
  <c r="S176" i="2"/>
  <c r="BB174" i="13"/>
  <c r="T174" i="2"/>
  <c r="AV130" i="13"/>
  <c r="Q130" i="2"/>
  <c r="AV48" i="13"/>
  <c r="Q48" i="2"/>
  <c r="AX52" i="13"/>
  <c r="R52" i="2"/>
  <c r="AX92" i="13"/>
  <c r="R92" i="2"/>
  <c r="AX127" i="13"/>
  <c r="R127" i="2"/>
  <c r="AV121" i="13"/>
  <c r="Q121" i="2"/>
  <c r="AX31" i="13"/>
  <c r="R31" i="2"/>
  <c r="AV70" i="13"/>
  <c r="Q70" i="2"/>
  <c r="AV204" i="13"/>
  <c r="Q204" i="2"/>
  <c r="AV139" i="13"/>
  <c r="Q139" i="2"/>
  <c r="AX147" i="13"/>
  <c r="R147" i="2"/>
  <c r="AX30" i="13"/>
  <c r="R30" i="2"/>
  <c r="AX145" i="13"/>
  <c r="R145" i="2"/>
  <c r="AX135" i="13"/>
  <c r="R135" i="2"/>
  <c r="BB144" i="13"/>
  <c r="T144" i="2"/>
  <c r="AZ189" i="13"/>
  <c r="S189" i="2"/>
  <c r="BB58" i="13"/>
  <c r="T58" i="2"/>
  <c r="AZ39" i="13"/>
  <c r="S39" i="2"/>
  <c r="BB195" i="13"/>
  <c r="T195" i="2"/>
  <c r="BB184" i="13"/>
  <c r="T184" i="2"/>
  <c r="AZ104" i="13"/>
  <c r="S104" i="2"/>
  <c r="AZ77" i="13"/>
  <c r="S77" i="2"/>
  <c r="BB82" i="13"/>
  <c r="T82" i="2"/>
  <c r="AV126" i="13"/>
  <c r="Q126" i="2"/>
  <c r="AX67" i="13"/>
  <c r="R67" i="2"/>
  <c r="AV54" i="13"/>
  <c r="Q54" i="2"/>
  <c r="AV183" i="13"/>
  <c r="Q183" i="2"/>
  <c r="AZ94" i="13"/>
  <c r="S94" i="2"/>
  <c r="AZ158" i="13"/>
  <c r="S158" i="2"/>
  <c r="BB103" i="13"/>
  <c r="T103" i="2"/>
  <c r="AZ155" i="13"/>
  <c r="S155" i="2"/>
  <c r="AZ167" i="13"/>
  <c r="S167" i="2"/>
  <c r="AV90" i="13"/>
  <c r="Q90" i="2"/>
  <c r="AV132" i="13"/>
  <c r="Q132" i="2"/>
  <c r="AX149" i="13"/>
  <c r="R149" i="2"/>
  <c r="AX98" i="13"/>
  <c r="R98" i="2"/>
  <c r="AX35" i="13"/>
  <c r="R35" i="2"/>
  <c r="AV46" i="13"/>
  <c r="Q46" i="2"/>
  <c r="AV163" i="13"/>
  <c r="Q163" i="2"/>
  <c r="AX170" i="13"/>
  <c r="R170" i="2"/>
  <c r="AV156" i="13"/>
  <c r="Q156" i="2"/>
  <c r="AV120" i="13"/>
  <c r="Q120" i="2"/>
  <c r="AV56" i="13"/>
  <c r="Q56" i="2"/>
  <c r="AV29" i="13"/>
  <c r="Q29" i="2"/>
  <c r="AX123" i="13"/>
  <c r="R123" i="2"/>
  <c r="AV106" i="13"/>
  <c r="Q106" i="2"/>
  <c r="AX200" i="13"/>
  <c r="R200" i="2"/>
  <c r="AX182" i="13"/>
  <c r="R182" i="2"/>
  <c r="AX199" i="13"/>
  <c r="R199" i="2"/>
  <c r="BB190" i="13"/>
  <c r="T190" i="2"/>
  <c r="AZ140" i="13"/>
  <c r="S140" i="2"/>
  <c r="BB148" i="13"/>
  <c r="T148" i="2"/>
  <c r="AZ125" i="13"/>
  <c r="S125" i="2"/>
  <c r="AZ51" i="13"/>
  <c r="S51" i="2"/>
  <c r="BB27" i="13"/>
  <c r="T27" i="2"/>
  <c r="BB143" i="13"/>
  <c r="T143" i="2"/>
  <c r="BB186" i="13"/>
  <c r="T186" i="2"/>
  <c r="AZ150" i="13"/>
  <c r="S150" i="2"/>
  <c r="AZ111" i="13"/>
  <c r="S111" i="2"/>
  <c r="BB141" i="13"/>
  <c r="T141" i="2"/>
  <c r="BB115" i="13"/>
  <c r="T115" i="2"/>
  <c r="AZ59" i="13"/>
  <c r="S59" i="2"/>
  <c r="AZ50" i="13"/>
  <c r="S50" i="2"/>
  <c r="AZ180" i="13"/>
  <c r="S180" i="2"/>
  <c r="AV202" i="13"/>
  <c r="Q202" i="2"/>
  <c r="AX154" i="13"/>
  <c r="R154" i="2"/>
  <c r="AV93" i="13"/>
  <c r="Q93" i="2"/>
  <c r="AX25" i="13"/>
  <c r="R25" i="2"/>
  <c r="AV159" i="13"/>
  <c r="Q159" i="2"/>
  <c r="AZ152" i="13"/>
  <c r="S152" i="2"/>
  <c r="AZ80" i="13"/>
  <c r="S80" i="2"/>
  <c r="AZ138" i="13"/>
  <c r="S138" i="2"/>
  <c r="AX75" i="13"/>
  <c r="R75" i="2"/>
  <c r="AV55" i="13"/>
  <c r="Q55" i="2"/>
  <c r="AZ191" i="13"/>
  <c r="S191" i="2"/>
  <c r="AZ109" i="13"/>
  <c r="S109" i="2"/>
  <c r="AV131" i="13"/>
  <c r="Q131" i="2"/>
  <c r="AX100" i="13"/>
  <c r="R100" i="2"/>
  <c r="AV69" i="13"/>
  <c r="Q69" i="2"/>
  <c r="AX24" i="13"/>
  <c r="R24" i="2"/>
  <c r="BB34" i="13"/>
  <c r="T34" i="2"/>
  <c r="AZ66" i="13"/>
  <c r="S66" i="2"/>
  <c r="AZ38" i="13"/>
  <c r="S38" i="2"/>
  <c r="BB196" i="13"/>
  <c r="T196" i="2"/>
  <c r="AZ151" i="13"/>
  <c r="S151" i="2"/>
  <c r="BB74" i="13"/>
  <c r="T74" i="2"/>
  <c r="BB198" i="13"/>
  <c r="T198" i="2"/>
  <c r="BB32" i="13"/>
  <c r="T32" i="2"/>
  <c r="AZ179" i="13"/>
  <c r="S179" i="2"/>
  <c r="BB128" i="13"/>
  <c r="T128" i="2"/>
  <c r="AZ22" i="13"/>
  <c r="S22" i="2"/>
  <c r="BB118" i="13"/>
  <c r="T118" i="2"/>
  <c r="AV181" i="13"/>
  <c r="Q181" i="2"/>
  <c r="AV101" i="13"/>
  <c r="Q101" i="2"/>
  <c r="AV99" i="13"/>
  <c r="Q99" i="2"/>
  <c r="BB137" i="13"/>
  <c r="T137" i="2"/>
  <c r="AZ83" i="13"/>
  <c r="S83" i="2"/>
  <c r="BB68" i="13"/>
  <c r="T68" i="2"/>
  <c r="AZ42" i="13"/>
  <c r="S42" i="2"/>
  <c r="AX160" i="13"/>
  <c r="R160" i="2"/>
  <c r="AX185" i="13"/>
  <c r="R185" i="2"/>
  <c r="AZ171" i="13"/>
  <c r="S171" i="2"/>
  <c r="AZ81" i="13"/>
  <c r="S81" i="2"/>
  <c r="AX53" i="13"/>
  <c r="R53" i="2"/>
  <c r="AV197" i="13"/>
  <c r="Q197" i="2"/>
  <c r="AV136" i="13"/>
  <c r="Q136" i="2"/>
  <c r="AX96" i="13"/>
  <c r="R96" i="2"/>
  <c r="AX134" i="13"/>
  <c r="R134" i="2"/>
  <c r="AZ49" i="13"/>
  <c r="S49" i="2"/>
  <c r="AZ62" i="13"/>
  <c r="S62" i="2"/>
  <c r="BB166" i="13"/>
  <c r="T166" i="2"/>
  <c r="AX175" i="13"/>
  <c r="R175" i="2"/>
  <c r="AV157" i="13"/>
  <c r="Q157" i="2"/>
  <c r="AX113" i="13"/>
  <c r="R113" i="2"/>
  <c r="AZ110" i="13"/>
  <c r="S110" i="2"/>
  <c r="BB73" i="13"/>
  <c r="T73" i="2"/>
  <c r="AX76" i="13"/>
  <c r="R76" i="2"/>
  <c r="AV164" i="13"/>
  <c r="Q164" i="2"/>
  <c r="AX129" i="13"/>
  <c r="R129" i="2"/>
  <c r="AV172" i="13"/>
  <c r="Q172" i="2"/>
  <c r="BB71" i="13"/>
  <c r="T71" i="2"/>
  <c r="AZ192" i="13"/>
  <c r="S192" i="2"/>
  <c r="AV153" i="13"/>
  <c r="Q153" i="2"/>
  <c r="AX108" i="13"/>
  <c r="R108" i="2"/>
  <c r="AX91" i="13"/>
  <c r="R91" i="2"/>
  <c r="AX133" i="13"/>
  <c r="R133" i="2"/>
  <c r="AV78" i="13"/>
  <c r="Q78" i="2"/>
  <c r="AX60" i="13"/>
  <c r="R60" i="2"/>
  <c r="AX33" i="13"/>
  <c r="R33" i="2"/>
  <c r="AV207" i="13"/>
  <c r="Q207" i="2"/>
  <c r="AV173" i="13"/>
  <c r="Q173" i="2"/>
  <c r="AV112" i="13"/>
  <c r="Q112" i="2"/>
  <c r="BB116" i="13"/>
  <c r="T116" i="2"/>
  <c r="AZ26" i="13"/>
  <c r="S26" i="2"/>
  <c r="AZ165" i="13"/>
  <c r="S165" i="2"/>
  <c r="BB142" i="13"/>
  <c r="T142" i="2"/>
  <c r="AV79" i="13"/>
  <c r="Q79" i="2"/>
  <c r="AV105" i="13"/>
  <c r="Q105" i="2"/>
  <c r="AX13" i="13"/>
  <c r="R13" i="2"/>
  <c r="AX57" i="13"/>
  <c r="R57" i="2"/>
  <c r="AV203" i="13"/>
  <c r="Q203" i="2"/>
  <c r="BB176" i="13"/>
  <c r="T176" i="2"/>
  <c r="AZ174" i="13"/>
  <c r="S174" i="2"/>
  <c r="BB130" i="13"/>
  <c r="T130" i="2"/>
  <c r="BB48" i="13"/>
  <c r="T48" i="2"/>
  <c r="AZ52" i="13"/>
  <c r="S52" i="2"/>
  <c r="AJ176" i="13"/>
  <c r="AJ81" i="13"/>
  <c r="AN166" i="13"/>
  <c r="AR110" i="13"/>
  <c r="AJ118" i="13"/>
  <c r="AP81" i="13"/>
  <c r="AN118" i="13"/>
  <c r="AP42" i="13"/>
  <c r="AJ22" i="13"/>
  <c r="AJ185" i="13"/>
  <c r="AJ42" i="13"/>
  <c r="AR160" i="13"/>
  <c r="AL62" i="13"/>
  <c r="AN96" i="13"/>
  <c r="AJ165" i="13"/>
  <c r="AJ106" i="13"/>
  <c r="AL106" i="13"/>
  <c r="AP31" i="13"/>
  <c r="AN70" i="13"/>
  <c r="AP30" i="13"/>
  <c r="AR145" i="13"/>
  <c r="AR207" i="13"/>
  <c r="AJ26" i="13"/>
  <c r="AL26" i="13"/>
  <c r="AN165" i="13"/>
  <c r="AP165" i="13"/>
  <c r="AR52" i="13"/>
  <c r="AP51" i="13"/>
  <c r="AL56" i="13"/>
  <c r="AJ69" i="13"/>
  <c r="AN132" i="13"/>
  <c r="AR197" i="13"/>
  <c r="AR178" i="13"/>
  <c r="AL25" i="13"/>
  <c r="AL149" i="13"/>
  <c r="AP190" i="13"/>
  <c r="AL203" i="13"/>
  <c r="AL148" i="13"/>
  <c r="AJ205" i="13"/>
  <c r="AL59" i="13"/>
  <c r="AN175" i="13"/>
  <c r="AN22" i="13"/>
  <c r="AL174" i="13"/>
  <c r="AL24" i="13"/>
  <c r="AN59" i="13"/>
  <c r="AP102" i="13"/>
  <c r="AL152" i="13"/>
  <c r="AN56" i="13"/>
  <c r="AP63" i="13"/>
  <c r="AP69" i="13"/>
  <c r="AN177" i="13"/>
  <c r="AN186" i="13"/>
  <c r="AN197" i="13"/>
  <c r="AN178" i="13"/>
  <c r="AR53" i="13"/>
  <c r="AJ195" i="13"/>
  <c r="AR195" i="13"/>
  <c r="AR140" i="13"/>
  <c r="AN198" i="13"/>
  <c r="AJ49" i="13"/>
  <c r="AR49" i="13"/>
  <c r="AJ135" i="13"/>
  <c r="AN120" i="13"/>
  <c r="AR208" i="13"/>
  <c r="AJ104" i="13"/>
  <c r="AR126" i="13"/>
  <c r="AP126" i="13"/>
  <c r="AN207" i="13"/>
  <c r="AP93" i="13"/>
  <c r="AN93" i="13"/>
  <c r="AR134" i="13"/>
  <c r="AL175" i="13"/>
  <c r="AL109" i="13"/>
  <c r="AP109" i="13"/>
  <c r="AJ60" i="13"/>
  <c r="AP13" i="13"/>
  <c r="AL165" i="13"/>
  <c r="AN63" i="13"/>
  <c r="AJ66" i="13"/>
  <c r="AR101" i="13"/>
  <c r="AR194" i="13"/>
  <c r="AL37" i="13"/>
  <c r="AN153" i="13"/>
  <c r="AR133" i="13"/>
  <c r="AR137" i="13"/>
  <c r="AN152" i="13"/>
  <c r="AP65" i="13"/>
  <c r="AP88" i="13"/>
  <c r="AP208" i="13"/>
  <c r="AP59" i="13"/>
  <c r="AL50" i="13"/>
  <c r="AR93" i="13"/>
  <c r="AP142" i="13"/>
  <c r="AL83" i="13"/>
  <c r="AJ63" i="13"/>
  <c r="AJ179" i="13"/>
  <c r="AP134" i="13"/>
  <c r="AL33" i="13"/>
  <c r="AJ33" i="13"/>
  <c r="AR33" i="13"/>
  <c r="AJ38" i="13"/>
  <c r="AJ51" i="13"/>
  <c r="AL57" i="13"/>
  <c r="AR57" i="13"/>
  <c r="AL63" i="13"/>
  <c r="AN66" i="13"/>
  <c r="AL68" i="13"/>
  <c r="AR69" i="13"/>
  <c r="AN69" i="13"/>
  <c r="AN97" i="13"/>
  <c r="AJ101" i="13"/>
  <c r="AL101" i="13"/>
  <c r="AJ177" i="13"/>
  <c r="AR177" i="13"/>
  <c r="AL77" i="13"/>
  <c r="AP194" i="13"/>
  <c r="AJ37" i="13"/>
  <c r="AR37" i="13"/>
  <c r="AJ186" i="13"/>
  <c r="AR186" i="13"/>
  <c r="AL141" i="13"/>
  <c r="AL132" i="13"/>
  <c r="AL29" i="13"/>
  <c r="AP29" i="13"/>
  <c r="AJ197" i="13"/>
  <c r="AP197" i="13"/>
  <c r="AL153" i="13"/>
  <c r="AN133" i="13"/>
  <c r="AR200" i="13"/>
  <c r="AJ178" i="13"/>
  <c r="AP178" i="13"/>
  <c r="AJ25" i="13"/>
  <c r="AP137" i="13"/>
  <c r="AP149" i="13"/>
  <c r="AJ53" i="13"/>
  <c r="AN53" i="13"/>
  <c r="AL195" i="13"/>
  <c r="AR152" i="13"/>
  <c r="AN202" i="13"/>
  <c r="AJ140" i="13"/>
  <c r="AN140" i="13"/>
  <c r="AN65" i="13"/>
  <c r="AJ130" i="13"/>
  <c r="AN64" i="13"/>
  <c r="AP64" i="13"/>
  <c r="AR198" i="13"/>
  <c r="AP198" i="13"/>
  <c r="AL128" i="13"/>
  <c r="AL190" i="13"/>
  <c r="AP136" i="13"/>
  <c r="AN49" i="13"/>
  <c r="AL125" i="13"/>
  <c r="AJ125" i="13"/>
  <c r="AR135" i="13"/>
  <c r="AL205" i="13"/>
  <c r="AJ89" i="13"/>
  <c r="AL144" i="13"/>
  <c r="AP203" i="13"/>
  <c r="AJ147" i="13"/>
  <c r="AP144" i="13"/>
  <c r="AN88" i="13"/>
  <c r="AJ168" i="13"/>
  <c r="AR168" i="13"/>
  <c r="AL179" i="13"/>
  <c r="AN208" i="13"/>
  <c r="AJ208" i="13"/>
  <c r="AP175" i="13"/>
  <c r="AJ24" i="13"/>
  <c r="AR143" i="13"/>
  <c r="AP143" i="13"/>
  <c r="AP104" i="13"/>
  <c r="AR104" i="13"/>
  <c r="AR50" i="13"/>
  <c r="AL207" i="13"/>
  <c r="AL134" i="13"/>
  <c r="AR59" i="13"/>
  <c r="AJ83" i="13"/>
  <c r="AN112" i="13"/>
  <c r="AP112" i="13"/>
  <c r="AR116" i="13"/>
  <c r="AN116" i="13"/>
  <c r="AR174" i="13"/>
  <c r="AN113" i="13"/>
  <c r="AR113" i="13"/>
  <c r="AL93" i="13"/>
  <c r="AL176" i="13"/>
  <c r="AP176" i="13"/>
  <c r="AL157" i="13"/>
  <c r="AJ99" i="13"/>
  <c r="AR42" i="13"/>
  <c r="AN71" i="13"/>
  <c r="AP181" i="13"/>
  <c r="AP171" i="13"/>
  <c r="AL96" i="13"/>
  <c r="AR73" i="13"/>
  <c r="AN81" i="13"/>
  <c r="AP62" i="13"/>
  <c r="AP110" i="13"/>
  <c r="AR62" i="13"/>
  <c r="AL81" i="13"/>
  <c r="AR118" i="13"/>
  <c r="AJ62" i="13"/>
  <c r="AJ166" i="13"/>
  <c r="AR58" i="13"/>
  <c r="AP78" i="13"/>
  <c r="AL52" i="13"/>
  <c r="AP199" i="13"/>
  <c r="AR199" i="13"/>
  <c r="AL70" i="13"/>
  <c r="AJ139" i="13"/>
  <c r="AN139" i="13"/>
  <c r="AJ30" i="13"/>
  <c r="AR144" i="13"/>
  <c r="AP189" i="13"/>
  <c r="AJ58" i="13"/>
  <c r="AP91" i="13"/>
  <c r="AR78" i="13"/>
  <c r="AR173" i="13"/>
  <c r="AN26" i="13"/>
  <c r="AJ48" i="13"/>
  <c r="AP38" i="13"/>
  <c r="AR38" i="13"/>
  <c r="AL51" i="13"/>
  <c r="AJ57" i="13"/>
  <c r="AR66" i="13"/>
  <c r="AP68" i="13"/>
  <c r="AR97" i="13"/>
  <c r="AP177" i="13"/>
  <c r="AR77" i="13"/>
  <c r="AP186" i="13"/>
  <c r="AN141" i="13"/>
  <c r="AR132" i="13"/>
  <c r="AJ29" i="13"/>
  <c r="AJ133" i="13"/>
  <c r="AL200" i="13"/>
  <c r="AP25" i="13"/>
  <c r="AP195" i="13"/>
  <c r="AJ202" i="13"/>
  <c r="AP140" i="13"/>
  <c r="AP130" i="13"/>
  <c r="AR130" i="13"/>
  <c r="AL198" i="13"/>
  <c r="AP128" i="13"/>
  <c r="AN190" i="13"/>
  <c r="AN136" i="13"/>
  <c r="AP49" i="13"/>
  <c r="AL147" i="13"/>
  <c r="AN144" i="13"/>
  <c r="AN148" i="13"/>
  <c r="AR142" i="13"/>
  <c r="AP116" i="13"/>
  <c r="AJ50" i="13"/>
  <c r="AJ175" i="13"/>
  <c r="AN50" i="13"/>
  <c r="AJ134" i="13"/>
  <c r="AR175" i="13"/>
  <c r="AJ109" i="13"/>
  <c r="AP22" i="13"/>
  <c r="AR192" i="13"/>
  <c r="AL172" i="13"/>
  <c r="AL191" i="13"/>
  <c r="AP71" i="13"/>
  <c r="AL53" i="13"/>
  <c r="AN33" i="13"/>
  <c r="AN38" i="13"/>
  <c r="AN51" i="13"/>
  <c r="AR56" i="13"/>
  <c r="AJ56" i="13"/>
  <c r="AP56" i="13"/>
  <c r="AP66" i="13"/>
  <c r="AJ68" i="13"/>
  <c r="AR68" i="13"/>
  <c r="AN68" i="13"/>
  <c r="AL69" i="13"/>
  <c r="AJ97" i="13"/>
  <c r="AP97" i="13"/>
  <c r="AN101" i="13"/>
  <c r="AP101" i="13"/>
  <c r="AN102" i="13"/>
  <c r="AL177" i="13"/>
  <c r="AP77" i="13"/>
  <c r="AN194" i="13"/>
  <c r="AN37" i="13"/>
  <c r="AL186" i="13"/>
  <c r="AR141" i="13"/>
  <c r="AP132" i="13"/>
  <c r="AR29" i="13"/>
  <c r="AL197" i="13"/>
  <c r="AP153" i="13"/>
  <c r="AP133" i="13"/>
  <c r="AJ200" i="13"/>
  <c r="AL178" i="13"/>
  <c r="AN25" i="13"/>
  <c r="AJ137" i="13"/>
  <c r="AN137" i="13"/>
  <c r="AJ149" i="13"/>
  <c r="AR149" i="13"/>
  <c r="AP53" i="13"/>
  <c r="AN195" i="13"/>
  <c r="AJ152" i="13"/>
  <c r="AP152" i="13"/>
  <c r="AL202" i="13"/>
  <c r="AR202" i="13"/>
  <c r="AL140" i="13"/>
  <c r="AJ65" i="13"/>
  <c r="AL65" i="13"/>
  <c r="AL130" i="13"/>
  <c r="AN130" i="13"/>
  <c r="AJ64" i="13"/>
  <c r="AR64" i="13"/>
  <c r="AJ198" i="13"/>
  <c r="AN128" i="13"/>
  <c r="AR190" i="13"/>
  <c r="AJ136" i="13"/>
  <c r="AR136" i="13"/>
  <c r="AL49" i="13"/>
  <c r="AR125" i="13"/>
  <c r="AN125" i="13"/>
  <c r="AL135" i="13"/>
  <c r="AN147" i="13"/>
  <c r="AR89" i="13"/>
  <c r="AL60" i="13"/>
  <c r="AP147" i="13"/>
  <c r="AP205" i="13"/>
  <c r="AL88" i="13"/>
  <c r="AN60" i="13"/>
  <c r="AR203" i="13"/>
  <c r="AN205" i="13"/>
  <c r="AJ144" i="13"/>
  <c r="AJ88" i="13"/>
  <c r="AL168" i="13"/>
  <c r="AP179" i="13"/>
  <c r="AR88" i="13"/>
  <c r="AJ120" i="13"/>
  <c r="AR179" i="13"/>
  <c r="AJ59" i="13"/>
  <c r="AL126" i="13"/>
  <c r="AL142" i="13"/>
  <c r="AL71" i="13"/>
  <c r="AN143" i="13"/>
  <c r="AL104" i="13"/>
  <c r="AJ126" i="13"/>
  <c r="AP50" i="13"/>
  <c r="AJ93" i="13"/>
  <c r="AN134" i="13"/>
  <c r="AJ192" i="13"/>
  <c r="AP113" i="13"/>
  <c r="AN83" i="13"/>
  <c r="AJ172" i="13"/>
  <c r="AR172" i="13"/>
  <c r="AL22" i="13"/>
  <c r="AR22" i="13"/>
  <c r="AL192" i="13"/>
  <c r="AR83" i="13"/>
  <c r="AR60" i="13"/>
  <c r="AJ116" i="13"/>
  <c r="AN203" i="13"/>
  <c r="AN191" i="13"/>
  <c r="AL42" i="13"/>
  <c r="AP166" i="13"/>
  <c r="AN42" i="13"/>
  <c r="AL166" i="13"/>
  <c r="AR166" i="13"/>
  <c r="AN13" i="13"/>
  <c r="AJ13" i="13"/>
  <c r="AJ145" i="13"/>
  <c r="AL145" i="13"/>
  <c r="AP145" i="13"/>
  <c r="CZ9" i="2"/>
  <c r="AZ12" i="13"/>
  <c r="CT9" i="2"/>
  <c r="AV12" i="13"/>
  <c r="P22" i="13"/>
  <c r="DC9" i="2"/>
  <c r="BB12" i="13"/>
  <c r="CW9" i="2"/>
  <c r="AX12" i="13"/>
  <c r="P145" i="13"/>
  <c r="AN262" i="2"/>
  <c r="AO262" i="2" s="1"/>
  <c r="AT262" i="2"/>
  <c r="AU262" i="2" s="1"/>
  <c r="AN255" i="2"/>
  <c r="AO255" i="2" s="1"/>
  <c r="AT255" i="2"/>
  <c r="AU255" i="2" s="1"/>
  <c r="AN249" i="2"/>
  <c r="AO249" i="2" s="1"/>
  <c r="AT249" i="2"/>
  <c r="AU249" i="2" s="1"/>
  <c r="AN233" i="2"/>
  <c r="AO233" i="2" s="1"/>
  <c r="AT233" i="2"/>
  <c r="AU233" i="2" s="1"/>
  <c r="AN217" i="2"/>
  <c r="AO217" i="2" s="1"/>
  <c r="AN171" i="2"/>
  <c r="AO171" i="2" s="1"/>
  <c r="AN165" i="2"/>
  <c r="AO165" i="2" s="1"/>
  <c r="AN148" i="2"/>
  <c r="AO148" i="2" s="1"/>
  <c r="AT260" i="2"/>
  <c r="AU260" i="2" s="1"/>
  <c r="AN260" i="2"/>
  <c r="AO260" i="2" s="1"/>
  <c r="AT244" i="2"/>
  <c r="AU244" i="2" s="1"/>
  <c r="AN244" i="2"/>
  <c r="AO244" i="2" s="1"/>
  <c r="AN228" i="2"/>
  <c r="AO228" i="2" s="1"/>
  <c r="AN211" i="2"/>
  <c r="AO211" i="2" s="1"/>
  <c r="AN185" i="2"/>
  <c r="AO185" i="2" s="1"/>
  <c r="AN147" i="2"/>
  <c r="AO147" i="2" s="1"/>
  <c r="AN243" i="2"/>
  <c r="AO243" i="2" s="1"/>
  <c r="AT243" i="2"/>
  <c r="AU243" i="2" s="1"/>
  <c r="AN227" i="2"/>
  <c r="AO227" i="2" s="1"/>
  <c r="AN214" i="2"/>
  <c r="AO214" i="2" s="1"/>
  <c r="AN206" i="2"/>
  <c r="AO206" i="2" s="1"/>
  <c r="AN193" i="2"/>
  <c r="AO193" i="2" s="1"/>
  <c r="AN159" i="2"/>
  <c r="AO159" i="2" s="1"/>
  <c r="AN157" i="2"/>
  <c r="AO157" i="2" s="1"/>
  <c r="AN155" i="2"/>
  <c r="AO155" i="2" s="1"/>
  <c r="AT246" i="2"/>
  <c r="AU246" i="2" s="1"/>
  <c r="AN246" i="2"/>
  <c r="AO246" i="2" s="1"/>
  <c r="AN230" i="2"/>
  <c r="AO230" i="2" s="1"/>
  <c r="AT230" i="2"/>
  <c r="AU230" i="2" s="1"/>
  <c r="AN213" i="2"/>
  <c r="AO213" i="2" s="1"/>
  <c r="AN198" i="2"/>
  <c r="AO198" i="2" s="1"/>
  <c r="AN183" i="2"/>
  <c r="AO183" i="2" s="1"/>
  <c r="AN176" i="2"/>
  <c r="AO176" i="2" s="1"/>
  <c r="AN169" i="2"/>
  <c r="AO169" i="2" s="1"/>
  <c r="AN166" i="2"/>
  <c r="AO166" i="2" s="1"/>
  <c r="AN151" i="2"/>
  <c r="AO151" i="2" s="1"/>
  <c r="AN122" i="2"/>
  <c r="AO122" i="2" s="1"/>
  <c r="AT122" i="2"/>
  <c r="AU122" i="2" s="1"/>
  <c r="AN115" i="2"/>
  <c r="AO115" i="2" s="1"/>
  <c r="AN75" i="2"/>
  <c r="AO75" i="2" s="1"/>
  <c r="AN73" i="2"/>
  <c r="AO73" i="2" s="1"/>
  <c r="AN25" i="2"/>
  <c r="AO25" i="2" s="1"/>
  <c r="AN18" i="2"/>
  <c r="AO18" i="2" s="1"/>
  <c r="AN136" i="2"/>
  <c r="AO136" i="2" s="1"/>
  <c r="AN126" i="2"/>
  <c r="AO126" i="2" s="1"/>
  <c r="AT119" i="2"/>
  <c r="AU119" i="2" s="1"/>
  <c r="AN119" i="2"/>
  <c r="AO119" i="2" s="1"/>
  <c r="AN104" i="2"/>
  <c r="AO104" i="2" s="1"/>
  <c r="AN76" i="2"/>
  <c r="AO76" i="2" s="1"/>
  <c r="AN71" i="2"/>
  <c r="AO71" i="2" s="1"/>
  <c r="AN152" i="2"/>
  <c r="AO152" i="2" s="1"/>
  <c r="AN144" i="2"/>
  <c r="AO144" i="2" s="1"/>
  <c r="AN129" i="2"/>
  <c r="AO129" i="2" s="1"/>
  <c r="AN112" i="2"/>
  <c r="AO112" i="2" s="1"/>
  <c r="AN103" i="2"/>
  <c r="AO103" i="2" s="1"/>
  <c r="AN98" i="2"/>
  <c r="AO98" i="2" s="1"/>
  <c r="AN80" i="2"/>
  <c r="AO80" i="2" s="1"/>
  <c r="AN40" i="2"/>
  <c r="AO40" i="2" s="1"/>
  <c r="AT40" i="2"/>
  <c r="AU40" i="2" s="1"/>
  <c r="AN141" i="2"/>
  <c r="AO141" i="2" s="1"/>
  <c r="AN124" i="2"/>
  <c r="AO124" i="2" s="1"/>
  <c r="AT124" i="2"/>
  <c r="AU124" i="2" s="1"/>
  <c r="AN117" i="2"/>
  <c r="AO117" i="2" s="1"/>
  <c r="AN107" i="2"/>
  <c r="AO107" i="2" s="1"/>
  <c r="AN83" i="2"/>
  <c r="AO83" i="2" s="1"/>
  <c r="AT36" i="2"/>
  <c r="AU36" i="2" s="1"/>
  <c r="AN36" i="2"/>
  <c r="AO36" i="2" s="1"/>
  <c r="AN30" i="2"/>
  <c r="AO30" i="2" s="1"/>
  <c r="AT15" i="2"/>
  <c r="AU15" i="2" s="1"/>
  <c r="AN15" i="2"/>
  <c r="AO15" i="2" s="1"/>
  <c r="AN261" i="2"/>
  <c r="AO261" i="2" s="1"/>
  <c r="AT261" i="2"/>
  <c r="AU261" i="2" s="1"/>
  <c r="AN245" i="2"/>
  <c r="AO245" i="2" s="1"/>
  <c r="AN229" i="2"/>
  <c r="AO229" i="2" s="1"/>
  <c r="AN212" i="2"/>
  <c r="AO212" i="2" s="1"/>
  <c r="AN200" i="2"/>
  <c r="AO200" i="2" s="1"/>
  <c r="AN191" i="2"/>
  <c r="AO191" i="2" s="1"/>
  <c r="AT177" i="2"/>
  <c r="AU177" i="2" s="1"/>
  <c r="AN177" i="2"/>
  <c r="AO177" i="2" s="1"/>
  <c r="AN170" i="2"/>
  <c r="AO170" i="2" s="1"/>
  <c r="AN163" i="2"/>
  <c r="AO163" i="2" s="1"/>
  <c r="AN256" i="2"/>
  <c r="AO256" i="2" s="1"/>
  <c r="AT256" i="2"/>
  <c r="AU256" i="2" s="1"/>
  <c r="AN240" i="2"/>
  <c r="AO240" i="2" s="1"/>
  <c r="AN224" i="2"/>
  <c r="AO224" i="2" s="1"/>
  <c r="AN209" i="2"/>
  <c r="AO209" i="2" s="1"/>
  <c r="AN207" i="2"/>
  <c r="AO207" i="2" s="1"/>
  <c r="AN196" i="2"/>
  <c r="AO196" i="2" s="1"/>
  <c r="AN153" i="2"/>
  <c r="AO153" i="2" s="1"/>
  <c r="AN239" i="2"/>
  <c r="AO239" i="2" s="1"/>
  <c r="AT239" i="2"/>
  <c r="AU239" i="2" s="1"/>
  <c r="AN223" i="2"/>
  <c r="AO223" i="2" s="1"/>
  <c r="AN197" i="2"/>
  <c r="AO197" i="2" s="1"/>
  <c r="AN184" i="2"/>
  <c r="AO184" i="2" s="1"/>
  <c r="AN175" i="2"/>
  <c r="AO175" i="2" s="1"/>
  <c r="AN173" i="2"/>
  <c r="AO173" i="2" s="1"/>
  <c r="AN258" i="2"/>
  <c r="AO258" i="2" s="1"/>
  <c r="AT258" i="2"/>
  <c r="AU258" i="2" s="1"/>
  <c r="AN242" i="2"/>
  <c r="AO242" i="2" s="1"/>
  <c r="AT242" i="2"/>
  <c r="AU242" i="2" s="1"/>
  <c r="AN226" i="2"/>
  <c r="AO226" i="2" s="1"/>
  <c r="AN203" i="2"/>
  <c r="AO203" i="2" s="1"/>
  <c r="AN189" i="2"/>
  <c r="AO189" i="2" s="1"/>
  <c r="AN187" i="2"/>
  <c r="AO187" i="2" s="1"/>
  <c r="AN182" i="2"/>
  <c r="AO182" i="2" s="1"/>
  <c r="AN179" i="2"/>
  <c r="AO179" i="2" s="1"/>
  <c r="AN125" i="2"/>
  <c r="AO125" i="2" s="1"/>
  <c r="AN120" i="2"/>
  <c r="AO120" i="2" s="1"/>
  <c r="AN67" i="2"/>
  <c r="AO67" i="2" s="1"/>
  <c r="AN55" i="2"/>
  <c r="AO55" i="2" s="1"/>
  <c r="AT43" i="2"/>
  <c r="AU43" i="2" s="1"/>
  <c r="AN43" i="2"/>
  <c r="AO43" i="2" s="1"/>
  <c r="AN138" i="2"/>
  <c r="AO138" i="2" s="1"/>
  <c r="AN128" i="2"/>
  <c r="AO128" i="2" s="1"/>
  <c r="AN114" i="2"/>
  <c r="AO114" i="2" s="1"/>
  <c r="AT114" i="2"/>
  <c r="AU114" i="2" s="1"/>
  <c r="AN93" i="2"/>
  <c r="AO93" i="2" s="1"/>
  <c r="AN81" i="2"/>
  <c r="AO81" i="2" s="1"/>
  <c r="AN42" i="2"/>
  <c r="AO42" i="2" s="1"/>
  <c r="AN21" i="2"/>
  <c r="AO21" i="2" s="1"/>
  <c r="AN132" i="2"/>
  <c r="AO132" i="2" s="1"/>
  <c r="AN135" i="2"/>
  <c r="AO135" i="2" s="1"/>
  <c r="AN130" i="2"/>
  <c r="AO130" i="2" s="1"/>
  <c r="AN111" i="2"/>
  <c r="AO111" i="2" s="1"/>
  <c r="AN79" i="2"/>
  <c r="AO79" i="2" s="1"/>
  <c r="AN48" i="2"/>
  <c r="AO48" i="2" s="1"/>
  <c r="AT23" i="2"/>
  <c r="AU23" i="2" s="1"/>
  <c r="AN23" i="2"/>
  <c r="AO23" i="2" s="1"/>
  <c r="AN14" i="2"/>
  <c r="AO14" i="2" s="1"/>
  <c r="AN257" i="2"/>
  <c r="AO257" i="2" s="1"/>
  <c r="AT257" i="2"/>
  <c r="AU257" i="2" s="1"/>
  <c r="AN241" i="2"/>
  <c r="AO241" i="2" s="1"/>
  <c r="AN225" i="2"/>
  <c r="AO225" i="2" s="1"/>
  <c r="AN204" i="2"/>
  <c r="AO204" i="2" s="1"/>
  <c r="AN195" i="2"/>
  <c r="AO195" i="2" s="1"/>
  <c r="AN142" i="2"/>
  <c r="AO142" i="2" s="1"/>
  <c r="AT252" i="2"/>
  <c r="AU252" i="2" s="1"/>
  <c r="AN252" i="2"/>
  <c r="AO252" i="2" s="1"/>
  <c r="AN236" i="2"/>
  <c r="AO236" i="2" s="1"/>
  <c r="AT236" i="2"/>
  <c r="AU236" i="2" s="1"/>
  <c r="AN220" i="2"/>
  <c r="AO220" i="2" s="1"/>
  <c r="AN201" i="2"/>
  <c r="AO201" i="2" s="1"/>
  <c r="AN235" i="2"/>
  <c r="AO235" i="2" s="1"/>
  <c r="AN219" i="2"/>
  <c r="AO219" i="2" s="1"/>
  <c r="AT219" i="2"/>
  <c r="AU219" i="2" s="1"/>
  <c r="AN210" i="2"/>
  <c r="AO210" i="2" s="1"/>
  <c r="AN202" i="2"/>
  <c r="AO202" i="2" s="1"/>
  <c r="AN186" i="2"/>
  <c r="AO186" i="2" s="1"/>
  <c r="AN178" i="2"/>
  <c r="AO178" i="2" s="1"/>
  <c r="AN160" i="2"/>
  <c r="AO160" i="2" s="1"/>
  <c r="AN158" i="2"/>
  <c r="AO158" i="2" s="1"/>
  <c r="AN156" i="2"/>
  <c r="AO156" i="2" s="1"/>
  <c r="AN154" i="2"/>
  <c r="AO154" i="2" s="1"/>
  <c r="AT254" i="2"/>
  <c r="AU254" i="2" s="1"/>
  <c r="AN254" i="2"/>
  <c r="AO254" i="2" s="1"/>
  <c r="AT238" i="2"/>
  <c r="AU238" i="2" s="1"/>
  <c r="AN238" i="2"/>
  <c r="AO238" i="2" s="1"/>
  <c r="AN222" i="2"/>
  <c r="AO222" i="2" s="1"/>
  <c r="AN192" i="2"/>
  <c r="AO192" i="2" s="1"/>
  <c r="AN161" i="2"/>
  <c r="AO161" i="2" s="1"/>
  <c r="AN109" i="2"/>
  <c r="AO109" i="2" s="1"/>
  <c r="AN70" i="2"/>
  <c r="AO70" i="2" s="1"/>
  <c r="AN58" i="2"/>
  <c r="AO58" i="2" s="1"/>
  <c r="AN50" i="2"/>
  <c r="AO50" i="2" s="1"/>
  <c r="AN140" i="2"/>
  <c r="AO140" i="2" s="1"/>
  <c r="AN131" i="2"/>
  <c r="AO131" i="2" s="1"/>
  <c r="AN121" i="2"/>
  <c r="AO121" i="2" s="1"/>
  <c r="AN113" i="2"/>
  <c r="AO113" i="2" s="1"/>
  <c r="AN95" i="2"/>
  <c r="AO95" i="2" s="1"/>
  <c r="AN77" i="2"/>
  <c r="AO77" i="2" s="1"/>
  <c r="AN41" i="2"/>
  <c r="AO41" i="2" s="1"/>
  <c r="AT17" i="2"/>
  <c r="AU17" i="2" s="1"/>
  <c r="AN17" i="2"/>
  <c r="AO17" i="2" s="1"/>
  <c r="AN146" i="2"/>
  <c r="AO146" i="2" s="1"/>
  <c r="AN143" i="2"/>
  <c r="AO143" i="2" s="1"/>
  <c r="AN65" i="2"/>
  <c r="AO65" i="2" s="1"/>
  <c r="AT37" i="2"/>
  <c r="AU37" i="2" s="1"/>
  <c r="AN37" i="2"/>
  <c r="AO37" i="2" s="1"/>
  <c r="AN20" i="2"/>
  <c r="AO20" i="2" s="1"/>
  <c r="AN137" i="2"/>
  <c r="AO137" i="2" s="1"/>
  <c r="AN123" i="2"/>
  <c r="AO123" i="2" s="1"/>
  <c r="AN110" i="2"/>
  <c r="AO110" i="2" s="1"/>
  <c r="AN78" i="2"/>
  <c r="AO78" i="2" s="1"/>
  <c r="AN53" i="2"/>
  <c r="AO53" i="2" s="1"/>
  <c r="AN45" i="2"/>
  <c r="AO45" i="2" s="1"/>
  <c r="AT259" i="2"/>
  <c r="AU259" i="2" s="1"/>
  <c r="AN259" i="2"/>
  <c r="AO259" i="2" s="1"/>
  <c r="AN253" i="2"/>
  <c r="AO253" i="2" s="1"/>
  <c r="AT253" i="2"/>
  <c r="AU253" i="2" s="1"/>
  <c r="AN237" i="2"/>
  <c r="AO237" i="2" s="1"/>
  <c r="AN221" i="2"/>
  <c r="AO221" i="2" s="1"/>
  <c r="AN199" i="2"/>
  <c r="AO199" i="2" s="1"/>
  <c r="AN180" i="2"/>
  <c r="AO180" i="2" s="1"/>
  <c r="AN162" i="2"/>
  <c r="AO162" i="2" s="1"/>
  <c r="AN251" i="2"/>
  <c r="AO251" i="2" s="1"/>
  <c r="AT251" i="2"/>
  <c r="AU251" i="2" s="1"/>
  <c r="AN248" i="2"/>
  <c r="AO248" i="2" s="1"/>
  <c r="AT248" i="2"/>
  <c r="AU248" i="2" s="1"/>
  <c r="AN232" i="2"/>
  <c r="AO232" i="2" s="1"/>
  <c r="AT232" i="2"/>
  <c r="AU232" i="2" s="1"/>
  <c r="AN216" i="2"/>
  <c r="AO216" i="2" s="1"/>
  <c r="AT208" i="2"/>
  <c r="AU208" i="2" s="1"/>
  <c r="AN208" i="2"/>
  <c r="AO208" i="2" s="1"/>
  <c r="AN205" i="2"/>
  <c r="AO205" i="2" s="1"/>
  <c r="AN164" i="2"/>
  <c r="AO164" i="2" s="1"/>
  <c r="AN150" i="2"/>
  <c r="AO150" i="2" s="1"/>
  <c r="AN247" i="2"/>
  <c r="AO247" i="2" s="1"/>
  <c r="AT247" i="2"/>
  <c r="AU247" i="2" s="1"/>
  <c r="AN231" i="2"/>
  <c r="AO231" i="2" s="1"/>
  <c r="AN215" i="2"/>
  <c r="AO215" i="2" s="1"/>
  <c r="AN174" i="2"/>
  <c r="AO174" i="2" s="1"/>
  <c r="AN168" i="2"/>
  <c r="AO168" i="2" s="1"/>
  <c r="AN145" i="2"/>
  <c r="AO145" i="2" s="1"/>
  <c r="AN250" i="2"/>
  <c r="AO250" i="2" s="1"/>
  <c r="AT250" i="2"/>
  <c r="AU250" i="2" s="1"/>
  <c r="AN234" i="2"/>
  <c r="AO234" i="2" s="1"/>
  <c r="AN218" i="2"/>
  <c r="AO218" i="2" s="1"/>
  <c r="AT218" i="2"/>
  <c r="AU218" i="2" s="1"/>
  <c r="AN194" i="2"/>
  <c r="AO194" i="2" s="1"/>
  <c r="AN190" i="2"/>
  <c r="AO190" i="2" s="1"/>
  <c r="AN188" i="2"/>
  <c r="AO188" i="2" s="1"/>
  <c r="AT188" i="2"/>
  <c r="AU188" i="2" s="1"/>
  <c r="AN181" i="2"/>
  <c r="AO181" i="2" s="1"/>
  <c r="AN172" i="2"/>
  <c r="AO172" i="2" s="1"/>
  <c r="AN167" i="2"/>
  <c r="AO167" i="2" s="1"/>
  <c r="AN133" i="2"/>
  <c r="AO133" i="2" s="1"/>
  <c r="AN127" i="2"/>
  <c r="AO127" i="2" s="1"/>
  <c r="AN116" i="2"/>
  <c r="AO116" i="2" s="1"/>
  <c r="AN108" i="2"/>
  <c r="AO108" i="2" s="1"/>
  <c r="AN96" i="2"/>
  <c r="AO96" i="2" s="1"/>
  <c r="AN82" i="2"/>
  <c r="AO82" i="2" s="1"/>
  <c r="AN64" i="2"/>
  <c r="AO64" i="2" s="1"/>
  <c r="AN54" i="2"/>
  <c r="AO54" i="2" s="1"/>
  <c r="AN35" i="2"/>
  <c r="AO35" i="2" s="1"/>
  <c r="AN22" i="2"/>
  <c r="AO22" i="2" s="1"/>
  <c r="AN134" i="2"/>
  <c r="AO134" i="2" s="1"/>
  <c r="AN72" i="2"/>
  <c r="AO72" i="2" s="1"/>
  <c r="AN24" i="2"/>
  <c r="AO24" i="2" s="1"/>
  <c r="AN149" i="2"/>
  <c r="AO149" i="2" s="1"/>
  <c r="AN118" i="2"/>
  <c r="AO118" i="2" s="1"/>
  <c r="AN99" i="2"/>
  <c r="AO99" i="2" s="1"/>
  <c r="AN84" i="2"/>
  <c r="AO84" i="2" s="1"/>
  <c r="AN29" i="2"/>
  <c r="AO29" i="2" s="1"/>
  <c r="AN26" i="2"/>
  <c r="AO26" i="2" s="1"/>
  <c r="AN16" i="2"/>
  <c r="AO16" i="2" s="1"/>
  <c r="AN139" i="2"/>
  <c r="AO139" i="2" s="1"/>
  <c r="AN49" i="2"/>
  <c r="AO49" i="2" s="1"/>
  <c r="AN44" i="2"/>
  <c r="AO44" i="2" s="1"/>
  <c r="AT28" i="2"/>
  <c r="AU28" i="2" s="1"/>
  <c r="AN28" i="2"/>
  <c r="AO28" i="2" s="1"/>
  <c r="AT19" i="2"/>
  <c r="AU19" i="2" s="1"/>
  <c r="AN19" i="2"/>
  <c r="AO19" i="2" s="1"/>
  <c r="AN106" i="2"/>
  <c r="AO106" i="2" s="1"/>
  <c r="AN105" i="2"/>
  <c r="AO105" i="2" s="1"/>
  <c r="AN102" i="2"/>
  <c r="AO102" i="2" s="1"/>
  <c r="AT102" i="2"/>
  <c r="AU102" i="2" s="1"/>
  <c r="AN101" i="2"/>
  <c r="AO101" i="2" s="1"/>
  <c r="AN100" i="2"/>
  <c r="AO100" i="2" s="1"/>
  <c r="AN97" i="2"/>
  <c r="AO97" i="2" s="1"/>
  <c r="AN94" i="2"/>
  <c r="AO94" i="2" s="1"/>
  <c r="AN92" i="2"/>
  <c r="AO92" i="2" s="1"/>
  <c r="AN91" i="2"/>
  <c r="AO91" i="2" s="1"/>
  <c r="AN90" i="2"/>
  <c r="AO90" i="2" s="1"/>
  <c r="AN89" i="2"/>
  <c r="AO89" i="2" s="1"/>
  <c r="AT89" i="2"/>
  <c r="AU89" i="2" s="1"/>
  <c r="AN88" i="2"/>
  <c r="AO88" i="2" s="1"/>
  <c r="AN87" i="2"/>
  <c r="AO87" i="2" s="1"/>
  <c r="AN86" i="2"/>
  <c r="AO86" i="2" s="1"/>
  <c r="AN85" i="2"/>
  <c r="AO85" i="2" s="1"/>
  <c r="AT85" i="2"/>
  <c r="AU85" i="2" s="1"/>
  <c r="AN74" i="2"/>
  <c r="AO74" i="2" s="1"/>
  <c r="AN69" i="2"/>
  <c r="AO69" i="2" s="1"/>
  <c r="AN68" i="2"/>
  <c r="AO68" i="2" s="1"/>
  <c r="AN66" i="2"/>
  <c r="AO66" i="2" s="1"/>
  <c r="AN63" i="2"/>
  <c r="AO63" i="2" s="1"/>
  <c r="AN62" i="2"/>
  <c r="AO62" i="2" s="1"/>
  <c r="AN60" i="2"/>
  <c r="AO60" i="2" s="1"/>
  <c r="AN61" i="2"/>
  <c r="AO61" i="2" s="1"/>
  <c r="AT61" i="2"/>
  <c r="AU61" i="2" s="1"/>
  <c r="AN59" i="2"/>
  <c r="AO59" i="2" s="1"/>
  <c r="AN57" i="2"/>
  <c r="AO57" i="2" s="1"/>
  <c r="AN56" i="2"/>
  <c r="AO56" i="2" s="1"/>
  <c r="AN52" i="2"/>
  <c r="AO52" i="2" s="1"/>
  <c r="AN51" i="2"/>
  <c r="AO51" i="2" s="1"/>
  <c r="AT47" i="2"/>
  <c r="AU47" i="2" s="1"/>
  <c r="AN47" i="2"/>
  <c r="AO47" i="2" s="1"/>
  <c r="AN46" i="2"/>
  <c r="AO46" i="2" s="1"/>
  <c r="AN39" i="2"/>
  <c r="AO39" i="2" s="1"/>
  <c r="AN38" i="2"/>
  <c r="AO38" i="2" s="1"/>
  <c r="AN34" i="2"/>
  <c r="AO34" i="2" s="1"/>
  <c r="AN33" i="2"/>
  <c r="AO33" i="2" s="1"/>
  <c r="AN32" i="2"/>
  <c r="AO32" i="2" s="1"/>
  <c r="AN31" i="2"/>
  <c r="AO31" i="2" s="1"/>
  <c r="AN27" i="2"/>
  <c r="AO27" i="2" s="1"/>
  <c r="AN13" i="2"/>
  <c r="AO13" i="2" s="1"/>
  <c r="C204" i="2"/>
  <c r="P196" i="13"/>
  <c r="I218" i="2"/>
  <c r="G204" i="2"/>
  <c r="J204" i="2"/>
  <c r="F204" i="2"/>
  <c r="AN12" i="2"/>
  <c r="AO12" i="2" s="1"/>
  <c r="P153" i="13"/>
  <c r="E216" i="2"/>
  <c r="P80" i="13"/>
  <c r="P29" i="13"/>
  <c r="P110" i="13"/>
  <c r="N216" i="2"/>
  <c r="P149" i="13"/>
  <c r="O17" i="2"/>
  <c r="D218" i="2"/>
  <c r="N218" i="2"/>
  <c r="P90" i="13"/>
  <c r="P94" i="13"/>
  <c r="M20" i="2"/>
  <c r="M192" i="2"/>
  <c r="A216" i="2"/>
  <c r="A213" i="20" s="1"/>
  <c r="D216" i="2"/>
  <c r="M218" i="2"/>
  <c r="P182" i="13"/>
  <c r="P106" i="13"/>
  <c r="P102" i="13"/>
  <c r="O218" i="2"/>
  <c r="B216" i="2"/>
  <c r="O20" i="2"/>
  <c r="B218" i="2"/>
  <c r="P20" i="13"/>
  <c r="P59" i="13"/>
  <c r="AD204" i="13"/>
  <c r="H204" i="2"/>
  <c r="M19" i="2"/>
  <c r="K216" i="2"/>
  <c r="L216" i="2"/>
  <c r="P19" i="13"/>
  <c r="P72" i="13"/>
  <c r="P99" i="13"/>
  <c r="P127" i="13"/>
  <c r="AN204" i="13"/>
  <c r="M204" i="2"/>
  <c r="G218" i="2"/>
  <c r="C218" i="2"/>
  <c r="L218" i="2"/>
  <c r="P18" i="13"/>
  <c r="AR204" i="13"/>
  <c r="O204" i="2"/>
  <c r="I216" i="2"/>
  <c r="P84" i="13"/>
  <c r="P82" i="13"/>
  <c r="P83" i="13"/>
  <c r="P218" i="13"/>
  <c r="P193" i="13"/>
  <c r="P17" i="13"/>
  <c r="P16" i="13"/>
  <c r="AD216" i="13"/>
  <c r="H216" i="2"/>
  <c r="P55" i="13"/>
  <c r="P51" i="13"/>
  <c r="P157" i="13"/>
  <c r="P58" i="13"/>
  <c r="P88" i="13"/>
  <c r="P112" i="13"/>
  <c r="P114" i="13"/>
  <c r="P169" i="13"/>
  <c r="P27" i="13"/>
  <c r="P50" i="13"/>
  <c r="V204" i="13"/>
  <c r="D204" i="2"/>
  <c r="R204" i="13"/>
  <c r="B204" i="2"/>
  <c r="AP204" i="13"/>
  <c r="N204" i="2"/>
  <c r="AL204" i="13"/>
  <c r="L204" i="2"/>
  <c r="P204" i="13"/>
  <c r="X204" i="13"/>
  <c r="E204" i="2"/>
  <c r="P178" i="13"/>
  <c r="O16" i="2"/>
  <c r="M18" i="2"/>
  <c r="O192" i="2"/>
  <c r="M17" i="2"/>
  <c r="M21" i="2"/>
  <c r="J216" i="2"/>
  <c r="J218" i="2"/>
  <c r="K218" i="2"/>
  <c r="C216" i="2"/>
  <c r="G216" i="2"/>
  <c r="H218" i="2"/>
  <c r="K204" i="2"/>
  <c r="A204" i="2"/>
  <c r="A201" i="20" s="1"/>
  <c r="P62" i="13"/>
  <c r="M216" i="2"/>
  <c r="E250" i="2"/>
  <c r="F223" i="2"/>
  <c r="J254" i="2"/>
  <c r="D254" i="2"/>
  <c r="AN240" i="13"/>
  <c r="M240" i="2"/>
  <c r="AN253" i="13"/>
  <c r="M253" i="2"/>
  <c r="Z255" i="13"/>
  <c r="F255" i="2"/>
  <c r="P124" i="13"/>
  <c r="P70" i="13"/>
  <c r="P187" i="13"/>
  <c r="P49" i="13"/>
  <c r="P129" i="13"/>
  <c r="P247" i="13"/>
  <c r="P232" i="13"/>
  <c r="J206" i="2"/>
  <c r="AH206" i="13"/>
  <c r="P208" i="13"/>
  <c r="K213" i="2"/>
  <c r="AJ213" i="13"/>
  <c r="P197" i="13"/>
  <c r="P175" i="13"/>
  <c r="P115" i="13"/>
  <c r="P184" i="13"/>
  <c r="P30" i="13"/>
  <c r="P131" i="13"/>
  <c r="P89" i="13"/>
  <c r="P130" i="13"/>
  <c r="P108" i="13"/>
  <c r="P132" i="13"/>
  <c r="P171" i="13"/>
  <c r="P117" i="13"/>
  <c r="P87" i="13"/>
  <c r="P67" i="13"/>
  <c r="P53" i="13"/>
  <c r="P37" i="13"/>
  <c r="O243" i="2"/>
  <c r="AR243" i="13"/>
  <c r="P215" i="13"/>
  <c r="P57" i="13"/>
  <c r="P105" i="13"/>
  <c r="P31" i="13"/>
  <c r="P211" i="13"/>
  <c r="P224" i="13"/>
  <c r="F217" i="2"/>
  <c r="Z217" i="13"/>
  <c r="P163" i="13"/>
  <c r="P77" i="13"/>
  <c r="P35" i="13"/>
  <c r="P172" i="13"/>
  <c r="P100" i="13"/>
  <c r="P24" i="13"/>
  <c r="P97" i="13"/>
  <c r="P160" i="13"/>
  <c r="P104" i="13"/>
  <c r="P191" i="13"/>
  <c r="P161" i="13"/>
  <c r="P133" i="13"/>
  <c r="P121" i="13"/>
  <c r="P75" i="13"/>
  <c r="P63" i="13"/>
  <c r="P234" i="13"/>
  <c r="P98" i="13"/>
  <c r="E254" i="2"/>
  <c r="C254" i="2"/>
  <c r="P126" i="13"/>
  <c r="P71" i="13"/>
  <c r="P14" i="13"/>
  <c r="P109" i="13"/>
  <c r="P155" i="13"/>
  <c r="H254" i="2"/>
  <c r="AD254" i="13"/>
  <c r="O254" i="2"/>
  <c r="AR254" i="13"/>
  <c r="P254" i="13"/>
  <c r="K250" i="2"/>
  <c r="AJ250" i="13"/>
  <c r="M250" i="2"/>
  <c r="AN250" i="13"/>
  <c r="F254" i="2"/>
  <c r="Z254" i="13"/>
  <c r="P140" i="13"/>
  <c r="P168" i="13"/>
  <c r="G254" i="2"/>
  <c r="AB254" i="13"/>
  <c r="P56" i="13"/>
  <c r="P147" i="13"/>
  <c r="P174" i="13"/>
  <c r="P36" i="13"/>
  <c r="P134" i="13"/>
  <c r="O189" i="2"/>
  <c r="AR189" i="13"/>
  <c r="P135" i="13"/>
  <c r="P195" i="13"/>
  <c r="P25" i="13"/>
  <c r="P156" i="13"/>
  <c r="P26" i="13"/>
  <c r="M189" i="2"/>
  <c r="AN189" i="13"/>
  <c r="P138" i="13"/>
  <c r="P150" i="13"/>
  <c r="P245" i="13"/>
  <c r="P176" i="13"/>
  <c r="P119" i="13"/>
  <c r="P246" i="13"/>
  <c r="P65" i="13"/>
  <c r="E228" i="2"/>
  <c r="X228" i="13"/>
  <c r="D206" i="2"/>
  <c r="V206" i="13"/>
  <c r="H206" i="2"/>
  <c r="AD206" i="13"/>
  <c r="D202" i="2"/>
  <c r="V202" i="13"/>
  <c r="O221" i="2"/>
  <c r="AR221" i="13"/>
  <c r="P180" i="13"/>
  <c r="P225" i="13"/>
  <c r="P159" i="13"/>
  <c r="P69" i="13"/>
  <c r="A242" i="2"/>
  <c r="A239" i="20" s="1"/>
  <c r="P242" i="13"/>
  <c r="J236" i="2"/>
  <c r="AH236" i="13"/>
  <c r="P137" i="13"/>
  <c r="P186" i="13"/>
  <c r="P152" i="13"/>
  <c r="P122" i="13"/>
  <c r="P96" i="13"/>
  <c r="P183" i="13"/>
  <c r="P170" i="13"/>
  <c r="P32" i="13"/>
  <c r="P76" i="13"/>
  <c r="M259" i="2"/>
  <c r="AN259" i="13"/>
  <c r="P185" i="13"/>
  <c r="P151" i="13"/>
  <c r="P125" i="13"/>
  <c r="G243" i="2"/>
  <c r="AB243" i="13"/>
  <c r="H243" i="2"/>
  <c r="AD243" i="13"/>
  <c r="P233" i="13"/>
  <c r="P235" i="13"/>
  <c r="M239" i="2"/>
  <c r="AN239" i="13"/>
  <c r="L239" i="2"/>
  <c r="AL239" i="13"/>
  <c r="P210" i="13"/>
  <c r="O210" i="2"/>
  <c r="AR210" i="13"/>
  <c r="E210" i="2"/>
  <c r="X210" i="13"/>
  <c r="D219" i="2"/>
  <c r="V219" i="13"/>
  <c r="P219" i="13"/>
  <c r="D222" i="2"/>
  <c r="V222" i="13"/>
  <c r="K222" i="2"/>
  <c r="AJ222" i="13"/>
  <c r="J248" i="2"/>
  <c r="AH248" i="13"/>
  <c r="L248" i="2"/>
  <c r="AL248" i="13"/>
  <c r="D251" i="2"/>
  <c r="V251" i="13"/>
  <c r="K251" i="2"/>
  <c r="AJ251" i="13"/>
  <c r="P158" i="13"/>
  <c r="P116" i="13"/>
  <c r="B244" i="2"/>
  <c r="R244" i="13"/>
  <c r="H244" i="2"/>
  <c r="AD244" i="13"/>
  <c r="O244" i="2"/>
  <c r="AR244" i="13"/>
  <c r="P198" i="13"/>
  <c r="P146" i="13"/>
  <c r="P143" i="13"/>
  <c r="P41" i="13"/>
  <c r="F227" i="2"/>
  <c r="Z227" i="13"/>
  <c r="F229" i="2"/>
  <c r="Z229" i="13"/>
  <c r="I229" i="2"/>
  <c r="AF229" i="13"/>
  <c r="F238" i="2"/>
  <c r="Z238" i="13"/>
  <c r="B207" i="2"/>
  <c r="R207" i="13"/>
  <c r="N207" i="2"/>
  <c r="AP207" i="13"/>
  <c r="P214" i="13"/>
  <c r="P164" i="13"/>
  <c r="N217" i="2"/>
  <c r="AP217" i="13"/>
  <c r="M252" i="2"/>
  <c r="AN252" i="13"/>
  <c r="G252" i="2"/>
  <c r="AB252" i="13"/>
  <c r="P181" i="13"/>
  <c r="P123" i="13"/>
  <c r="A256" i="2"/>
  <c r="P256" i="13"/>
  <c r="E231" i="2"/>
  <c r="X231" i="13"/>
  <c r="P188" i="13"/>
  <c r="P73" i="13"/>
  <c r="P162" i="13"/>
  <c r="P128" i="13"/>
  <c r="P38" i="13"/>
  <c r="P139" i="13"/>
  <c r="P190" i="13"/>
  <c r="P120" i="13"/>
  <c r="P66" i="13"/>
  <c r="P136" i="13"/>
  <c r="P28" i="13"/>
  <c r="P179" i="13"/>
  <c r="P113" i="13"/>
  <c r="P43" i="13"/>
  <c r="P33" i="13"/>
  <c r="B241" i="2"/>
  <c r="R241" i="13"/>
  <c r="D230" i="2"/>
  <c r="V230" i="13"/>
  <c r="E230" i="2"/>
  <c r="X230" i="13"/>
  <c r="P209" i="13"/>
  <c r="H200" i="2"/>
  <c r="AD200" i="13"/>
  <c r="A212" i="2"/>
  <c r="A209" i="20" s="1"/>
  <c r="P212" i="13"/>
  <c r="G212" i="2"/>
  <c r="AB212" i="13"/>
  <c r="B223" i="2"/>
  <c r="R223" i="13"/>
  <c r="N223" i="2"/>
  <c r="AP223" i="13"/>
  <c r="F220" i="2"/>
  <c r="Z220" i="13"/>
  <c r="B220" i="2"/>
  <c r="R220" i="13"/>
  <c r="A226" i="2"/>
  <c r="A223" i="20" s="1"/>
  <c r="P226" i="13"/>
  <c r="E226" i="2"/>
  <c r="X226" i="13"/>
  <c r="P249" i="13"/>
  <c r="P64" i="13"/>
  <c r="P154" i="13"/>
  <c r="P141" i="13"/>
  <c r="P93" i="13"/>
  <c r="P78" i="13"/>
  <c r="P46" i="13"/>
  <c r="P47" i="13"/>
  <c r="P34" i="13"/>
  <c r="P107" i="13"/>
  <c r="K254" i="2"/>
  <c r="AJ254" i="13"/>
  <c r="G250" i="2"/>
  <c r="AB250" i="13"/>
  <c r="P177" i="13"/>
  <c r="N254" i="2"/>
  <c r="AP254" i="13"/>
  <c r="F250" i="2"/>
  <c r="Z250" i="13"/>
  <c r="P118" i="13"/>
  <c r="P101" i="13"/>
  <c r="P79" i="13"/>
  <c r="P74" i="13"/>
  <c r="P189" i="13"/>
  <c r="P48" i="13"/>
  <c r="P148" i="13"/>
  <c r="P44" i="13"/>
  <c r="M254" i="2"/>
  <c r="AN254" i="13"/>
  <c r="P250" i="13"/>
  <c r="N250" i="2"/>
  <c r="D250" i="2"/>
  <c r="B250" i="2"/>
  <c r="J250" i="2"/>
  <c r="G262" i="2"/>
  <c r="A250" i="2"/>
  <c r="A247" i="20" s="1"/>
  <c r="H250" i="2"/>
  <c r="J262" i="2"/>
  <c r="A206" i="2"/>
  <c r="A203" i="20" s="1"/>
  <c r="A202" i="2"/>
  <c r="A199" i="20" s="1"/>
  <c r="A221" i="2"/>
  <c r="A218" i="20" s="1"/>
  <c r="A243" i="2"/>
  <c r="A240" i="20" s="1"/>
  <c r="A201" i="2"/>
  <c r="A198" i="20" s="1"/>
  <c r="A222" i="2"/>
  <c r="A219" i="20" s="1"/>
  <c r="A207" i="2"/>
  <c r="A204" i="20" s="1"/>
  <c r="A205" i="2"/>
  <c r="A202" i="20" s="1"/>
  <c r="A241" i="2"/>
  <c r="A238" i="20" s="1"/>
  <c r="A200" i="2"/>
  <c r="A197" i="20" s="1"/>
  <c r="A223" i="2"/>
  <c r="A220" i="20" s="1"/>
  <c r="A220" i="2"/>
  <c r="A217" i="20" s="1"/>
  <c r="A203" i="2"/>
  <c r="A200" i="20" s="1"/>
  <c r="A213" i="2"/>
  <c r="A210" i="20" s="1"/>
  <c r="A199" i="2"/>
  <c r="A196" i="20" s="1"/>
  <c r="A236" i="2"/>
  <c r="A233" i="20" s="1"/>
  <c r="A239" i="2"/>
  <c r="A236" i="20" s="1"/>
  <c r="A248" i="2"/>
  <c r="A245" i="20" s="1"/>
  <c r="A238" i="2"/>
  <c r="A235" i="20" s="1"/>
  <c r="A217" i="2"/>
  <c r="A214" i="20" s="1"/>
  <c r="A237" i="2"/>
  <c r="A234" i="20" s="1"/>
  <c r="M190" i="2"/>
  <c r="F256" i="2"/>
  <c r="N256" i="2"/>
  <c r="E239" i="2"/>
  <c r="C239" i="2"/>
  <c r="O207" i="2"/>
  <c r="M211" i="2"/>
  <c r="M222" i="2"/>
  <c r="I222" i="2"/>
  <c r="E206" i="2"/>
  <c r="K202" i="2"/>
  <c r="L221" i="2"/>
  <c r="M247" i="2"/>
  <c r="G223" i="2"/>
  <c r="B201" i="2"/>
  <c r="D201" i="2"/>
  <c r="M238" i="2"/>
  <c r="E200" i="2"/>
  <c r="F252" i="2"/>
  <c r="A252" i="2"/>
  <c r="A249" i="20" s="1"/>
  <c r="L252" i="2"/>
  <c r="A251" i="2"/>
  <c r="A248" i="20" s="1"/>
  <c r="E251" i="2"/>
  <c r="O242" i="2"/>
  <c r="E242" i="2"/>
  <c r="D243" i="2"/>
  <c r="N251" i="2"/>
  <c r="D241" i="2"/>
  <c r="D226" i="2"/>
  <c r="N229" i="2"/>
  <c r="A244" i="2"/>
  <c r="A241" i="20" s="1"/>
  <c r="O209" i="2"/>
  <c r="F221" i="2"/>
  <c r="M209" i="2"/>
  <c r="I236" i="2"/>
  <c r="K236" i="2"/>
  <c r="H202" i="2"/>
  <c r="L202" i="2"/>
  <c r="H221" i="2"/>
  <c r="G221" i="2"/>
  <c r="C213" i="2"/>
  <c r="I228" i="2"/>
  <c r="F213" i="2"/>
  <c r="J213" i="2"/>
  <c r="N213" i="2"/>
  <c r="F233" i="2"/>
  <c r="K233" i="2"/>
  <c r="K210" i="2"/>
  <c r="G201" i="2"/>
  <c r="K219" i="2"/>
  <c r="L215" i="2"/>
  <c r="D248" i="2"/>
  <c r="B251" i="2"/>
  <c r="M244" i="2"/>
  <c r="L244" i="2"/>
  <c r="J227" i="2"/>
  <c r="B227" i="2"/>
  <c r="N227" i="2"/>
  <c r="C229" i="2"/>
  <c r="E229" i="2"/>
  <c r="G205" i="2"/>
  <c r="I217" i="2"/>
  <c r="J231" i="2"/>
  <c r="I231" i="2"/>
  <c r="L231" i="2"/>
  <c r="O230" i="2"/>
  <c r="I230" i="2"/>
  <c r="F237" i="2"/>
  <c r="F209" i="2"/>
  <c r="D209" i="2"/>
  <c r="B212" i="2"/>
  <c r="O212" i="2"/>
  <c r="O223" i="2"/>
  <c r="I226" i="2"/>
  <c r="B226" i="2"/>
  <c r="M191" i="2"/>
  <c r="E256" i="2"/>
  <c r="H256" i="2"/>
  <c r="K256" i="2"/>
  <c r="I256" i="2"/>
  <c r="E236" i="2"/>
  <c r="D236" i="2"/>
  <c r="C236" i="2"/>
  <c r="N236" i="2"/>
  <c r="M234" i="2"/>
  <c r="H239" i="2"/>
  <c r="I239" i="2"/>
  <c r="J239" i="2"/>
  <c r="F239" i="2"/>
  <c r="M232" i="2"/>
  <c r="K207" i="2"/>
  <c r="D207" i="2"/>
  <c r="G207" i="2"/>
  <c r="M214" i="2"/>
  <c r="M224" i="2"/>
  <c r="H222" i="2"/>
  <c r="E222" i="2"/>
  <c r="M206" i="2"/>
  <c r="K206" i="2"/>
  <c r="L206" i="2"/>
  <c r="M208" i="2"/>
  <c r="O202" i="2"/>
  <c r="E202" i="2"/>
  <c r="M221" i="2"/>
  <c r="K221" i="2"/>
  <c r="D221" i="2"/>
  <c r="F200" i="2"/>
  <c r="H220" i="2"/>
  <c r="F201" i="2"/>
  <c r="O201" i="2"/>
  <c r="B238" i="2"/>
  <c r="I200" i="2"/>
  <c r="L220" i="2"/>
  <c r="O252" i="2"/>
  <c r="B248" i="2"/>
  <c r="B252" i="2"/>
  <c r="G248" i="2"/>
  <c r="K245" i="2"/>
  <c r="G245" i="2"/>
  <c r="L241" i="2"/>
  <c r="D242" i="2"/>
  <c r="K241" i="2"/>
  <c r="E243" i="2"/>
  <c r="G244" i="2"/>
  <c r="G251" i="2"/>
  <c r="K243" i="2"/>
  <c r="I243" i="2"/>
  <c r="G241" i="2"/>
  <c r="O241" i="2"/>
  <c r="B242" i="2"/>
  <c r="N242" i="2"/>
  <c r="F241" i="2"/>
  <c r="I242" i="2"/>
  <c r="H231" i="2"/>
  <c r="I213" i="2"/>
  <c r="E213" i="2"/>
  <c r="B213" i="2"/>
  <c r="F215" i="2"/>
  <c r="L227" i="2"/>
  <c r="O227" i="2"/>
  <c r="F231" i="2"/>
  <c r="E217" i="2"/>
  <c r="C217" i="2"/>
  <c r="B209" i="2"/>
  <c r="J217" i="2"/>
  <c r="K230" i="2"/>
  <c r="K228" i="2"/>
  <c r="B229" i="2"/>
  <c r="C231" i="2"/>
  <c r="M248" i="2"/>
  <c r="K223" i="2"/>
  <c r="G220" i="2"/>
  <c r="M220" i="2"/>
  <c r="F244" i="2"/>
  <c r="N226" i="2"/>
  <c r="K209" i="2"/>
  <c r="A230" i="2"/>
  <c r="A227" i="20" s="1"/>
  <c r="M246" i="2"/>
  <c r="M228" i="2"/>
  <c r="F206" i="2"/>
  <c r="C206" i="2"/>
  <c r="O206" i="2"/>
  <c r="G206" i="2"/>
  <c r="B206" i="2"/>
  <c r="N206" i="2"/>
  <c r="I206" i="2"/>
  <c r="F202" i="2"/>
  <c r="J202" i="2"/>
  <c r="C202" i="2"/>
  <c r="M202" i="2"/>
  <c r="G202" i="2"/>
  <c r="B202" i="2"/>
  <c r="N202" i="2"/>
  <c r="I202" i="2"/>
  <c r="C221" i="2"/>
  <c r="B221" i="2"/>
  <c r="J221" i="2"/>
  <c r="N221" i="2"/>
  <c r="E221" i="2"/>
  <c r="I221" i="2"/>
  <c r="D203" i="2"/>
  <c r="E203" i="2"/>
  <c r="K203" i="2"/>
  <c r="G203" i="2"/>
  <c r="H203" i="2"/>
  <c r="I203" i="2"/>
  <c r="M213" i="2"/>
  <c r="H213" i="2"/>
  <c r="L213" i="2"/>
  <c r="M225" i="2"/>
  <c r="F242" i="2"/>
  <c r="M242" i="2"/>
  <c r="K242" i="2"/>
  <c r="L242" i="2"/>
  <c r="D199" i="2"/>
  <c r="O199" i="2"/>
  <c r="K199" i="2"/>
  <c r="G199" i="2"/>
  <c r="B199" i="2"/>
  <c r="N199" i="2"/>
  <c r="M236" i="2"/>
  <c r="H236" i="2"/>
  <c r="O236" i="2"/>
  <c r="G236" i="2"/>
  <c r="L236" i="2"/>
  <c r="J243" i="2"/>
  <c r="M243" i="2"/>
  <c r="C243" i="2"/>
  <c r="B243" i="2"/>
  <c r="N243" i="2"/>
  <c r="L243" i="2"/>
  <c r="M233" i="2"/>
  <c r="M235" i="2"/>
  <c r="D239" i="2"/>
  <c r="O239" i="2"/>
  <c r="K239" i="2"/>
  <c r="G239" i="2"/>
  <c r="N239" i="2"/>
  <c r="F210" i="2"/>
  <c r="M210" i="2"/>
  <c r="M201" i="2"/>
  <c r="C201" i="2"/>
  <c r="H201" i="2"/>
  <c r="J201" i="2"/>
  <c r="N201" i="2"/>
  <c r="E201" i="2"/>
  <c r="I201" i="2"/>
  <c r="F219" i="2"/>
  <c r="M219" i="2"/>
  <c r="B219" i="2"/>
  <c r="F222" i="2"/>
  <c r="J222" i="2"/>
  <c r="C222" i="2"/>
  <c r="O222" i="2"/>
  <c r="G222" i="2"/>
  <c r="B222" i="2"/>
  <c r="N222" i="2"/>
  <c r="L222" i="2"/>
  <c r="H248" i="2"/>
  <c r="K248" i="2"/>
  <c r="I248" i="2"/>
  <c r="M251" i="2"/>
  <c r="C251" i="2"/>
  <c r="D244" i="2"/>
  <c r="J244" i="2"/>
  <c r="I244" i="2"/>
  <c r="M229" i="2"/>
  <c r="H229" i="2"/>
  <c r="L229" i="2"/>
  <c r="D238" i="2"/>
  <c r="E238" i="2"/>
  <c r="O238" i="2"/>
  <c r="K238" i="2"/>
  <c r="H238" i="2"/>
  <c r="I238" i="2"/>
  <c r="J207" i="2"/>
  <c r="I207" i="2"/>
  <c r="H207" i="2"/>
  <c r="L207" i="2"/>
  <c r="F205" i="2"/>
  <c r="C205" i="2"/>
  <c r="B205" i="2"/>
  <c r="J205" i="2"/>
  <c r="N205" i="2"/>
  <c r="E205" i="2"/>
  <c r="I205" i="2"/>
  <c r="B217" i="2"/>
  <c r="G217" i="2"/>
  <c r="J252" i="2"/>
  <c r="C252" i="2"/>
  <c r="N252" i="2"/>
  <c r="M256" i="2"/>
  <c r="J256" i="2"/>
  <c r="C256" i="2"/>
  <c r="B256" i="2"/>
  <c r="O256" i="2"/>
  <c r="G256" i="2"/>
  <c r="L256" i="2"/>
  <c r="G231" i="2"/>
  <c r="M241" i="2"/>
  <c r="C241" i="2"/>
  <c r="J241" i="2"/>
  <c r="N241" i="2"/>
  <c r="I241" i="2"/>
  <c r="M230" i="2"/>
  <c r="M237" i="2"/>
  <c r="K237" i="2"/>
  <c r="D237" i="2"/>
  <c r="H237" i="2"/>
  <c r="O237" i="2"/>
  <c r="G237" i="2"/>
  <c r="L237" i="2"/>
  <c r="C209" i="2"/>
  <c r="M200" i="2"/>
  <c r="D200" i="2"/>
  <c r="J200" i="2"/>
  <c r="C200" i="2"/>
  <c r="B200" i="2"/>
  <c r="O200" i="2"/>
  <c r="G200" i="2"/>
  <c r="L200" i="2"/>
  <c r="C212" i="2"/>
  <c r="J223" i="2"/>
  <c r="M223" i="2"/>
  <c r="C223" i="2"/>
  <c r="E223" i="2"/>
  <c r="I223" i="2"/>
  <c r="H223" i="2"/>
  <c r="L223" i="2"/>
  <c r="D220" i="2"/>
  <c r="K220" i="2"/>
  <c r="J220" i="2"/>
  <c r="C220" i="2"/>
  <c r="N220" i="2"/>
  <c r="E220" i="2"/>
  <c r="I220" i="2"/>
  <c r="C226" i="2"/>
  <c r="M226" i="2"/>
  <c r="G226" i="2"/>
  <c r="L226" i="2"/>
  <c r="M249" i="2"/>
  <c r="O190" i="2"/>
  <c r="O191" i="2"/>
  <c r="D256" i="2"/>
  <c r="B236" i="2"/>
  <c r="F236" i="2"/>
  <c r="B239" i="2"/>
  <c r="M207" i="2"/>
  <c r="E207" i="2"/>
  <c r="C207" i="2"/>
  <c r="F207" i="2"/>
  <c r="D252" i="2"/>
  <c r="H242" i="2"/>
  <c r="G242" i="2"/>
  <c r="I251" i="2"/>
  <c r="O215" i="2"/>
  <c r="E209" i="2"/>
  <c r="I210" i="2"/>
  <c r="L230" i="2"/>
  <c r="M245" i="2"/>
  <c r="F203" i="2"/>
  <c r="J203" i="2"/>
  <c r="M203" i="2"/>
  <c r="C203" i="2"/>
  <c r="O203" i="2"/>
  <c r="B203" i="2"/>
  <c r="N203" i="2"/>
  <c r="L203" i="2"/>
  <c r="F199" i="2"/>
  <c r="J199" i="2"/>
  <c r="M199" i="2"/>
  <c r="C199" i="2"/>
  <c r="E199" i="2"/>
  <c r="I199" i="2"/>
  <c r="H199" i="2"/>
  <c r="L199" i="2"/>
  <c r="K201" i="2"/>
  <c r="L201" i="2"/>
  <c r="M215" i="2"/>
  <c r="M227" i="2"/>
  <c r="J238" i="2"/>
  <c r="C238" i="2"/>
  <c r="G238" i="2"/>
  <c r="N238" i="2"/>
  <c r="L238" i="2"/>
  <c r="M205" i="2"/>
  <c r="K205" i="2"/>
  <c r="D205" i="2"/>
  <c r="H205" i="2"/>
  <c r="O205" i="2"/>
  <c r="L205" i="2"/>
  <c r="M217" i="2"/>
  <c r="M231" i="2"/>
  <c r="C237" i="2"/>
  <c r="B237" i="2"/>
  <c r="J237" i="2"/>
  <c r="N237" i="2"/>
  <c r="E237" i="2"/>
  <c r="I237" i="2"/>
  <c r="K200" i="2"/>
  <c r="N200" i="2"/>
  <c r="M212" i="2"/>
  <c r="L212" i="2"/>
  <c r="D223" i="2"/>
  <c r="O220" i="2"/>
  <c r="O226" i="2"/>
  <c r="E252" i="2"/>
  <c r="C242" i="2"/>
  <c r="C244" i="2"/>
  <c r="E244" i="2"/>
  <c r="J251" i="2"/>
  <c r="G213" i="2"/>
  <c r="N219" i="2"/>
  <c r="K226" i="2"/>
  <c r="G230" i="2"/>
  <c r="J212" i="2"/>
  <c r="D217" i="2"/>
  <c r="E248" i="2"/>
  <c r="F245" i="2"/>
  <c r="F228" i="2"/>
  <c r="A228" i="2"/>
  <c r="A225" i="20" s="1"/>
  <c r="D215" i="2"/>
  <c r="K215" i="2"/>
  <c r="N215" i="2"/>
  <c r="F248" i="2"/>
  <c r="N248" i="2"/>
  <c r="F251" i="2"/>
  <c r="H251" i="2"/>
  <c r="K244" i="2"/>
  <c r="A227" i="2"/>
  <c r="A224" i="20" s="1"/>
  <c r="K227" i="2"/>
  <c r="H227" i="2"/>
  <c r="K229" i="2"/>
  <c r="D229" i="2"/>
  <c r="O217" i="2"/>
  <c r="K252" i="2"/>
  <c r="D231" i="2"/>
  <c r="O231" i="2"/>
  <c r="A231" i="2"/>
  <c r="A228" i="20" s="1"/>
  <c r="B231" i="2"/>
  <c r="N231" i="2"/>
  <c r="F230" i="2"/>
  <c r="C230" i="2"/>
  <c r="B230" i="2"/>
  <c r="N230" i="2"/>
  <c r="J209" i="2"/>
  <c r="K212" i="2"/>
  <c r="E212" i="2"/>
  <c r="F226" i="2"/>
  <c r="I252" i="2"/>
  <c r="L251" i="2"/>
  <c r="J242" i="2"/>
  <c r="F243" i="2"/>
  <c r="N244" i="2"/>
  <c r="O251" i="2"/>
  <c r="E241" i="2"/>
  <c r="L217" i="2"/>
  <c r="J210" i="2"/>
  <c r="J226" i="2"/>
  <c r="L219" i="2"/>
  <c r="K217" i="2"/>
  <c r="J230" i="2"/>
  <c r="B228" i="2"/>
  <c r="K231" i="2"/>
  <c r="O213" i="2"/>
  <c r="D213" i="2"/>
  <c r="N212" i="2"/>
  <c r="I227" i="2"/>
  <c r="A229" i="2"/>
  <c r="A226" i="20" s="1"/>
  <c r="G228" i="2"/>
  <c r="E227" i="2"/>
  <c r="D227" i="2"/>
  <c r="J229" i="2"/>
  <c r="C248" i="2"/>
  <c r="O248" i="2"/>
  <c r="G209" i="2"/>
  <c r="C227" i="2"/>
  <c r="O229" i="2"/>
  <c r="H252" i="2"/>
  <c r="H226" i="2"/>
  <c r="H217" i="2"/>
  <c r="H241" i="2"/>
  <c r="H230" i="2"/>
  <c r="H235" i="2"/>
  <c r="G235" i="2"/>
  <c r="D235" i="2"/>
  <c r="J235" i="2"/>
  <c r="C235" i="2"/>
  <c r="O235" i="2"/>
  <c r="N235" i="2"/>
  <c r="L235" i="2"/>
  <c r="H234" i="2"/>
  <c r="G234" i="2"/>
  <c r="D234" i="2"/>
  <c r="J234" i="2"/>
  <c r="C234" i="2"/>
  <c r="O234" i="2"/>
  <c r="N234" i="2"/>
  <c r="L234" i="2"/>
  <c r="H232" i="2"/>
  <c r="G232" i="2"/>
  <c r="D232" i="2"/>
  <c r="J232" i="2"/>
  <c r="C232" i="2"/>
  <c r="O232" i="2"/>
  <c r="N232" i="2"/>
  <c r="L232" i="2"/>
  <c r="H211" i="2"/>
  <c r="O211" i="2"/>
  <c r="D211" i="2"/>
  <c r="J211" i="2"/>
  <c r="K211" i="2"/>
  <c r="N211" i="2"/>
  <c r="F211" i="2"/>
  <c r="L211" i="2"/>
  <c r="D214" i="2"/>
  <c r="J214" i="2"/>
  <c r="K214" i="2"/>
  <c r="G214" i="2"/>
  <c r="C214" i="2"/>
  <c r="B214" i="2"/>
  <c r="F214" i="2"/>
  <c r="L214" i="2"/>
  <c r="D224" i="2"/>
  <c r="C224" i="2"/>
  <c r="B224" i="2"/>
  <c r="H224" i="2"/>
  <c r="A224" i="2"/>
  <c r="A221" i="20" s="1"/>
  <c r="N224" i="2"/>
  <c r="G224" i="2"/>
  <c r="L224" i="2"/>
  <c r="J208" i="2"/>
  <c r="O208" i="2"/>
  <c r="H208" i="2"/>
  <c r="A208" i="2"/>
  <c r="A205" i="20" s="1"/>
  <c r="B208" i="2"/>
  <c r="E208" i="2"/>
  <c r="I208" i="2"/>
  <c r="K225" i="2"/>
  <c r="D225" i="2"/>
  <c r="C225" i="2"/>
  <c r="G225" i="2"/>
  <c r="N225" i="2"/>
  <c r="L225" i="2"/>
  <c r="H212" i="2"/>
  <c r="C215" i="2"/>
  <c r="G210" i="2"/>
  <c r="I219" i="2"/>
  <c r="E219" i="2"/>
  <c r="I215" i="2"/>
  <c r="E215" i="2"/>
  <c r="J215" i="2"/>
  <c r="A210" i="2"/>
  <c r="A207" i="20" s="1"/>
  <c r="A219" i="2"/>
  <c r="A216" i="20" s="1"/>
  <c r="B210" i="2"/>
  <c r="L233" i="2"/>
  <c r="O233" i="2"/>
  <c r="J233" i="2"/>
  <c r="E233" i="2"/>
  <c r="L228" i="2"/>
  <c r="O228" i="2"/>
  <c r="J228" i="2"/>
  <c r="N210" i="2"/>
  <c r="O219" i="2"/>
  <c r="B215" i="2"/>
  <c r="A209" i="2"/>
  <c r="A206" i="20" s="1"/>
  <c r="F212" i="2"/>
  <c r="N209" i="2"/>
  <c r="A233" i="2"/>
  <c r="A230" i="20" s="1"/>
  <c r="D212" i="2"/>
  <c r="H233" i="2"/>
  <c r="E235" i="2"/>
  <c r="I235" i="2"/>
  <c r="A235" i="2"/>
  <c r="A232" i="20" s="1"/>
  <c r="K235" i="2"/>
  <c r="B235" i="2"/>
  <c r="F235" i="2"/>
  <c r="E234" i="2"/>
  <c r="I234" i="2"/>
  <c r="A234" i="2"/>
  <c r="A231" i="20" s="1"/>
  <c r="K234" i="2"/>
  <c r="B234" i="2"/>
  <c r="F234" i="2"/>
  <c r="E232" i="2"/>
  <c r="I232" i="2"/>
  <c r="A232" i="2"/>
  <c r="A229" i="20" s="1"/>
  <c r="K232" i="2"/>
  <c r="B232" i="2"/>
  <c r="F232" i="2"/>
  <c r="C211" i="2"/>
  <c r="B211" i="2"/>
  <c r="A211" i="2"/>
  <c r="A208" i="20" s="1"/>
  <c r="E211" i="2"/>
  <c r="G211" i="2"/>
  <c r="I211" i="2"/>
  <c r="A214" i="2"/>
  <c r="A211" i="20" s="1"/>
  <c r="N214" i="2"/>
  <c r="H214" i="2"/>
  <c r="O214" i="2"/>
  <c r="E214" i="2"/>
  <c r="I214" i="2"/>
  <c r="J224" i="2"/>
  <c r="O224" i="2"/>
  <c r="F224" i="2"/>
  <c r="K224" i="2"/>
  <c r="E224" i="2"/>
  <c r="I224" i="2"/>
  <c r="D208" i="2"/>
  <c r="C208" i="2"/>
  <c r="F208" i="2"/>
  <c r="K208" i="2"/>
  <c r="N208" i="2"/>
  <c r="G208" i="2"/>
  <c r="L208" i="2"/>
  <c r="H225" i="2"/>
  <c r="A225" i="2"/>
  <c r="A222" i="20" s="1"/>
  <c r="E225" i="2"/>
  <c r="J225" i="2"/>
  <c r="O225" i="2"/>
  <c r="B225" i="2"/>
  <c r="F225" i="2"/>
  <c r="I225" i="2"/>
  <c r="I212" i="2"/>
  <c r="D210" i="2"/>
  <c r="C210" i="2"/>
  <c r="C219" i="2"/>
  <c r="L210" i="2"/>
  <c r="G219" i="2"/>
  <c r="G215" i="2"/>
  <c r="J219" i="2"/>
  <c r="A215" i="2"/>
  <c r="A212" i="20" s="1"/>
  <c r="N233" i="2"/>
  <c r="C233" i="2"/>
  <c r="D233" i="2"/>
  <c r="G233" i="2"/>
  <c r="N228" i="2"/>
  <c r="C228" i="2"/>
  <c r="D228" i="2"/>
  <c r="H210" i="2"/>
  <c r="H219" i="2"/>
  <c r="H215" i="2"/>
  <c r="H209" i="2"/>
  <c r="L209" i="2"/>
  <c r="B233" i="2"/>
  <c r="I233" i="2"/>
  <c r="H228" i="2"/>
  <c r="G227" i="2"/>
  <c r="G229" i="2"/>
  <c r="I209" i="2"/>
  <c r="F246" i="2"/>
  <c r="A246" i="2"/>
  <c r="A243" i="20" s="1"/>
  <c r="K246" i="2"/>
  <c r="B246" i="2"/>
  <c r="G246" i="2"/>
  <c r="L246" i="2"/>
  <c r="H247" i="2"/>
  <c r="F247" i="2"/>
  <c r="A247" i="2"/>
  <c r="A244" i="20" s="1"/>
  <c r="K247" i="2"/>
  <c r="B247" i="2"/>
  <c r="G247" i="2"/>
  <c r="L247" i="2"/>
  <c r="H249" i="2"/>
  <c r="F249" i="2"/>
  <c r="A249" i="2"/>
  <c r="A246" i="20" s="1"/>
  <c r="K249" i="2"/>
  <c r="B249" i="2"/>
  <c r="G249" i="2"/>
  <c r="L249" i="2"/>
  <c r="N245" i="2"/>
  <c r="J245" i="2"/>
  <c r="O245" i="2"/>
  <c r="I245" i="2"/>
  <c r="L245" i="2"/>
  <c r="N246" i="2"/>
  <c r="D246" i="2"/>
  <c r="J246" i="2"/>
  <c r="C246" i="2"/>
  <c r="O246" i="2"/>
  <c r="E246" i="2"/>
  <c r="I246" i="2"/>
  <c r="H246" i="2"/>
  <c r="N247" i="2"/>
  <c r="D247" i="2"/>
  <c r="J247" i="2"/>
  <c r="C247" i="2"/>
  <c r="O247" i="2"/>
  <c r="E247" i="2"/>
  <c r="I247" i="2"/>
  <c r="N249" i="2"/>
  <c r="D249" i="2"/>
  <c r="J249" i="2"/>
  <c r="C249" i="2"/>
  <c r="O249" i="2"/>
  <c r="E249" i="2"/>
  <c r="I249" i="2"/>
  <c r="D245" i="2"/>
  <c r="C245" i="2"/>
  <c r="E245" i="2"/>
  <c r="H245" i="2"/>
  <c r="A245" i="2"/>
  <c r="A242" i="20" s="1"/>
  <c r="B245" i="2"/>
  <c r="O259" i="2"/>
  <c r="E194" i="2"/>
  <c r="E259" i="2"/>
  <c r="J259" i="2"/>
  <c r="N259" i="2"/>
  <c r="K259" i="2"/>
  <c r="N16" i="2"/>
  <c r="D16" i="2"/>
  <c r="G16" i="2"/>
  <c r="H16" i="2"/>
  <c r="A16" i="2"/>
  <c r="A13" i="20" s="1"/>
  <c r="K16" i="2"/>
  <c r="I16" i="2"/>
  <c r="F18" i="2"/>
  <c r="E18" i="2"/>
  <c r="J18" i="2"/>
  <c r="L18" i="2"/>
  <c r="D18" i="2"/>
  <c r="F20" i="2"/>
  <c r="E20" i="2"/>
  <c r="A20" i="2"/>
  <c r="A17" i="20" s="1"/>
  <c r="N20" i="2"/>
  <c r="H20" i="2"/>
  <c r="D20" i="2"/>
  <c r="J20" i="2"/>
  <c r="A190" i="2"/>
  <c r="A187" i="20" s="1"/>
  <c r="J190" i="2"/>
  <c r="N190" i="2"/>
  <c r="D190" i="2"/>
  <c r="G190" i="2"/>
  <c r="K190" i="2"/>
  <c r="B190" i="2"/>
  <c r="K192" i="2"/>
  <c r="I192" i="2"/>
  <c r="D192" i="2"/>
  <c r="L192" i="2"/>
  <c r="G192" i="2"/>
  <c r="C192" i="2"/>
  <c r="F191" i="2"/>
  <c r="G191" i="2"/>
  <c r="N189" i="2"/>
  <c r="E189" i="2"/>
  <c r="C191" i="2"/>
  <c r="F189" i="2"/>
  <c r="B191" i="2"/>
  <c r="E191" i="2"/>
  <c r="B189" i="2"/>
  <c r="H191" i="2"/>
  <c r="D191" i="2"/>
  <c r="K189" i="2"/>
  <c r="B19" i="2"/>
  <c r="C21" i="2"/>
  <c r="J17" i="2"/>
  <c r="H17" i="2"/>
  <c r="J19" i="2"/>
  <c r="H19" i="2"/>
  <c r="I21" i="2"/>
  <c r="F21" i="2"/>
  <c r="A17" i="2"/>
  <c r="A14" i="20" s="1"/>
  <c r="N17" i="2"/>
  <c r="E19" i="2"/>
  <c r="J21" i="2"/>
  <c r="H21" i="2"/>
  <c r="K17" i="2"/>
  <c r="F17" i="2"/>
  <c r="K19" i="2"/>
  <c r="C19" i="2"/>
  <c r="I259" i="2"/>
  <c r="F259" i="2"/>
  <c r="B259" i="2"/>
  <c r="L259" i="2"/>
  <c r="C259" i="2"/>
  <c r="D259" i="2"/>
  <c r="A259" i="2"/>
  <c r="H259" i="2"/>
  <c r="G259" i="2"/>
  <c r="E16" i="2"/>
  <c r="B16" i="2"/>
  <c r="J16" i="2"/>
  <c r="C16" i="2"/>
  <c r="F16" i="2"/>
  <c r="L16" i="2"/>
  <c r="K18" i="2"/>
  <c r="B18" i="2"/>
  <c r="I18" i="2"/>
  <c r="N18" i="2"/>
  <c r="H18" i="2"/>
  <c r="G18" i="2"/>
  <c r="C18" i="2"/>
  <c r="B20" i="2"/>
  <c r="I20" i="2"/>
  <c r="L20" i="2"/>
  <c r="C20" i="2"/>
  <c r="G20" i="2"/>
  <c r="K20" i="2"/>
  <c r="H190" i="2"/>
  <c r="L190" i="2"/>
  <c r="E190" i="2"/>
  <c r="I190" i="2"/>
  <c r="C190" i="2"/>
  <c r="F190" i="2"/>
  <c r="F192" i="2"/>
  <c r="J192" i="2"/>
  <c r="B192" i="2"/>
  <c r="H192" i="2"/>
  <c r="A192" i="2"/>
  <c r="A189" i="20" s="1"/>
  <c r="N192" i="2"/>
  <c r="E192" i="2"/>
  <c r="J191" i="2"/>
  <c r="N191" i="2"/>
  <c r="A189" i="2"/>
  <c r="A186" i="20" s="1"/>
  <c r="G189" i="2"/>
  <c r="I191" i="2"/>
  <c r="H189" i="2"/>
  <c r="J189" i="2"/>
  <c r="A191" i="2"/>
  <c r="A188" i="20" s="1"/>
  <c r="L191" i="2"/>
  <c r="C189" i="2"/>
  <c r="I189" i="2"/>
  <c r="L189" i="2"/>
  <c r="K191" i="2"/>
  <c r="D189" i="2"/>
  <c r="L17" i="2"/>
  <c r="F19" i="2"/>
  <c r="G21" i="2"/>
  <c r="N21" i="2"/>
  <c r="D17" i="2"/>
  <c r="D19" i="2"/>
  <c r="L19" i="2"/>
  <c r="B21" i="2"/>
  <c r="E17" i="2"/>
  <c r="A19" i="2"/>
  <c r="A16" i="20" s="1"/>
  <c r="D21" i="2"/>
  <c r="L21" i="2"/>
  <c r="G17" i="2"/>
  <c r="G19" i="2"/>
  <c r="N19" i="2"/>
  <c r="E21" i="2"/>
  <c r="I17" i="2"/>
  <c r="I19" i="2"/>
  <c r="K21" i="2"/>
  <c r="M80" i="2"/>
  <c r="M83" i="2"/>
  <c r="O83" i="2"/>
  <c r="O80" i="2"/>
  <c r="M193" i="2"/>
  <c r="O194" i="2"/>
  <c r="M194" i="2"/>
  <c r="O35" i="2"/>
  <c r="M35" i="2"/>
  <c r="M40" i="2"/>
  <c r="O40" i="2"/>
  <c r="O44" i="2"/>
  <c r="M44" i="2"/>
  <c r="M101" i="2"/>
  <c r="O121" i="2"/>
  <c r="T51" i="14" l="1"/>
  <c r="AS57" i="2"/>
  <c r="T54" i="14"/>
  <c r="AS60" i="2"/>
  <c r="T127" i="14"/>
  <c r="AS133" i="2"/>
  <c r="T102" i="14"/>
  <c r="AS108" i="2"/>
  <c r="T107" i="14"/>
  <c r="AS113" i="2"/>
  <c r="T169" i="14"/>
  <c r="AS175" i="2"/>
  <c r="T128" i="14"/>
  <c r="AS134" i="2"/>
  <c r="T47" i="14"/>
  <c r="AS53" i="2"/>
  <c r="T154" i="14"/>
  <c r="AS160" i="2"/>
  <c r="T18" i="14"/>
  <c r="AS24" i="2"/>
  <c r="T94" i="14"/>
  <c r="AS100" i="2"/>
  <c r="T19" i="14"/>
  <c r="AS25" i="2"/>
  <c r="T148" i="14"/>
  <c r="AS154" i="2"/>
  <c r="T176" i="14"/>
  <c r="AS182" i="2"/>
  <c r="T164" i="14"/>
  <c r="AS170" i="2"/>
  <c r="T92" i="14"/>
  <c r="AS98" i="2"/>
  <c r="T129" i="14"/>
  <c r="AS135" i="2"/>
  <c r="T24" i="14"/>
  <c r="AS30" i="2"/>
  <c r="T86" i="14"/>
  <c r="AS92" i="2"/>
  <c r="T73" i="14"/>
  <c r="AS79" i="2"/>
  <c r="T72" i="14"/>
  <c r="AS78" i="2"/>
  <c r="T147" i="14"/>
  <c r="AS153" i="2"/>
  <c r="T151" i="14"/>
  <c r="AS157" i="2"/>
  <c r="T160" i="14"/>
  <c r="AS166" i="2"/>
  <c r="T191" i="14"/>
  <c r="AS197" i="2"/>
  <c r="T75" i="14"/>
  <c r="AS81" i="2"/>
  <c r="T36" i="14"/>
  <c r="AS42" i="2"/>
  <c r="T175" i="14"/>
  <c r="AS181" i="2"/>
  <c r="T125" i="14"/>
  <c r="AS131" i="2"/>
  <c r="T196" i="14"/>
  <c r="AS202" i="2"/>
  <c r="T50" i="14"/>
  <c r="AS56" i="2"/>
  <c r="T150" i="14"/>
  <c r="AS156" i="2"/>
  <c r="T157" i="14"/>
  <c r="AS163" i="2"/>
  <c r="T84" i="14"/>
  <c r="AS90" i="2"/>
  <c r="T149" i="14"/>
  <c r="AS155" i="2"/>
  <c r="T76" i="14"/>
  <c r="AS82" i="2"/>
  <c r="T111" i="14"/>
  <c r="AS117" i="2"/>
  <c r="T239" i="14"/>
  <c r="AS245" i="2"/>
  <c r="T220" i="14"/>
  <c r="AS226" i="2"/>
  <c r="T234" i="14"/>
  <c r="AS240" i="2"/>
  <c r="T38" i="14"/>
  <c r="AS44" i="2"/>
  <c r="T35" i="14"/>
  <c r="AS41" i="2"/>
  <c r="T219" i="14"/>
  <c r="AS225" i="2"/>
  <c r="D208" i="14"/>
  <c r="U214" i="2"/>
  <c r="A208" i="14" s="1"/>
  <c r="D199" i="14"/>
  <c r="U205" i="2"/>
  <c r="A199" i="14" s="1"/>
  <c r="D181" i="14"/>
  <c r="U187" i="2"/>
  <c r="A181" i="14" s="1"/>
  <c r="D8" i="14"/>
  <c r="U14" i="2"/>
  <c r="A8" i="14" s="1"/>
  <c r="D221" i="14"/>
  <c r="U227" i="2"/>
  <c r="A221" i="14" s="1"/>
  <c r="D222" i="14"/>
  <c r="U228" i="2"/>
  <c r="A222" i="14" s="1"/>
  <c r="D163" i="14"/>
  <c r="U169" i="2"/>
  <c r="A163" i="14" s="1"/>
  <c r="D162" i="14"/>
  <c r="U168" i="2"/>
  <c r="A162" i="14" s="1"/>
  <c r="U162" i="2"/>
  <c r="A156" i="14" s="1"/>
  <c r="D156" i="14"/>
  <c r="U97" i="2"/>
  <c r="A91" i="14" s="1"/>
  <c r="D91" i="14"/>
  <c r="D14" i="14"/>
  <c r="U20" i="2"/>
  <c r="A14" i="14" s="1"/>
  <c r="D215" i="14"/>
  <c r="U221" i="2"/>
  <c r="A215" i="14" s="1"/>
  <c r="D10" i="14"/>
  <c r="U16" i="2"/>
  <c r="A10" i="14" s="1"/>
  <c r="D171" i="14"/>
  <c r="U177" i="2"/>
  <c r="A171" i="14" s="1"/>
  <c r="D58" i="14"/>
  <c r="U64" i="2"/>
  <c r="A58" i="14" s="1"/>
  <c r="D12" i="14"/>
  <c r="U18" i="2"/>
  <c r="A12" i="14" s="1"/>
  <c r="D39" i="14"/>
  <c r="U45" i="2"/>
  <c r="A39" i="14" s="1"/>
  <c r="T124" i="14"/>
  <c r="AS130" i="2"/>
  <c r="T170" i="14"/>
  <c r="AS176" i="2"/>
  <c r="T136" i="14"/>
  <c r="AS142" i="2"/>
  <c r="T67" i="14"/>
  <c r="AS73" i="2"/>
  <c r="T165" i="14"/>
  <c r="AS171" i="2"/>
  <c r="T62" i="14"/>
  <c r="AS68" i="2"/>
  <c r="T112" i="14"/>
  <c r="AS118" i="2"/>
  <c r="T122" i="14"/>
  <c r="AS128" i="2"/>
  <c r="T190" i="14"/>
  <c r="AS196" i="2"/>
  <c r="T60" i="14"/>
  <c r="AS66" i="2"/>
  <c r="T174" i="14"/>
  <c r="AS180" i="2"/>
  <c r="T135" i="14"/>
  <c r="AS141" i="2"/>
  <c r="T137" i="14"/>
  <c r="AS143" i="2"/>
  <c r="T45" i="14"/>
  <c r="AS51" i="2"/>
  <c r="T184" i="14"/>
  <c r="AS190" i="2"/>
  <c r="T97" i="14"/>
  <c r="AS103" i="2"/>
  <c r="T33" i="14"/>
  <c r="AS39" i="2"/>
  <c r="T183" i="14"/>
  <c r="AS189" i="2"/>
  <c r="T197" i="14"/>
  <c r="AS203" i="2"/>
  <c r="T110" i="14"/>
  <c r="AS116" i="2"/>
  <c r="T167" i="14"/>
  <c r="AS173" i="2"/>
  <c r="T104" i="14"/>
  <c r="AS110" i="2"/>
  <c r="T43" i="14"/>
  <c r="AS49" i="2"/>
  <c r="T93" i="14"/>
  <c r="AS99" i="2"/>
  <c r="T192" i="14"/>
  <c r="AS198" i="2"/>
  <c r="T145" i="14"/>
  <c r="AS151" i="2"/>
  <c r="T28" i="14"/>
  <c r="AS34" i="2"/>
  <c r="T63" i="14"/>
  <c r="AS69" i="2"/>
  <c r="T153" i="14"/>
  <c r="AS159" i="2"/>
  <c r="T87" i="14"/>
  <c r="AS93" i="2"/>
  <c r="T21" i="14"/>
  <c r="AS27" i="2"/>
  <c r="T119" i="14"/>
  <c r="AS125" i="2"/>
  <c r="T134" i="14"/>
  <c r="AS140" i="2"/>
  <c r="T152" i="14"/>
  <c r="AS158" i="2"/>
  <c r="T177" i="14"/>
  <c r="AS183" i="2"/>
  <c r="T198" i="14"/>
  <c r="AS204" i="2"/>
  <c r="T15" i="14"/>
  <c r="AS21" i="2"/>
  <c r="T195" i="14"/>
  <c r="AS201" i="2"/>
  <c r="U230" i="2"/>
  <c r="A224" i="14" s="1"/>
  <c r="D224" i="14"/>
  <c r="D228" i="14"/>
  <c r="U234" i="2"/>
  <c r="A228" i="14" s="1"/>
  <c r="D232" i="14"/>
  <c r="U238" i="2"/>
  <c r="A232" i="14" s="1"/>
  <c r="U124" i="2"/>
  <c r="A118" i="14" s="1"/>
  <c r="D118" i="14"/>
  <c r="D226" i="14"/>
  <c r="U232" i="2"/>
  <c r="A226" i="14" s="1"/>
  <c r="D209" i="14"/>
  <c r="U215" i="2"/>
  <c r="A209" i="14" s="1"/>
  <c r="D9" i="14"/>
  <c r="U15" i="2"/>
  <c r="A9" i="14" s="1"/>
  <c r="D31" i="14"/>
  <c r="U37" i="2"/>
  <c r="A31" i="14" s="1"/>
  <c r="D89" i="14"/>
  <c r="U95" i="2"/>
  <c r="A89" i="14" s="1"/>
  <c r="D17" i="14"/>
  <c r="U23" i="2"/>
  <c r="A17" i="14" s="1"/>
  <c r="D213" i="14"/>
  <c r="U219" i="2"/>
  <c r="A213" i="14" s="1"/>
  <c r="D207" i="14"/>
  <c r="U213" i="2"/>
  <c r="A207" i="14" s="1"/>
  <c r="D172" i="14"/>
  <c r="U178" i="2"/>
  <c r="A172" i="14" s="1"/>
  <c r="D212" i="14"/>
  <c r="U218" i="2"/>
  <c r="A212" i="14" s="1"/>
  <c r="D187" i="14"/>
  <c r="U193" i="2"/>
  <c r="A187" i="14" s="1"/>
  <c r="D188" i="14"/>
  <c r="U194" i="2"/>
  <c r="A188" i="14" s="1"/>
  <c r="D231" i="14"/>
  <c r="U237" i="2"/>
  <c r="A231" i="14" s="1"/>
  <c r="U209" i="2"/>
  <c r="A203" i="14" s="1"/>
  <c r="D203" i="14"/>
  <c r="D217" i="14"/>
  <c r="U223" i="2"/>
  <c r="A217" i="14" s="1"/>
  <c r="T7" i="14"/>
  <c r="AS13" i="2"/>
  <c r="T27" i="14"/>
  <c r="AS33" i="2"/>
  <c r="T85" i="14"/>
  <c r="AS91" i="2"/>
  <c r="T123" i="14"/>
  <c r="AS129" i="2"/>
  <c r="T70" i="14"/>
  <c r="AS76" i="2"/>
  <c r="T90" i="14"/>
  <c r="AS96" i="2"/>
  <c r="T179" i="14"/>
  <c r="AS185" i="2"/>
  <c r="T69" i="14"/>
  <c r="AS75" i="2"/>
  <c r="T193" i="14"/>
  <c r="AS199" i="2"/>
  <c r="T194" i="14"/>
  <c r="AS200" i="2"/>
  <c r="T117" i="14"/>
  <c r="AS123" i="2"/>
  <c r="T29" i="14"/>
  <c r="AS35" i="2"/>
  <c r="T143" i="14"/>
  <c r="AS149" i="2"/>
  <c r="T61" i="14"/>
  <c r="AS67" i="2"/>
  <c r="T139" i="14"/>
  <c r="AS145" i="2"/>
  <c r="T141" i="14"/>
  <c r="AS147" i="2"/>
  <c r="T25" i="14"/>
  <c r="AS31" i="2"/>
  <c r="T121" i="14"/>
  <c r="AS127" i="2"/>
  <c r="T46" i="14"/>
  <c r="AS52" i="2"/>
  <c r="T99" i="14"/>
  <c r="AS105" i="2"/>
  <c r="T20" i="14"/>
  <c r="AS26" i="2"/>
  <c r="T186" i="14"/>
  <c r="AS192" i="2"/>
  <c r="T158" i="14"/>
  <c r="AS164" i="2"/>
  <c r="T130" i="14"/>
  <c r="AS136" i="2"/>
  <c r="T103" i="14"/>
  <c r="AS109" i="2"/>
  <c r="T132" i="14"/>
  <c r="AS138" i="2"/>
  <c r="T53" i="14"/>
  <c r="AS59" i="2"/>
  <c r="T100" i="14"/>
  <c r="AS106" i="2"/>
  <c r="T23" i="14"/>
  <c r="AS29" i="2"/>
  <c r="T114" i="14"/>
  <c r="AS120" i="2"/>
  <c r="T40" i="14"/>
  <c r="AS46" i="2"/>
  <c r="T126" i="14"/>
  <c r="AS132" i="2"/>
  <c r="T161" i="14"/>
  <c r="AS167" i="2"/>
  <c r="T120" i="14"/>
  <c r="AS126" i="2"/>
  <c r="T71" i="14"/>
  <c r="AS77" i="2"/>
  <c r="T115" i="14"/>
  <c r="AS121" i="2"/>
  <c r="T82" i="14"/>
  <c r="AS88" i="2"/>
  <c r="T229" i="14"/>
  <c r="AS235" i="2"/>
  <c r="T235" i="14"/>
  <c r="AS241" i="2"/>
  <c r="T59" i="14"/>
  <c r="AS65" i="2"/>
  <c r="U17" i="2"/>
  <c r="A11" i="14" s="1"/>
  <c r="D11" i="14"/>
  <c r="D81" i="14"/>
  <c r="U87" i="2"/>
  <c r="A81" i="14" s="1"/>
  <c r="U86" i="2"/>
  <c r="A80" i="14" s="1"/>
  <c r="D80" i="14"/>
  <c r="D214" i="14"/>
  <c r="U220" i="2"/>
  <c r="A214" i="14" s="1"/>
  <c r="D205" i="14"/>
  <c r="U211" i="2"/>
  <c r="A205" i="14" s="1"/>
  <c r="D101" i="14"/>
  <c r="U107" i="2"/>
  <c r="A101" i="14" s="1"/>
  <c r="D223" i="14"/>
  <c r="U229" i="2"/>
  <c r="A223" i="14" s="1"/>
  <c r="D227" i="14"/>
  <c r="U233" i="2"/>
  <c r="A227" i="14" s="1"/>
  <c r="D200" i="14"/>
  <c r="U206" i="2"/>
  <c r="A200" i="14" s="1"/>
  <c r="U216" i="2"/>
  <c r="A210" i="14" s="1"/>
  <c r="D210" i="14"/>
  <c r="D140" i="14"/>
  <c r="U146" i="2"/>
  <c r="A140" i="14" s="1"/>
  <c r="D225" i="14"/>
  <c r="U231" i="2"/>
  <c r="A225" i="14" s="1"/>
  <c r="U224" i="2"/>
  <c r="A218" i="14" s="1"/>
  <c r="D218" i="14"/>
  <c r="U212" i="2"/>
  <c r="A206" i="14" s="1"/>
  <c r="D206" i="14"/>
  <c r="D55" i="14"/>
  <c r="U61" i="2"/>
  <c r="A55" i="14" s="1"/>
  <c r="D216" i="14"/>
  <c r="U222" i="2"/>
  <c r="A216" i="14" s="1"/>
  <c r="D83" i="14"/>
  <c r="U89" i="2"/>
  <c r="A83" i="14" s="1"/>
  <c r="T42" i="14"/>
  <c r="AS48" i="2"/>
  <c r="T168" i="14"/>
  <c r="AS174" i="2"/>
  <c r="T159" i="14"/>
  <c r="AS165" i="2"/>
  <c r="T65" i="14"/>
  <c r="AS71" i="2"/>
  <c r="T77" i="14"/>
  <c r="AS83" i="2"/>
  <c r="T16" i="14"/>
  <c r="AS22" i="2"/>
  <c r="T173" i="14"/>
  <c r="AS179" i="2"/>
  <c r="T32" i="14"/>
  <c r="AS38" i="2"/>
  <c r="T185" i="14"/>
  <c r="AS191" i="2"/>
  <c r="T74" i="14"/>
  <c r="AS80" i="2"/>
  <c r="T44" i="14"/>
  <c r="AS50" i="2"/>
  <c r="T109" i="14"/>
  <c r="AS115" i="2"/>
  <c r="T105" i="14"/>
  <c r="AS111" i="2"/>
  <c r="T180" i="14"/>
  <c r="AS186" i="2"/>
  <c r="T98" i="14"/>
  <c r="AS104" i="2"/>
  <c r="T189" i="14"/>
  <c r="AS195" i="2"/>
  <c r="T52" i="14"/>
  <c r="AS58" i="2"/>
  <c r="T138" i="14"/>
  <c r="AS144" i="2"/>
  <c r="T106" i="14"/>
  <c r="AS112" i="2"/>
  <c r="T201" i="14"/>
  <c r="AS207" i="2"/>
  <c r="T166" i="14"/>
  <c r="AS172" i="2"/>
  <c r="T56" i="14"/>
  <c r="AS62" i="2"/>
  <c r="T131" i="14"/>
  <c r="AS137" i="2"/>
  <c r="T95" i="14"/>
  <c r="AS101" i="2"/>
  <c r="T26" i="14"/>
  <c r="AS32" i="2"/>
  <c r="T68" i="14"/>
  <c r="AS74" i="2"/>
  <c r="T49" i="14"/>
  <c r="AS55" i="2"/>
  <c r="T146" i="14"/>
  <c r="AS152" i="2"/>
  <c r="T144" i="14"/>
  <c r="AS150" i="2"/>
  <c r="T142" i="14"/>
  <c r="AS148" i="2"/>
  <c r="T88" i="14"/>
  <c r="AS94" i="2"/>
  <c r="T48" i="14"/>
  <c r="AS54" i="2"/>
  <c r="T178" i="14"/>
  <c r="AS184" i="2"/>
  <c r="T133" i="14"/>
  <c r="AS139" i="2"/>
  <c r="T64" i="14"/>
  <c r="AS70" i="2"/>
  <c r="T66" i="14"/>
  <c r="AS72" i="2"/>
  <c r="T155" i="14"/>
  <c r="AS161" i="2"/>
  <c r="T78" i="14"/>
  <c r="AS84" i="2"/>
  <c r="T204" i="14"/>
  <c r="AS210" i="2"/>
  <c r="T57" i="14"/>
  <c r="AS63" i="2"/>
  <c r="T211" i="14"/>
  <c r="AS217" i="2"/>
  <c r="D202" i="14"/>
  <c r="U208" i="2"/>
  <c r="A202" i="14" s="1"/>
  <c r="D37" i="14"/>
  <c r="U43" i="2"/>
  <c r="A37" i="14" s="1"/>
  <c r="D113" i="14"/>
  <c r="U119" i="2"/>
  <c r="A113" i="14" s="1"/>
  <c r="D237" i="14"/>
  <c r="U243" i="2"/>
  <c r="A237" i="14" s="1"/>
  <c r="D236" i="14"/>
  <c r="U242" i="2"/>
  <c r="A236" i="14" s="1"/>
  <c r="U239" i="2"/>
  <c r="A233" i="14" s="1"/>
  <c r="D233" i="14"/>
  <c r="D230" i="14"/>
  <c r="U236" i="2"/>
  <c r="A230" i="14" s="1"/>
  <c r="D238" i="14"/>
  <c r="U244" i="2"/>
  <c r="A238" i="14" s="1"/>
  <c r="D34" i="14"/>
  <c r="U40" i="2"/>
  <c r="A34" i="14" s="1"/>
  <c r="D240" i="14"/>
  <c r="U246" i="2"/>
  <c r="A240" i="14" s="1"/>
  <c r="D182" i="14"/>
  <c r="U188" i="2"/>
  <c r="A182" i="14" s="1"/>
  <c r="D116" i="14"/>
  <c r="U122" i="2"/>
  <c r="A116" i="14" s="1"/>
  <c r="D41" i="14"/>
  <c r="U47" i="2"/>
  <c r="A41" i="14" s="1"/>
  <c r="D108" i="14"/>
  <c r="U114" i="2"/>
  <c r="A108" i="14" s="1"/>
  <c r="U102" i="2"/>
  <c r="A96" i="14" s="1"/>
  <c r="D96" i="14"/>
  <c r="D30" i="14"/>
  <c r="U36" i="2"/>
  <c r="A30" i="14" s="1"/>
  <c r="U85" i="2"/>
  <c r="A79" i="14" s="1"/>
  <c r="D79" i="14"/>
  <c r="D22" i="14"/>
  <c r="U28" i="2"/>
  <c r="A22" i="14" s="1"/>
  <c r="D13" i="14"/>
  <c r="U19" i="2"/>
  <c r="A13" i="14" s="1"/>
  <c r="E19" i="5"/>
  <c r="AV10" i="13"/>
  <c r="E22" i="5"/>
  <c r="BB10" i="13"/>
  <c r="E21" i="5"/>
  <c r="AZ10" i="13"/>
  <c r="E20" i="5"/>
  <c r="AX10" i="13"/>
  <c r="CO9" i="2"/>
  <c r="CP12" i="2"/>
  <c r="AS12" i="2" s="1"/>
  <c r="M121" i="2"/>
  <c r="G193" i="2"/>
  <c r="I193" i="2"/>
  <c r="O193" i="2"/>
  <c r="K25" i="2"/>
  <c r="E24" i="2"/>
  <c r="N121" i="2"/>
  <c r="I80" i="2"/>
  <c r="G80" i="2"/>
  <c r="O25" i="2"/>
  <c r="M25" i="2"/>
  <c r="C77" i="2"/>
  <c r="C131" i="2"/>
  <c r="B121" i="2"/>
  <c r="B110" i="2"/>
  <c r="D44" i="2"/>
  <c r="H44" i="2"/>
  <c r="D40" i="2"/>
  <c r="J40" i="2"/>
  <c r="E40" i="2"/>
  <c r="N35" i="2"/>
  <c r="J35" i="2"/>
  <c r="E35" i="2"/>
  <c r="I35" i="2"/>
  <c r="I194" i="2"/>
  <c r="L194" i="2"/>
  <c r="F194" i="2"/>
  <c r="A194" i="2"/>
  <c r="A191" i="20" s="1"/>
  <c r="C76" i="2"/>
  <c r="C130" i="2"/>
  <c r="K121" i="2"/>
  <c r="C121" i="2"/>
  <c r="L198" i="2"/>
  <c r="A121" i="2"/>
  <c r="A118" i="20" s="1"/>
  <c r="E44" i="2"/>
  <c r="I44" i="2"/>
  <c r="J44" i="2"/>
  <c r="F44" i="2"/>
  <c r="N44" i="2"/>
  <c r="B44" i="2"/>
  <c r="K44" i="2"/>
  <c r="L44" i="2"/>
  <c r="B40" i="2"/>
  <c r="A40" i="2"/>
  <c r="A37" i="20" s="1"/>
  <c r="C40" i="2"/>
  <c r="K40" i="2"/>
  <c r="G40" i="2"/>
  <c r="F40" i="2"/>
  <c r="I40" i="2"/>
  <c r="H35" i="2"/>
  <c r="G35" i="2"/>
  <c r="K35" i="2"/>
  <c r="A35" i="2"/>
  <c r="A32" i="20" s="1"/>
  <c r="L35" i="2"/>
  <c r="C35" i="2"/>
  <c r="C33" i="2"/>
  <c r="G194" i="2"/>
  <c r="D194" i="2"/>
  <c r="H193" i="2"/>
  <c r="J193" i="2"/>
  <c r="E193" i="2"/>
  <c r="H194" i="2"/>
  <c r="K194" i="2"/>
  <c r="N194" i="2"/>
  <c r="C194" i="2"/>
  <c r="B193" i="2"/>
  <c r="A193" i="2"/>
  <c r="A190" i="20" s="1"/>
  <c r="C193" i="2"/>
  <c r="B80" i="2"/>
  <c r="A80" i="2"/>
  <c r="A77" i="20" s="1"/>
  <c r="D80" i="2"/>
  <c r="C84" i="2"/>
  <c r="A83" i="2"/>
  <c r="A80" i="20" s="1"/>
  <c r="C83" i="2"/>
  <c r="K83" i="2"/>
  <c r="B17" i="2"/>
  <c r="D25" i="2"/>
  <c r="B25" i="2"/>
  <c r="I25" i="2"/>
  <c r="C166" i="2"/>
  <c r="A172" i="2"/>
  <c r="A169" i="20" s="1"/>
  <c r="C44" i="2"/>
  <c r="A44" i="2"/>
  <c r="A41" i="20" s="1"/>
  <c r="G44" i="2"/>
  <c r="N40" i="2"/>
  <c r="L40" i="2"/>
  <c r="H40" i="2"/>
  <c r="B35" i="2"/>
  <c r="F35" i="2"/>
  <c r="B194" i="2"/>
  <c r="J194" i="2"/>
  <c r="N193" i="2"/>
  <c r="D193" i="2"/>
  <c r="E80" i="2"/>
  <c r="L80" i="2"/>
  <c r="C80" i="2"/>
  <c r="F83" i="2"/>
  <c r="B83" i="2"/>
  <c r="N83" i="2"/>
  <c r="L83" i="2"/>
  <c r="H83" i="2"/>
  <c r="D83" i="2"/>
  <c r="N116" i="2"/>
  <c r="N81" i="2"/>
  <c r="C25" i="2"/>
  <c r="F25" i="2"/>
  <c r="A25" i="2"/>
  <c r="A22" i="20" s="1"/>
  <c r="L193" i="2"/>
  <c r="E179" i="2"/>
  <c r="I28" i="2"/>
  <c r="F184" i="2"/>
  <c r="C24" i="2"/>
  <c r="A24" i="2"/>
  <c r="A21" i="20" s="1"/>
  <c r="N24" i="2"/>
  <c r="M24" i="2"/>
  <c r="M28" i="2"/>
  <c r="O184" i="2"/>
  <c r="M26" i="2"/>
  <c r="M81" i="2"/>
  <c r="M184" i="2"/>
  <c r="M103" i="2"/>
  <c r="O28" i="2"/>
  <c r="O103" i="2"/>
  <c r="O26" i="2"/>
  <c r="M179" i="2"/>
  <c r="M33" i="2"/>
  <c r="O84" i="2"/>
  <c r="M84" i="2"/>
  <c r="O33" i="2"/>
  <c r="O81" i="2"/>
  <c r="O13" i="2"/>
  <c r="M13" i="2"/>
  <c r="O179" i="2"/>
  <c r="M22" i="2"/>
  <c r="O22" i="2"/>
  <c r="M38" i="2"/>
  <c r="O38" i="2"/>
  <c r="M34" i="2"/>
  <c r="O34" i="2"/>
  <c r="O188" i="2"/>
  <c r="M188" i="2"/>
  <c r="M180" i="2"/>
  <c r="O180" i="2"/>
  <c r="O187" i="2"/>
  <c r="M187" i="2"/>
  <c r="M183" i="2"/>
  <c r="O183" i="2"/>
  <c r="O181" i="2"/>
  <c r="M181" i="2"/>
  <c r="M185" i="2"/>
  <c r="O185" i="2"/>
  <c r="O186" i="2"/>
  <c r="M186" i="2"/>
  <c r="M182" i="2"/>
  <c r="O182" i="2"/>
  <c r="M116" i="2"/>
  <c r="M36" i="2"/>
  <c r="O36" i="2"/>
  <c r="O101" i="2"/>
  <c r="O32" i="2"/>
  <c r="O116" i="2"/>
  <c r="O156" i="2"/>
  <c r="O15" i="2"/>
  <c r="O37" i="2"/>
  <c r="M15" i="2"/>
  <c r="O29" i="2"/>
  <c r="M156" i="2"/>
  <c r="O64" i="2"/>
  <c r="M37" i="2"/>
  <c r="M30" i="2"/>
  <c r="M59" i="2"/>
  <c r="O59" i="2"/>
  <c r="O30" i="2"/>
  <c r="O23" i="2"/>
  <c r="O27" i="2"/>
  <c r="M64" i="2"/>
  <c r="O111" i="2"/>
  <c r="M111" i="2"/>
  <c r="M29" i="2"/>
  <c r="M23" i="2"/>
  <c r="O95" i="2"/>
  <c r="M95" i="2"/>
  <c r="M32" i="2"/>
  <c r="M27" i="2"/>
  <c r="O82" i="2"/>
  <c r="M82" i="2"/>
  <c r="O67" i="2"/>
  <c r="M67" i="2"/>
  <c r="O71" i="2"/>
  <c r="M71" i="2"/>
  <c r="BD12" i="2"/>
  <c r="M14" i="2"/>
  <c r="O14" i="2"/>
  <c r="O46" i="2"/>
  <c r="M46" i="2"/>
  <c r="M45" i="2"/>
  <c r="O45" i="2"/>
  <c r="M41" i="2"/>
  <c r="O41" i="2"/>
  <c r="O48" i="2"/>
  <c r="M48" i="2"/>
  <c r="O49" i="2"/>
  <c r="M51" i="2"/>
  <c r="O51" i="2"/>
  <c r="M54" i="2"/>
  <c r="M145" i="2"/>
  <c r="O172" i="2"/>
  <c r="M63" i="2"/>
  <c r="O63" i="2"/>
  <c r="O102" i="2"/>
  <c r="O108" i="2"/>
  <c r="M105" i="2"/>
  <c r="M106" i="2"/>
  <c r="O43" i="2"/>
  <c r="M43" i="2"/>
  <c r="M39" i="2"/>
  <c r="O39" i="2"/>
  <c r="O47" i="2"/>
  <c r="M47" i="2"/>
  <c r="M49" i="2"/>
  <c r="O42" i="2"/>
  <c r="M42" i="2"/>
  <c r="O145" i="2"/>
  <c r="M172" i="2"/>
  <c r="O54" i="2"/>
  <c r="O100" i="2"/>
  <c r="M100" i="2"/>
  <c r="M102" i="2"/>
  <c r="M108" i="2"/>
  <c r="O105" i="2"/>
  <c r="O106" i="2"/>
  <c r="O72" i="2"/>
  <c r="M110" i="2"/>
  <c r="O161" i="2"/>
  <c r="M118" i="2"/>
  <c r="O98" i="2"/>
  <c r="O110" i="2"/>
  <c r="M74" i="2"/>
  <c r="O74" i="2"/>
  <c r="M161" i="2"/>
  <c r="M98" i="2"/>
  <c r="O144" i="2"/>
  <c r="M144" i="2"/>
  <c r="O118" i="2"/>
  <c r="O196" i="2"/>
  <c r="M196" i="2"/>
  <c r="M137" i="2"/>
  <c r="O137" i="2"/>
  <c r="M113" i="2"/>
  <c r="O113" i="2"/>
  <c r="M96" i="2"/>
  <c r="O96" i="2"/>
  <c r="O115" i="2"/>
  <c r="M115" i="2"/>
  <c r="M162" i="2"/>
  <c r="O162" i="2"/>
  <c r="O90" i="2"/>
  <c r="M90" i="2"/>
  <c r="O148" i="2"/>
  <c r="M148" i="2"/>
  <c r="O169" i="2"/>
  <c r="M169" i="2"/>
  <c r="M124" i="2"/>
  <c r="O124" i="2"/>
  <c r="O104" i="2"/>
  <c r="M104" i="2"/>
  <c r="O94" i="2"/>
  <c r="M94" i="2"/>
  <c r="O139" i="2"/>
  <c r="M139" i="2"/>
  <c r="M126" i="2"/>
  <c r="O126" i="2"/>
  <c r="O197" i="2"/>
  <c r="M197" i="2"/>
  <c r="O128" i="2"/>
  <c r="M128" i="2"/>
  <c r="O158" i="2"/>
  <c r="M158" i="2"/>
  <c r="M258" i="2"/>
  <c r="M107" i="2"/>
  <c r="O155" i="2"/>
  <c r="O107" i="2"/>
  <c r="O97" i="2"/>
  <c r="M97" i="2"/>
  <c r="O125" i="2"/>
  <c r="O127" i="2"/>
  <c r="O149" i="2"/>
  <c r="M149" i="2"/>
  <c r="M155" i="2"/>
  <c r="M127" i="2"/>
  <c r="M177" i="2"/>
  <c r="O177" i="2"/>
  <c r="M133" i="2"/>
  <c r="M122" i="2"/>
  <c r="O198" i="2"/>
  <c r="M195" i="2"/>
  <c r="O136" i="2"/>
  <c r="O195" i="2"/>
  <c r="M136" i="2"/>
  <c r="M152" i="2"/>
  <c r="M52" i="2"/>
  <c r="M65" i="2"/>
  <c r="O168" i="2"/>
  <c r="M168" i="2"/>
  <c r="O52" i="2"/>
  <c r="O75" i="2"/>
  <c r="M75" i="2"/>
  <c r="M72" i="2"/>
  <c r="O70" i="2"/>
  <c r="O152" i="2"/>
  <c r="M198" i="2"/>
  <c r="M125" i="2"/>
  <c r="O173" i="2"/>
  <c r="M173" i="2"/>
  <c r="O109" i="2"/>
  <c r="O66" i="2"/>
  <c r="O122" i="2"/>
  <c r="O93" i="2"/>
  <c r="M93" i="2"/>
  <c r="M66" i="2"/>
  <c r="M109" i="2"/>
  <c r="O164" i="2"/>
  <c r="M159" i="2"/>
  <c r="O65" i="2"/>
  <c r="O159" i="2"/>
  <c r="M164" i="2"/>
  <c r="O133" i="2"/>
  <c r="M68" i="2"/>
  <c r="O112" i="2"/>
  <c r="M112" i="2"/>
  <c r="M69" i="2"/>
  <c r="O69" i="2"/>
  <c r="M70" i="2"/>
  <c r="O163" i="2"/>
  <c r="M176" i="2"/>
  <c r="M163" i="2"/>
  <c r="M114" i="2"/>
  <c r="O87" i="2"/>
  <c r="M160" i="2"/>
  <c r="M147" i="2"/>
  <c r="O147" i="2"/>
  <c r="M92" i="2"/>
  <c r="O92" i="2"/>
  <c r="O176" i="2"/>
  <c r="O114" i="2"/>
  <c r="M87" i="2"/>
  <c r="O160" i="2"/>
  <c r="O86" i="2"/>
  <c r="M86" i="2"/>
  <c r="M79" i="2"/>
  <c r="M119" i="2"/>
  <c r="O119" i="2"/>
  <c r="O68" i="2"/>
  <c r="AX12" i="2"/>
  <c r="BA12" i="2"/>
  <c r="O79" i="2"/>
  <c r="O85" i="2"/>
  <c r="M85" i="2"/>
  <c r="M257" i="2"/>
  <c r="O135" i="2"/>
  <c r="M135" i="2"/>
  <c r="M31" i="2"/>
  <c r="O31" i="2"/>
  <c r="O53" i="2"/>
  <c r="M53" i="2"/>
  <c r="O77" i="2"/>
  <c r="M77" i="2"/>
  <c r="M141" i="2"/>
  <c r="O141" i="2"/>
  <c r="O56" i="2"/>
  <c r="M56" i="2"/>
  <c r="AO9" i="2"/>
  <c r="F14" i="6" s="1"/>
  <c r="O142" i="2"/>
  <c r="M142" i="2"/>
  <c r="O76" i="2"/>
  <c r="M76" i="2"/>
  <c r="O123" i="2"/>
  <c r="M123" i="2"/>
  <c r="M153" i="2"/>
  <c r="O153" i="2"/>
  <c r="M261" i="2"/>
  <c r="M166" i="2"/>
  <c r="O166" i="2"/>
  <c r="O140" i="2"/>
  <c r="M140" i="2"/>
  <c r="O130" i="2"/>
  <c r="M130" i="2"/>
  <c r="O73" i="2"/>
  <c r="M73" i="2"/>
  <c r="O170" i="2"/>
  <c r="M170" i="2"/>
  <c r="O134" i="2"/>
  <c r="M134" i="2"/>
  <c r="O129" i="2"/>
  <c r="M129" i="2"/>
  <c r="O165" i="2"/>
  <c r="M165" i="2"/>
  <c r="O167" i="2"/>
  <c r="M167" i="2"/>
  <c r="O89" i="2"/>
  <c r="M89" i="2"/>
  <c r="O143" i="2"/>
  <c r="M143" i="2"/>
  <c r="BP12" i="2"/>
  <c r="BJ12" i="2"/>
  <c r="CE12" i="2"/>
  <c r="CN12" i="2"/>
  <c r="BM12" i="2"/>
  <c r="CB12" i="2"/>
  <c r="BS12" i="2"/>
  <c r="BV12" i="2"/>
  <c r="BY12" i="2"/>
  <c r="CH12" i="2"/>
  <c r="BG12" i="2"/>
  <c r="CK12" i="2"/>
  <c r="M175" i="2"/>
  <c r="O175" i="2"/>
  <c r="O174" i="2"/>
  <c r="M174" i="2"/>
  <c r="O138" i="2"/>
  <c r="M138" i="2"/>
  <c r="O146" i="2"/>
  <c r="M146" i="2"/>
  <c r="O132" i="2"/>
  <c r="M132" i="2"/>
  <c r="O154" i="2"/>
  <c r="M154" i="2"/>
  <c r="O120" i="2"/>
  <c r="M120" i="2"/>
  <c r="O62" i="2"/>
  <c r="M62" i="2"/>
  <c r="O60" i="2"/>
  <c r="M60" i="2"/>
  <c r="O55" i="2"/>
  <c r="M55" i="2"/>
  <c r="O117" i="2"/>
  <c r="M117" i="2"/>
  <c r="O78" i="2"/>
  <c r="M78" i="2"/>
  <c r="O91" i="2"/>
  <c r="M91" i="2"/>
  <c r="O178" i="2"/>
  <c r="M178" i="2"/>
  <c r="O57" i="2"/>
  <c r="M57" i="2"/>
  <c r="O151" i="2"/>
  <c r="M151" i="2"/>
  <c r="O50" i="2"/>
  <c r="M50" i="2"/>
  <c r="O131" i="2"/>
  <c r="M131" i="2"/>
  <c r="O61" i="2"/>
  <c r="M61" i="2"/>
  <c r="O157" i="2"/>
  <c r="M157" i="2"/>
  <c r="O171" i="2"/>
  <c r="M171" i="2"/>
  <c r="O150" i="2"/>
  <c r="M150" i="2"/>
  <c r="O58" i="2"/>
  <c r="M58" i="2"/>
  <c r="O99" i="2"/>
  <c r="M99" i="2"/>
  <c r="M260" i="2"/>
  <c r="O88" i="2"/>
  <c r="M88" i="2"/>
  <c r="F9" i="20" l="1"/>
  <c r="D253" i="20" s="1"/>
  <c r="U12" i="2"/>
  <c r="A6" i="14" s="1"/>
  <c r="D6" i="14"/>
  <c r="AT12" i="2"/>
  <c r="AU12" i="2" s="1"/>
  <c r="D66" i="14"/>
  <c r="U72" i="2"/>
  <c r="A66" i="14" s="1"/>
  <c r="AT72" i="2"/>
  <c r="AU72" i="2" s="1"/>
  <c r="D142" i="14"/>
  <c r="U148" i="2"/>
  <c r="A142" i="14" s="1"/>
  <c r="AT148" i="2"/>
  <c r="AU148" i="2" s="1"/>
  <c r="D95" i="14"/>
  <c r="U101" i="2"/>
  <c r="A95" i="14" s="1"/>
  <c r="AT101" i="2"/>
  <c r="AU101" i="2" s="1"/>
  <c r="D138" i="14"/>
  <c r="U144" i="2"/>
  <c r="A138" i="14" s="1"/>
  <c r="AT144" i="2"/>
  <c r="AU144" i="2" s="1"/>
  <c r="U115" i="2"/>
  <c r="A109" i="14" s="1"/>
  <c r="D109" i="14"/>
  <c r="AT115" i="2"/>
  <c r="AU115" i="2" s="1"/>
  <c r="D16" i="14"/>
  <c r="U22" i="2"/>
  <c r="A16" i="14" s="1"/>
  <c r="AT22" i="2"/>
  <c r="AU22" i="2" s="1"/>
  <c r="D71" i="14"/>
  <c r="U77" i="2"/>
  <c r="A71" i="14" s="1"/>
  <c r="AT77" i="2"/>
  <c r="AU77" i="2" s="1"/>
  <c r="U29" i="2"/>
  <c r="A23" i="14" s="1"/>
  <c r="D23" i="14"/>
  <c r="AT29" i="2"/>
  <c r="AU29" i="2" s="1"/>
  <c r="D158" i="14"/>
  <c r="U164" i="2"/>
  <c r="A158" i="14" s="1"/>
  <c r="AT164" i="2"/>
  <c r="AU164" i="2" s="1"/>
  <c r="D25" i="14"/>
  <c r="U31" i="2"/>
  <c r="A25" i="14" s="1"/>
  <c r="AT31" i="2"/>
  <c r="AU31" i="2" s="1"/>
  <c r="D117" i="14"/>
  <c r="U123" i="2"/>
  <c r="A117" i="14" s="1"/>
  <c r="AT123" i="2"/>
  <c r="AU123" i="2" s="1"/>
  <c r="U76" i="2"/>
  <c r="A70" i="14" s="1"/>
  <c r="D70" i="14"/>
  <c r="AT76" i="2"/>
  <c r="AU76" i="2" s="1"/>
  <c r="D195" i="14"/>
  <c r="U201" i="2"/>
  <c r="A195" i="14" s="1"/>
  <c r="AT201" i="2"/>
  <c r="AU201" i="2" s="1"/>
  <c r="D119" i="14"/>
  <c r="U125" i="2"/>
  <c r="A119" i="14" s="1"/>
  <c r="AT125" i="2"/>
  <c r="AU125" i="2" s="1"/>
  <c r="U151" i="2"/>
  <c r="A145" i="14" s="1"/>
  <c r="D145" i="14"/>
  <c r="AT151" i="2"/>
  <c r="AU151" i="2" s="1"/>
  <c r="D110" i="14"/>
  <c r="U116" i="2"/>
  <c r="A110" i="14" s="1"/>
  <c r="AT116" i="2"/>
  <c r="AU116" i="2" s="1"/>
  <c r="D45" i="14"/>
  <c r="U51" i="2"/>
  <c r="A45" i="14" s="1"/>
  <c r="AT51" i="2"/>
  <c r="AU51" i="2" s="1"/>
  <c r="D122" i="14"/>
  <c r="U128" i="2"/>
  <c r="A122" i="14" s="1"/>
  <c r="AT128" i="2"/>
  <c r="AU128" i="2" s="1"/>
  <c r="D170" i="14"/>
  <c r="U176" i="2"/>
  <c r="A170" i="14" s="1"/>
  <c r="AT176" i="2"/>
  <c r="AU176" i="2" s="1"/>
  <c r="D35" i="14"/>
  <c r="U41" i="2"/>
  <c r="A35" i="14" s="1"/>
  <c r="AT41" i="2"/>
  <c r="AU41" i="2" s="1"/>
  <c r="D234" i="14"/>
  <c r="U240" i="2"/>
  <c r="A234" i="14" s="1"/>
  <c r="AT240" i="2"/>
  <c r="AU240" i="2" s="1"/>
  <c r="D239" i="14"/>
  <c r="U245" i="2"/>
  <c r="A239" i="14" s="1"/>
  <c r="AT245" i="2"/>
  <c r="AU245" i="2" s="1"/>
  <c r="D76" i="14"/>
  <c r="U82" i="2"/>
  <c r="A76" i="14" s="1"/>
  <c r="AT82" i="2"/>
  <c r="AU82" i="2" s="1"/>
  <c r="D84" i="14"/>
  <c r="U90" i="2"/>
  <c r="A84" i="14" s="1"/>
  <c r="AT90" i="2"/>
  <c r="AU90" i="2" s="1"/>
  <c r="D150" i="14"/>
  <c r="U156" i="2"/>
  <c r="A150" i="14" s="1"/>
  <c r="AT156" i="2"/>
  <c r="AU156" i="2" s="1"/>
  <c r="D196" i="14"/>
  <c r="U202" i="2"/>
  <c r="A196" i="14" s="1"/>
  <c r="AT202" i="2"/>
  <c r="AU202" i="2" s="1"/>
  <c r="D175" i="14"/>
  <c r="U181" i="2"/>
  <c r="A175" i="14" s="1"/>
  <c r="AT181" i="2"/>
  <c r="AU181" i="2" s="1"/>
  <c r="D75" i="14"/>
  <c r="U81" i="2"/>
  <c r="A75" i="14" s="1"/>
  <c r="AT81" i="2"/>
  <c r="AU81" i="2" s="1"/>
  <c r="D160" i="14"/>
  <c r="U166" i="2"/>
  <c r="A160" i="14" s="1"/>
  <c r="AT166" i="2"/>
  <c r="AU166" i="2" s="1"/>
  <c r="D147" i="14"/>
  <c r="U153" i="2"/>
  <c r="A147" i="14" s="1"/>
  <c r="AT153" i="2"/>
  <c r="AU153" i="2" s="1"/>
  <c r="D73" i="14"/>
  <c r="U79" i="2"/>
  <c r="A73" i="14" s="1"/>
  <c r="AT79" i="2"/>
  <c r="AU79" i="2" s="1"/>
  <c r="D24" i="14"/>
  <c r="U30" i="2"/>
  <c r="A24" i="14" s="1"/>
  <c r="AT30" i="2"/>
  <c r="AU30" i="2" s="1"/>
  <c r="U98" i="2"/>
  <c r="A92" i="14" s="1"/>
  <c r="D92" i="14"/>
  <c r="AT98" i="2"/>
  <c r="AU98" i="2" s="1"/>
  <c r="U182" i="2"/>
  <c r="A176" i="14" s="1"/>
  <c r="D176" i="14"/>
  <c r="AT182" i="2"/>
  <c r="AU182" i="2" s="1"/>
  <c r="D19" i="14"/>
  <c r="U25" i="2"/>
  <c r="A19" i="14" s="1"/>
  <c r="AT25" i="2"/>
  <c r="AU25" i="2" s="1"/>
  <c r="D18" i="14"/>
  <c r="U24" i="2"/>
  <c r="A18" i="14" s="1"/>
  <c r="AT24" i="2"/>
  <c r="AU24" i="2" s="1"/>
  <c r="D47" i="14"/>
  <c r="U53" i="2"/>
  <c r="A47" i="14" s="1"/>
  <c r="AT53" i="2"/>
  <c r="AU53" i="2" s="1"/>
  <c r="U175" i="2"/>
  <c r="A169" i="14" s="1"/>
  <c r="D169" i="14"/>
  <c r="AT175" i="2"/>
  <c r="AU175" i="2" s="1"/>
  <c r="D102" i="14"/>
  <c r="U108" i="2"/>
  <c r="A102" i="14" s="1"/>
  <c r="AT108" i="2"/>
  <c r="AU108" i="2" s="1"/>
  <c r="D54" i="14"/>
  <c r="U60" i="2"/>
  <c r="A54" i="14" s="1"/>
  <c r="AT60" i="2"/>
  <c r="AU60" i="2" s="1"/>
  <c r="D57" i="14"/>
  <c r="U63" i="2"/>
  <c r="A57" i="14" s="1"/>
  <c r="AT63" i="2"/>
  <c r="AU63" i="2" s="1"/>
  <c r="D133" i="14"/>
  <c r="U139" i="2"/>
  <c r="A133" i="14" s="1"/>
  <c r="AT139" i="2"/>
  <c r="AU139" i="2" s="1"/>
  <c r="D146" i="14"/>
  <c r="U152" i="2"/>
  <c r="A146" i="14" s="1"/>
  <c r="AT152" i="2"/>
  <c r="AU152" i="2" s="1"/>
  <c r="D56" i="14"/>
  <c r="U62" i="2"/>
  <c r="A56" i="14" s="1"/>
  <c r="AT62" i="2"/>
  <c r="AU62" i="2" s="1"/>
  <c r="D189" i="14"/>
  <c r="U195" i="2"/>
  <c r="A189" i="14" s="1"/>
  <c r="AT195" i="2"/>
  <c r="AU195" i="2" s="1"/>
  <c r="D74" i="14"/>
  <c r="U80" i="2"/>
  <c r="A74" i="14" s="1"/>
  <c r="AT80" i="2"/>
  <c r="AU80" i="2" s="1"/>
  <c r="D65" i="14"/>
  <c r="U71" i="2"/>
  <c r="A65" i="14" s="1"/>
  <c r="AT71" i="2"/>
  <c r="AU71" i="2" s="1"/>
  <c r="D235" i="14"/>
  <c r="U241" i="2"/>
  <c r="A235" i="14" s="1"/>
  <c r="AT241" i="2"/>
  <c r="AU241" i="2" s="1"/>
  <c r="D161" i="14"/>
  <c r="U167" i="2"/>
  <c r="A161" i="14" s="1"/>
  <c r="AT167" i="2"/>
  <c r="AU167" i="2" s="1"/>
  <c r="D53" i="14"/>
  <c r="U59" i="2"/>
  <c r="A53" i="14" s="1"/>
  <c r="AT59" i="2"/>
  <c r="AU59" i="2" s="1"/>
  <c r="D20" i="14"/>
  <c r="U26" i="2"/>
  <c r="A20" i="14" s="1"/>
  <c r="AT26" i="2"/>
  <c r="AU26" i="2" s="1"/>
  <c r="U145" i="2"/>
  <c r="A139" i="14" s="1"/>
  <c r="D139" i="14"/>
  <c r="AT145" i="2"/>
  <c r="AU145" i="2" s="1"/>
  <c r="D179" i="14"/>
  <c r="U185" i="2"/>
  <c r="A179" i="14" s="1"/>
  <c r="AT185" i="2"/>
  <c r="AU185" i="2" s="1"/>
  <c r="D85" i="14"/>
  <c r="U91" i="2"/>
  <c r="A85" i="14" s="1"/>
  <c r="AT91" i="2"/>
  <c r="AU91" i="2" s="1"/>
  <c r="D198" i="14"/>
  <c r="U204" i="2"/>
  <c r="A198" i="14" s="1"/>
  <c r="AT204" i="2"/>
  <c r="AU204" i="2" s="1"/>
  <c r="D63" i="14"/>
  <c r="U69" i="2"/>
  <c r="A63" i="14" s="1"/>
  <c r="AT69" i="2"/>
  <c r="AU69" i="2" s="1"/>
  <c r="D93" i="14"/>
  <c r="U99" i="2"/>
  <c r="A93" i="14" s="1"/>
  <c r="AT99" i="2"/>
  <c r="AU99" i="2" s="1"/>
  <c r="D97" i="14"/>
  <c r="U103" i="2"/>
  <c r="A97" i="14" s="1"/>
  <c r="AT103" i="2"/>
  <c r="AU103" i="2" s="1"/>
  <c r="D135" i="14"/>
  <c r="U141" i="2"/>
  <c r="A135" i="14" s="1"/>
  <c r="AT141" i="2"/>
  <c r="AU141" i="2" s="1"/>
  <c r="U73" i="2"/>
  <c r="A67" i="14" s="1"/>
  <c r="D67" i="14"/>
  <c r="AT73" i="2"/>
  <c r="AU73" i="2" s="1"/>
  <c r="D204" i="14"/>
  <c r="U210" i="2"/>
  <c r="A204" i="14" s="1"/>
  <c r="AT210" i="2"/>
  <c r="AU210" i="2" s="1"/>
  <c r="D155" i="14"/>
  <c r="U161" i="2"/>
  <c r="A155" i="14" s="1"/>
  <c r="AT161" i="2"/>
  <c r="AU161" i="2" s="1"/>
  <c r="D64" i="14"/>
  <c r="U70" i="2"/>
  <c r="A64" i="14" s="1"/>
  <c r="AT70" i="2"/>
  <c r="AU70" i="2" s="1"/>
  <c r="D178" i="14"/>
  <c r="U184" i="2"/>
  <c r="A178" i="14" s="1"/>
  <c r="AT184" i="2"/>
  <c r="AU184" i="2" s="1"/>
  <c r="D88" i="14"/>
  <c r="U94" i="2"/>
  <c r="A88" i="14" s="1"/>
  <c r="AT94" i="2"/>
  <c r="AU94" i="2" s="1"/>
  <c r="D144" i="14"/>
  <c r="U150" i="2"/>
  <c r="A144" i="14" s="1"/>
  <c r="AT150" i="2"/>
  <c r="AU150" i="2" s="1"/>
  <c r="D49" i="14"/>
  <c r="U55" i="2"/>
  <c r="A49" i="14" s="1"/>
  <c r="AT55" i="2"/>
  <c r="AU55" i="2" s="1"/>
  <c r="D26" i="14"/>
  <c r="U32" i="2"/>
  <c r="A26" i="14" s="1"/>
  <c r="AT32" i="2"/>
  <c r="AU32" i="2" s="1"/>
  <c r="D131" i="14"/>
  <c r="U137" i="2"/>
  <c r="A131" i="14" s="1"/>
  <c r="AT137" i="2"/>
  <c r="AU137" i="2" s="1"/>
  <c r="D166" i="14"/>
  <c r="U172" i="2"/>
  <c r="A166" i="14" s="1"/>
  <c r="AT172" i="2"/>
  <c r="AU172" i="2" s="1"/>
  <c r="U112" i="2"/>
  <c r="A106" i="14" s="1"/>
  <c r="D106" i="14"/>
  <c r="AT112" i="2"/>
  <c r="AU112" i="2" s="1"/>
  <c r="D52" i="14"/>
  <c r="U58" i="2"/>
  <c r="A52" i="14" s="1"/>
  <c r="AT58" i="2"/>
  <c r="AU58" i="2" s="1"/>
  <c r="U104" i="2"/>
  <c r="A98" i="14" s="1"/>
  <c r="D98" i="14"/>
  <c r="AT104" i="2"/>
  <c r="AU104" i="2" s="1"/>
  <c r="D105" i="14"/>
  <c r="U111" i="2"/>
  <c r="A105" i="14" s="1"/>
  <c r="AT111" i="2"/>
  <c r="AU111" i="2" s="1"/>
  <c r="D44" i="14"/>
  <c r="U50" i="2"/>
  <c r="A44" i="14" s="1"/>
  <c r="AT50" i="2"/>
  <c r="AU50" i="2" s="1"/>
  <c r="D185" i="14"/>
  <c r="U191" i="2"/>
  <c r="A185" i="14" s="1"/>
  <c r="AT191" i="2"/>
  <c r="AU191" i="2" s="1"/>
  <c r="U179" i="2"/>
  <c r="A173" i="14" s="1"/>
  <c r="D173" i="14"/>
  <c r="AT179" i="2"/>
  <c r="AU179" i="2" s="1"/>
  <c r="D77" i="14"/>
  <c r="U83" i="2"/>
  <c r="A77" i="14" s="1"/>
  <c r="AT83" i="2"/>
  <c r="AU83" i="2" s="1"/>
  <c r="D159" i="14"/>
  <c r="U165" i="2"/>
  <c r="A159" i="14" s="1"/>
  <c r="AT165" i="2"/>
  <c r="AU165" i="2" s="1"/>
  <c r="U48" i="2"/>
  <c r="A42" i="14" s="1"/>
  <c r="D42" i="14"/>
  <c r="AT48" i="2"/>
  <c r="AU48" i="2" s="1"/>
  <c r="D59" i="14"/>
  <c r="U65" i="2"/>
  <c r="A59" i="14" s="1"/>
  <c r="AT65" i="2"/>
  <c r="AU65" i="2" s="1"/>
  <c r="D229" i="14"/>
  <c r="U235" i="2"/>
  <c r="A229" i="14" s="1"/>
  <c r="AT235" i="2"/>
  <c r="AU235" i="2" s="1"/>
  <c r="U121" i="2"/>
  <c r="A115" i="14" s="1"/>
  <c r="D115" i="14"/>
  <c r="AT121" i="2"/>
  <c r="AU121" i="2" s="1"/>
  <c r="D120" i="14"/>
  <c r="U126" i="2"/>
  <c r="A120" i="14" s="1"/>
  <c r="AT126" i="2"/>
  <c r="AU126" i="2" s="1"/>
  <c r="D126" i="14"/>
  <c r="U132" i="2"/>
  <c r="A126" i="14" s="1"/>
  <c r="AT132" i="2"/>
  <c r="AU132" i="2" s="1"/>
  <c r="D114" i="14"/>
  <c r="U120" i="2"/>
  <c r="A114" i="14" s="1"/>
  <c r="AT120" i="2"/>
  <c r="AU120" i="2" s="1"/>
  <c r="D100" i="14"/>
  <c r="U106" i="2"/>
  <c r="A100" i="14" s="1"/>
  <c r="AT106" i="2"/>
  <c r="AU106" i="2" s="1"/>
  <c r="D132" i="14"/>
  <c r="U138" i="2"/>
  <c r="A132" i="14" s="1"/>
  <c r="AT138" i="2"/>
  <c r="AU138" i="2" s="1"/>
  <c r="D130" i="14"/>
  <c r="U136" i="2"/>
  <c r="A130" i="14" s="1"/>
  <c r="AT136" i="2"/>
  <c r="AU136" i="2" s="1"/>
  <c r="D186" i="14"/>
  <c r="U192" i="2"/>
  <c r="A186" i="14" s="1"/>
  <c r="AT192" i="2"/>
  <c r="AU192" i="2" s="1"/>
  <c r="U105" i="2"/>
  <c r="A99" i="14" s="1"/>
  <c r="D99" i="14"/>
  <c r="AT105" i="2"/>
  <c r="AU105" i="2" s="1"/>
  <c r="D121" i="14"/>
  <c r="U127" i="2"/>
  <c r="A121" i="14" s="1"/>
  <c r="AT127" i="2"/>
  <c r="AU127" i="2" s="1"/>
  <c r="D141" i="14"/>
  <c r="U147" i="2"/>
  <c r="A141" i="14" s="1"/>
  <c r="AT147" i="2"/>
  <c r="AU147" i="2" s="1"/>
  <c r="D61" i="14"/>
  <c r="U67" i="2"/>
  <c r="A61" i="14" s="1"/>
  <c r="AT67" i="2"/>
  <c r="AU67" i="2" s="1"/>
  <c r="D29" i="14"/>
  <c r="U35" i="2"/>
  <c r="A29" i="14" s="1"/>
  <c r="AT35" i="2"/>
  <c r="AU35" i="2" s="1"/>
  <c r="U200" i="2"/>
  <c r="A194" i="14" s="1"/>
  <c r="D194" i="14"/>
  <c r="AT200" i="2"/>
  <c r="AU200" i="2" s="1"/>
  <c r="D69" i="14"/>
  <c r="U75" i="2"/>
  <c r="A69" i="14" s="1"/>
  <c r="AT75" i="2"/>
  <c r="AU75" i="2" s="1"/>
  <c r="D90" i="14"/>
  <c r="U96" i="2"/>
  <c r="A90" i="14" s="1"/>
  <c r="AT96" i="2"/>
  <c r="AU96" i="2" s="1"/>
  <c r="D123" i="14"/>
  <c r="U129" i="2"/>
  <c r="A123" i="14" s="1"/>
  <c r="AT129" i="2"/>
  <c r="AU129" i="2" s="1"/>
  <c r="U33" i="2"/>
  <c r="A27" i="14" s="1"/>
  <c r="D27" i="14"/>
  <c r="AT33" i="2"/>
  <c r="AU33" i="2" s="1"/>
  <c r="D15" i="14"/>
  <c r="U21" i="2"/>
  <c r="A15" i="14" s="1"/>
  <c r="AT21" i="2"/>
  <c r="AU21" i="2" s="1"/>
  <c r="D177" i="14"/>
  <c r="U183" i="2"/>
  <c r="A177" i="14" s="1"/>
  <c r="AT183" i="2"/>
  <c r="AU183" i="2" s="1"/>
  <c r="D134" i="14"/>
  <c r="U140" i="2"/>
  <c r="A134" i="14" s="1"/>
  <c r="AT140" i="2"/>
  <c r="AU140" i="2" s="1"/>
  <c r="D21" i="14"/>
  <c r="U27" i="2"/>
  <c r="A21" i="14" s="1"/>
  <c r="AT27" i="2"/>
  <c r="AU27" i="2" s="1"/>
  <c r="U159" i="2"/>
  <c r="A153" i="14" s="1"/>
  <c r="D153" i="14"/>
  <c r="AT159" i="2"/>
  <c r="AU159" i="2" s="1"/>
  <c r="D28" i="14"/>
  <c r="U34" i="2"/>
  <c r="A28" i="14" s="1"/>
  <c r="AT34" i="2"/>
  <c r="AU34" i="2" s="1"/>
  <c r="D192" i="14"/>
  <c r="U198" i="2"/>
  <c r="A192" i="14" s="1"/>
  <c r="AT198" i="2"/>
  <c r="AU198" i="2" s="1"/>
  <c r="D43" i="14"/>
  <c r="U49" i="2"/>
  <c r="A43" i="14" s="1"/>
  <c r="AT49" i="2"/>
  <c r="AU49" i="2" s="1"/>
  <c r="D167" i="14"/>
  <c r="U173" i="2"/>
  <c r="A167" i="14" s="1"/>
  <c r="AT173" i="2"/>
  <c r="AU173" i="2" s="1"/>
  <c r="D197" i="14"/>
  <c r="U203" i="2"/>
  <c r="A197" i="14" s="1"/>
  <c r="AT203" i="2"/>
  <c r="AU203" i="2" s="1"/>
  <c r="D33" i="14"/>
  <c r="U39" i="2"/>
  <c r="A33" i="14" s="1"/>
  <c r="AT39" i="2"/>
  <c r="AU39" i="2" s="1"/>
  <c r="D184" i="14"/>
  <c r="U190" i="2"/>
  <c r="A184" i="14" s="1"/>
  <c r="AT190" i="2"/>
  <c r="AU190" i="2" s="1"/>
  <c r="D137" i="14"/>
  <c r="U143" i="2"/>
  <c r="A137" i="14" s="1"/>
  <c r="AT143" i="2"/>
  <c r="AU143" i="2" s="1"/>
  <c r="U180" i="2"/>
  <c r="A174" i="14" s="1"/>
  <c r="D174" i="14"/>
  <c r="AT180" i="2"/>
  <c r="AU180" i="2" s="1"/>
  <c r="D190" i="14"/>
  <c r="U196" i="2"/>
  <c r="A190" i="14" s="1"/>
  <c r="AT196" i="2"/>
  <c r="AU196" i="2" s="1"/>
  <c r="D112" i="14"/>
  <c r="U118" i="2"/>
  <c r="A112" i="14" s="1"/>
  <c r="AT118" i="2"/>
  <c r="AU118" i="2" s="1"/>
  <c r="U171" i="2"/>
  <c r="A165" i="14" s="1"/>
  <c r="D165" i="14"/>
  <c r="AT171" i="2"/>
  <c r="AU171" i="2" s="1"/>
  <c r="D136" i="14"/>
  <c r="U142" i="2"/>
  <c r="A136" i="14" s="1"/>
  <c r="AT142" i="2"/>
  <c r="AU142" i="2" s="1"/>
  <c r="D124" i="14"/>
  <c r="U130" i="2"/>
  <c r="A124" i="14" s="1"/>
  <c r="AT130" i="2"/>
  <c r="AU130" i="2" s="1"/>
  <c r="D219" i="14"/>
  <c r="U225" i="2"/>
  <c r="A219" i="14" s="1"/>
  <c r="AT225" i="2"/>
  <c r="AU225" i="2" s="1"/>
  <c r="D38" i="14"/>
  <c r="U44" i="2"/>
  <c r="A38" i="14" s="1"/>
  <c r="AT44" i="2"/>
  <c r="AU44" i="2" s="1"/>
  <c r="D220" i="14"/>
  <c r="U226" i="2"/>
  <c r="A220" i="14" s="1"/>
  <c r="AT226" i="2"/>
  <c r="AU226" i="2" s="1"/>
  <c r="D111" i="14"/>
  <c r="U117" i="2"/>
  <c r="A111" i="14" s="1"/>
  <c r="AT117" i="2"/>
  <c r="AU117" i="2" s="1"/>
  <c r="D149" i="14"/>
  <c r="U155" i="2"/>
  <c r="A149" i="14" s="1"/>
  <c r="AT155" i="2"/>
  <c r="AU155" i="2" s="1"/>
  <c r="D157" i="14"/>
  <c r="U163" i="2"/>
  <c r="A157" i="14" s="1"/>
  <c r="AT163" i="2"/>
  <c r="AU163" i="2" s="1"/>
  <c r="D50" i="14"/>
  <c r="U56" i="2"/>
  <c r="A50" i="14" s="1"/>
  <c r="AT56" i="2"/>
  <c r="AU56" i="2" s="1"/>
  <c r="D125" i="14"/>
  <c r="U131" i="2"/>
  <c r="A125" i="14" s="1"/>
  <c r="AT131" i="2"/>
  <c r="AU131" i="2" s="1"/>
  <c r="U42" i="2"/>
  <c r="A36" i="14" s="1"/>
  <c r="D36" i="14"/>
  <c r="AT42" i="2"/>
  <c r="AU42" i="2" s="1"/>
  <c r="D191" i="14"/>
  <c r="U197" i="2"/>
  <c r="A191" i="14" s="1"/>
  <c r="AT197" i="2"/>
  <c r="AU197" i="2" s="1"/>
  <c r="D151" i="14"/>
  <c r="U157" i="2"/>
  <c r="A151" i="14" s="1"/>
  <c r="AT157" i="2"/>
  <c r="AU157" i="2" s="1"/>
  <c r="D72" i="14"/>
  <c r="U78" i="2"/>
  <c r="A72" i="14" s="1"/>
  <c r="AT78" i="2"/>
  <c r="AU78" i="2" s="1"/>
  <c r="D86" i="14"/>
  <c r="U92" i="2"/>
  <c r="A86" i="14" s="1"/>
  <c r="AT92" i="2"/>
  <c r="AU92" i="2" s="1"/>
  <c r="D129" i="14"/>
  <c r="U135" i="2"/>
  <c r="A129" i="14" s="1"/>
  <c r="AT135" i="2"/>
  <c r="AU135" i="2" s="1"/>
  <c r="D164" i="14"/>
  <c r="U170" i="2"/>
  <c r="A164" i="14" s="1"/>
  <c r="AT170" i="2"/>
  <c r="AU170" i="2" s="1"/>
  <c r="U154" i="2"/>
  <c r="A148" i="14" s="1"/>
  <c r="D148" i="14"/>
  <c r="AT154" i="2"/>
  <c r="AU154" i="2" s="1"/>
  <c r="D94" i="14"/>
  <c r="U100" i="2"/>
  <c r="A94" i="14" s="1"/>
  <c r="AT100" i="2"/>
  <c r="AU100" i="2" s="1"/>
  <c r="D154" i="14"/>
  <c r="U160" i="2"/>
  <c r="A154" i="14" s="1"/>
  <c r="AT160" i="2"/>
  <c r="AU160" i="2" s="1"/>
  <c r="D128" i="14"/>
  <c r="U134" i="2"/>
  <c r="A128" i="14" s="1"/>
  <c r="AT134" i="2"/>
  <c r="AU134" i="2" s="1"/>
  <c r="D107" i="14"/>
  <c r="U113" i="2"/>
  <c r="A107" i="14" s="1"/>
  <c r="AT113" i="2"/>
  <c r="AU113" i="2" s="1"/>
  <c r="D127" i="14"/>
  <c r="U133" i="2"/>
  <c r="A127" i="14" s="1"/>
  <c r="AT133" i="2"/>
  <c r="AU133" i="2" s="1"/>
  <c r="D51" i="14"/>
  <c r="U57" i="2"/>
  <c r="A51" i="14" s="1"/>
  <c r="AT57" i="2"/>
  <c r="AU57" i="2" s="1"/>
  <c r="D78" i="14"/>
  <c r="U84" i="2"/>
  <c r="A78" i="14" s="1"/>
  <c r="AT84" i="2"/>
  <c r="AU84" i="2" s="1"/>
  <c r="D48" i="14"/>
  <c r="U54" i="2"/>
  <c r="A48" i="14" s="1"/>
  <c r="AT54" i="2"/>
  <c r="AU54" i="2" s="1"/>
  <c r="D68" i="14"/>
  <c r="U74" i="2"/>
  <c r="A68" i="14" s="1"/>
  <c r="AT74" i="2"/>
  <c r="AU74" i="2" s="1"/>
  <c r="D201" i="14"/>
  <c r="U207" i="2"/>
  <c r="A201" i="14" s="1"/>
  <c r="AT207" i="2"/>
  <c r="AU207" i="2" s="1"/>
  <c r="D180" i="14"/>
  <c r="U186" i="2"/>
  <c r="A180" i="14" s="1"/>
  <c r="AT186" i="2"/>
  <c r="AU186" i="2" s="1"/>
  <c r="D32" i="14"/>
  <c r="U38" i="2"/>
  <c r="A32" i="14" s="1"/>
  <c r="AT38" i="2"/>
  <c r="AU38" i="2" s="1"/>
  <c r="D168" i="14"/>
  <c r="U174" i="2"/>
  <c r="A168" i="14" s="1"/>
  <c r="AT174" i="2"/>
  <c r="AU174" i="2" s="1"/>
  <c r="D82" i="14"/>
  <c r="U88" i="2"/>
  <c r="A82" i="14" s="1"/>
  <c r="AT88" i="2"/>
  <c r="AU88" i="2" s="1"/>
  <c r="D40" i="14"/>
  <c r="U46" i="2"/>
  <c r="A40" i="14" s="1"/>
  <c r="AT46" i="2"/>
  <c r="AU46" i="2" s="1"/>
  <c r="D103" i="14"/>
  <c r="U109" i="2"/>
  <c r="A103" i="14" s="1"/>
  <c r="AT109" i="2"/>
  <c r="AU109" i="2" s="1"/>
  <c r="D46" i="14"/>
  <c r="U52" i="2"/>
  <c r="A46" i="14" s="1"/>
  <c r="AT52" i="2"/>
  <c r="AU52" i="2" s="1"/>
  <c r="D143" i="14"/>
  <c r="U149" i="2"/>
  <c r="A143" i="14" s="1"/>
  <c r="AT149" i="2"/>
  <c r="AU149" i="2" s="1"/>
  <c r="D193" i="14"/>
  <c r="U199" i="2"/>
  <c r="A193" i="14" s="1"/>
  <c r="AT199" i="2"/>
  <c r="AU199" i="2" s="1"/>
  <c r="D7" i="14"/>
  <c r="U13" i="2"/>
  <c r="A7" i="14" s="1"/>
  <c r="AS9" i="2"/>
  <c r="AT13" i="2"/>
  <c r="AU13" i="2" s="1"/>
  <c r="D152" i="14"/>
  <c r="U158" i="2"/>
  <c r="A152" i="14" s="1"/>
  <c r="AT158" i="2"/>
  <c r="AU158" i="2" s="1"/>
  <c r="D87" i="14"/>
  <c r="U93" i="2"/>
  <c r="A87" i="14" s="1"/>
  <c r="AT93" i="2"/>
  <c r="AU93" i="2" s="1"/>
  <c r="D104" i="14"/>
  <c r="U110" i="2"/>
  <c r="A104" i="14" s="1"/>
  <c r="AT110" i="2"/>
  <c r="AU110" i="2" s="1"/>
  <c r="U189" i="2"/>
  <c r="A183" i="14" s="1"/>
  <c r="D183" i="14"/>
  <c r="AT189" i="2"/>
  <c r="AU189" i="2" s="1"/>
  <c r="U66" i="2"/>
  <c r="A60" i="14" s="1"/>
  <c r="D60" i="14"/>
  <c r="AT66" i="2"/>
  <c r="AU66" i="2" s="1"/>
  <c r="U68" i="2"/>
  <c r="A62" i="14" s="1"/>
  <c r="D62" i="14"/>
  <c r="AT68" i="2"/>
  <c r="AU68" i="2" s="1"/>
  <c r="D211" i="14"/>
  <c r="U217" i="2"/>
  <c r="A211" i="14" s="1"/>
  <c r="AT217" i="2"/>
  <c r="AU217" i="2" s="1"/>
  <c r="CP9" i="2"/>
  <c r="T6" i="14"/>
  <c r="R12" i="13"/>
  <c r="I83" i="2"/>
  <c r="G83" i="2"/>
  <c r="H121" i="2"/>
  <c r="B28" i="2"/>
  <c r="O260" i="2"/>
  <c r="O261" i="2"/>
  <c r="O257" i="2"/>
  <c r="O258" i="2"/>
  <c r="L25" i="2"/>
  <c r="J25" i="2"/>
  <c r="J80" i="2"/>
  <c r="N25" i="2"/>
  <c r="F80" i="2"/>
  <c r="F193" i="2"/>
  <c r="L121" i="2"/>
  <c r="G121" i="2"/>
  <c r="K193" i="2"/>
  <c r="G25" i="2"/>
  <c r="K80" i="2"/>
  <c r="J83" i="2"/>
  <c r="H80" i="2"/>
  <c r="A21" i="2"/>
  <c r="A18" i="20" s="1"/>
  <c r="E83" i="2"/>
  <c r="A18" i="2"/>
  <c r="A15" i="20" s="1"/>
  <c r="E25" i="2"/>
  <c r="H25" i="2"/>
  <c r="N80" i="2"/>
  <c r="N88" i="2"/>
  <c r="I88" i="2"/>
  <c r="L88" i="2"/>
  <c r="H260" i="2"/>
  <c r="E260" i="2"/>
  <c r="K99" i="2"/>
  <c r="N99" i="2"/>
  <c r="F99" i="2"/>
  <c r="L99" i="2"/>
  <c r="N58" i="2"/>
  <c r="F58" i="2"/>
  <c r="K58" i="2"/>
  <c r="I150" i="2"/>
  <c r="E150" i="2"/>
  <c r="F150" i="2"/>
  <c r="N171" i="2"/>
  <c r="D171" i="2"/>
  <c r="K171" i="2"/>
  <c r="H157" i="2"/>
  <c r="N157" i="2"/>
  <c r="L157" i="2"/>
  <c r="I61" i="2"/>
  <c r="G61" i="2"/>
  <c r="E131" i="2"/>
  <c r="H131" i="2"/>
  <c r="G50" i="2"/>
  <c r="I151" i="2"/>
  <c r="J151" i="2"/>
  <c r="I57" i="2"/>
  <c r="G57" i="2"/>
  <c r="N178" i="2"/>
  <c r="E88" i="2"/>
  <c r="G88" i="2"/>
  <c r="H88" i="2"/>
  <c r="D88" i="2"/>
  <c r="D260" i="2"/>
  <c r="J260" i="2"/>
  <c r="G260" i="2"/>
  <c r="K260" i="2"/>
  <c r="I260" i="2"/>
  <c r="D99" i="2"/>
  <c r="E99" i="2"/>
  <c r="G99" i="2"/>
  <c r="H99" i="2"/>
  <c r="E58" i="2"/>
  <c r="J58" i="2"/>
  <c r="G58" i="2"/>
  <c r="H58" i="2"/>
  <c r="D58" i="2"/>
  <c r="G150" i="2"/>
  <c r="D150" i="2"/>
  <c r="J150" i="2"/>
  <c r="N150" i="2"/>
  <c r="K150" i="2"/>
  <c r="E171" i="2"/>
  <c r="G171" i="2"/>
  <c r="L171" i="2"/>
  <c r="H171" i="2"/>
  <c r="F171" i="2"/>
  <c r="D157" i="2"/>
  <c r="J157" i="2"/>
  <c r="G157" i="2"/>
  <c r="K157" i="2"/>
  <c r="I157" i="2"/>
  <c r="D61" i="2"/>
  <c r="J61" i="2"/>
  <c r="H61" i="2"/>
  <c r="F61" i="2"/>
  <c r="L61" i="2"/>
  <c r="N61" i="2"/>
  <c r="D131" i="2"/>
  <c r="K131" i="2"/>
  <c r="J131" i="2"/>
  <c r="N131" i="2"/>
  <c r="I131" i="2"/>
  <c r="F131" i="2"/>
  <c r="D50" i="2"/>
  <c r="J50" i="2"/>
  <c r="H50" i="2"/>
  <c r="F50" i="2"/>
  <c r="L50" i="2"/>
  <c r="N50" i="2"/>
  <c r="E151" i="2"/>
  <c r="G151" i="2"/>
  <c r="L151" i="2"/>
  <c r="H151" i="2"/>
  <c r="F151" i="2"/>
  <c r="D57" i="2"/>
  <c r="J57" i="2"/>
  <c r="H57" i="2"/>
  <c r="F57" i="2"/>
  <c r="L57" i="2"/>
  <c r="N57" i="2"/>
  <c r="D178" i="2"/>
  <c r="J178" i="2"/>
  <c r="I178" i="2"/>
  <c r="F178" i="2"/>
  <c r="L178" i="2"/>
  <c r="G178" i="2"/>
  <c r="G91" i="2"/>
  <c r="L91" i="2"/>
  <c r="E91" i="2"/>
  <c r="H91" i="2"/>
  <c r="F91" i="2"/>
  <c r="N78" i="2"/>
  <c r="E78" i="2"/>
  <c r="H78" i="2"/>
  <c r="F78" i="2"/>
  <c r="I78" i="2"/>
  <c r="D117" i="2"/>
  <c r="K117" i="2"/>
  <c r="E117" i="2"/>
  <c r="G117" i="2"/>
  <c r="H117" i="2"/>
  <c r="N55" i="2"/>
  <c r="I55" i="2"/>
  <c r="E55" i="2"/>
  <c r="K55" i="2"/>
  <c r="N60" i="2"/>
  <c r="G60" i="2"/>
  <c r="K60" i="2"/>
  <c r="D60" i="2"/>
  <c r="J60" i="2"/>
  <c r="F60" i="2"/>
  <c r="D62" i="2"/>
  <c r="J62" i="2"/>
  <c r="F62" i="2"/>
  <c r="N62" i="2"/>
  <c r="I62" i="2"/>
  <c r="J120" i="2"/>
  <c r="F120" i="2"/>
  <c r="N120" i="2"/>
  <c r="I120" i="2"/>
  <c r="E154" i="2"/>
  <c r="K154" i="2"/>
  <c r="D154" i="2"/>
  <c r="J154" i="2"/>
  <c r="I154" i="2"/>
  <c r="F154" i="2"/>
  <c r="E132" i="2"/>
  <c r="G132" i="2"/>
  <c r="L132" i="2"/>
  <c r="H132" i="2"/>
  <c r="F132" i="2"/>
  <c r="E146" i="2"/>
  <c r="G146" i="2"/>
  <c r="L146" i="2"/>
  <c r="H146" i="2"/>
  <c r="F146" i="2"/>
  <c r="G138" i="2"/>
  <c r="D138" i="2"/>
  <c r="J138" i="2"/>
  <c r="N138" i="2"/>
  <c r="K138" i="2"/>
  <c r="D174" i="2"/>
  <c r="J174" i="2"/>
  <c r="N174" i="2"/>
  <c r="H174" i="2"/>
  <c r="F174" i="2"/>
  <c r="I174" i="2"/>
  <c r="D175" i="2"/>
  <c r="J175" i="2"/>
  <c r="N175" i="2"/>
  <c r="I175" i="2"/>
  <c r="F175" i="2"/>
  <c r="AP12" i="13"/>
  <c r="N12" i="2"/>
  <c r="AN12" i="13"/>
  <c r="M12" i="2"/>
  <c r="AF12" i="13"/>
  <c r="I12" i="2"/>
  <c r="AJ12" i="13"/>
  <c r="K12" i="2"/>
  <c r="AR12" i="13"/>
  <c r="O12" i="2"/>
  <c r="X12" i="13"/>
  <c r="E12" i="2"/>
  <c r="E143" i="2"/>
  <c r="G143" i="2"/>
  <c r="H143" i="2"/>
  <c r="D143" i="2"/>
  <c r="D89" i="2"/>
  <c r="J89" i="2"/>
  <c r="G89" i="2"/>
  <c r="K89" i="2"/>
  <c r="I89" i="2"/>
  <c r="E167" i="2"/>
  <c r="K167" i="2"/>
  <c r="D167" i="2"/>
  <c r="J167" i="2"/>
  <c r="I167" i="2"/>
  <c r="F167" i="2"/>
  <c r="E165" i="2"/>
  <c r="G165" i="2"/>
  <c r="L165" i="2"/>
  <c r="H165" i="2"/>
  <c r="F165" i="2"/>
  <c r="E129" i="2"/>
  <c r="G129" i="2"/>
  <c r="H129" i="2"/>
  <c r="D129" i="2"/>
  <c r="D134" i="2"/>
  <c r="J134" i="2"/>
  <c r="K134" i="2"/>
  <c r="E134" i="2"/>
  <c r="G134" i="2"/>
  <c r="G170" i="2"/>
  <c r="L170" i="2"/>
  <c r="E170" i="2"/>
  <c r="H170" i="2"/>
  <c r="F170" i="2"/>
  <c r="G73" i="2"/>
  <c r="L73" i="2"/>
  <c r="E73" i="2"/>
  <c r="H73" i="2"/>
  <c r="F73" i="2"/>
  <c r="D130" i="2"/>
  <c r="J130" i="2"/>
  <c r="G130" i="2"/>
  <c r="K130" i="2"/>
  <c r="I130" i="2"/>
  <c r="D140" i="2"/>
  <c r="J140" i="2"/>
  <c r="I140" i="2"/>
  <c r="F140" i="2"/>
  <c r="L140" i="2"/>
  <c r="G140" i="2"/>
  <c r="J166" i="2"/>
  <c r="H166" i="2"/>
  <c r="F166" i="2"/>
  <c r="N166" i="2"/>
  <c r="I166" i="2"/>
  <c r="E261" i="2"/>
  <c r="I261" i="2"/>
  <c r="N261" i="2"/>
  <c r="K261" i="2"/>
  <c r="D153" i="2"/>
  <c r="H153" i="2"/>
  <c r="F153" i="2"/>
  <c r="N153" i="2"/>
  <c r="I153" i="2"/>
  <c r="D123" i="2"/>
  <c r="J123" i="2"/>
  <c r="N123" i="2"/>
  <c r="H123" i="2"/>
  <c r="F123" i="2"/>
  <c r="I123" i="2"/>
  <c r="J76" i="2"/>
  <c r="F76" i="2"/>
  <c r="N76" i="2"/>
  <c r="I76" i="2"/>
  <c r="E142" i="2"/>
  <c r="K142" i="2"/>
  <c r="D142" i="2"/>
  <c r="J142" i="2"/>
  <c r="I142" i="2"/>
  <c r="F142" i="2"/>
  <c r="E56" i="2"/>
  <c r="I56" i="2"/>
  <c r="D56" i="2"/>
  <c r="J56" i="2"/>
  <c r="K56" i="2"/>
  <c r="J141" i="2"/>
  <c r="K141" i="2"/>
  <c r="E141" i="2"/>
  <c r="G141" i="2"/>
  <c r="L141" i="2"/>
  <c r="J77" i="2"/>
  <c r="N77" i="2"/>
  <c r="I77" i="2"/>
  <c r="K77" i="2"/>
  <c r="D77" i="2"/>
  <c r="N53" i="2"/>
  <c r="G53" i="2"/>
  <c r="K53" i="2"/>
  <c r="L53" i="2"/>
  <c r="J31" i="2"/>
  <c r="F31" i="2"/>
  <c r="N31" i="2"/>
  <c r="I31" i="2"/>
  <c r="L31" i="2"/>
  <c r="N135" i="2"/>
  <c r="D135" i="2"/>
  <c r="J135" i="2"/>
  <c r="I135" i="2"/>
  <c r="F135" i="2"/>
  <c r="L135" i="2"/>
  <c r="E257" i="2"/>
  <c r="L257" i="2"/>
  <c r="N257" i="2"/>
  <c r="K257" i="2"/>
  <c r="N85" i="2"/>
  <c r="I85" i="2"/>
  <c r="D85" i="2"/>
  <c r="J85" i="2"/>
  <c r="K85" i="2"/>
  <c r="E68" i="2"/>
  <c r="H68" i="2"/>
  <c r="A31" i="2"/>
  <c r="A28" i="20" s="1"/>
  <c r="K68" i="2"/>
  <c r="A154" i="2"/>
  <c r="A151" i="20" s="1"/>
  <c r="A99" i="2"/>
  <c r="A96" i="20" s="1"/>
  <c r="A50" i="2"/>
  <c r="A47" i="20" s="1"/>
  <c r="A85" i="2"/>
  <c r="A82" i="20" s="1"/>
  <c r="A119" i="2"/>
  <c r="A116" i="20" s="1"/>
  <c r="F79" i="2"/>
  <c r="N79" i="2"/>
  <c r="A260" i="2"/>
  <c r="A58" i="2"/>
  <c r="A55" i="20" s="1"/>
  <c r="A150" i="2"/>
  <c r="A147" i="20" s="1"/>
  <c r="A171" i="2"/>
  <c r="A168" i="20" s="1"/>
  <c r="A61" i="2"/>
  <c r="A58" i="20" s="1"/>
  <c r="A131" i="2"/>
  <c r="A128" i="20" s="1"/>
  <c r="A166" i="2"/>
  <c r="A163" i="20" s="1"/>
  <c r="A261" i="2"/>
  <c r="A153" i="2"/>
  <c r="A150" i="20" s="1"/>
  <c r="A123" i="2"/>
  <c r="A120" i="20" s="1"/>
  <c r="A76" i="2"/>
  <c r="A73" i="20" s="1"/>
  <c r="A142" i="2"/>
  <c r="A139" i="20" s="1"/>
  <c r="A56" i="2"/>
  <c r="A53" i="20" s="1"/>
  <c r="A141" i="2"/>
  <c r="A138" i="20" s="1"/>
  <c r="A77" i="2"/>
  <c r="A74" i="20" s="1"/>
  <c r="A53" i="2"/>
  <c r="A50" i="20" s="1"/>
  <c r="A257" i="2"/>
  <c r="A79" i="2"/>
  <c r="A76" i="20" s="1"/>
  <c r="A132" i="2"/>
  <c r="A129" i="20" s="1"/>
  <c r="A146" i="2"/>
  <c r="A143" i="20" s="1"/>
  <c r="A138" i="2"/>
  <c r="A135" i="20" s="1"/>
  <c r="A174" i="2"/>
  <c r="A171" i="20" s="1"/>
  <c r="A175" i="2"/>
  <c r="A172" i="20" s="1"/>
  <c r="P12" i="13"/>
  <c r="A12" i="2"/>
  <c r="A9" i="20" s="1"/>
  <c r="A143" i="2"/>
  <c r="A140" i="20" s="1"/>
  <c r="A89" i="2"/>
  <c r="A86" i="20" s="1"/>
  <c r="A167" i="2"/>
  <c r="A164" i="20" s="1"/>
  <c r="A165" i="2"/>
  <c r="A162" i="20" s="1"/>
  <c r="A129" i="2"/>
  <c r="A126" i="20" s="1"/>
  <c r="A134" i="2"/>
  <c r="A131" i="20" s="1"/>
  <c r="A170" i="2"/>
  <c r="A167" i="20" s="1"/>
  <c r="A73" i="2"/>
  <c r="A70" i="20" s="1"/>
  <c r="A130" i="2"/>
  <c r="A127" i="20" s="1"/>
  <c r="A140" i="2"/>
  <c r="A137" i="20" s="1"/>
  <c r="A151" i="2"/>
  <c r="A148" i="20" s="1"/>
  <c r="A57" i="2"/>
  <c r="A54" i="20" s="1"/>
  <c r="A178" i="2"/>
  <c r="A175" i="20" s="1"/>
  <c r="A91" i="2"/>
  <c r="A88" i="20" s="1"/>
  <c r="A117" i="2"/>
  <c r="A114" i="20" s="1"/>
  <c r="A55" i="2"/>
  <c r="A52" i="20" s="1"/>
  <c r="A60" i="2"/>
  <c r="A57" i="20" s="1"/>
  <c r="A62" i="2"/>
  <c r="A59" i="20" s="1"/>
  <c r="A120" i="2"/>
  <c r="A117" i="20" s="1"/>
  <c r="B68" i="2"/>
  <c r="B88" i="2"/>
  <c r="B99" i="2"/>
  <c r="B157" i="2"/>
  <c r="B50" i="2"/>
  <c r="B78" i="2"/>
  <c r="B154" i="2"/>
  <c r="B31" i="2"/>
  <c r="B135" i="2"/>
  <c r="B85" i="2"/>
  <c r="G119" i="2"/>
  <c r="I119" i="2"/>
  <c r="A65" i="2"/>
  <c r="A62" i="20" s="1"/>
  <c r="B65" i="2"/>
  <c r="A160" i="2"/>
  <c r="A157" i="20" s="1"/>
  <c r="B86" i="2"/>
  <c r="G79" i="2"/>
  <c r="D79" i="2"/>
  <c r="J92" i="2"/>
  <c r="K92" i="2"/>
  <c r="N92" i="2"/>
  <c r="I86" i="2"/>
  <c r="D86" i="2"/>
  <c r="K160" i="2"/>
  <c r="D160" i="2"/>
  <c r="E160" i="2"/>
  <c r="H87" i="2"/>
  <c r="E87" i="2"/>
  <c r="F163" i="2"/>
  <c r="N163" i="2"/>
  <c r="I114" i="2"/>
  <c r="D114" i="2"/>
  <c r="L176" i="2"/>
  <c r="K176" i="2"/>
  <c r="J176" i="2"/>
  <c r="I176" i="2"/>
  <c r="K79" i="2"/>
  <c r="G147" i="2"/>
  <c r="E147" i="2"/>
  <c r="H86" i="2"/>
  <c r="L160" i="2"/>
  <c r="K87" i="2"/>
  <c r="H163" i="2"/>
  <c r="K163" i="2"/>
  <c r="G114" i="2"/>
  <c r="E114" i="2"/>
  <c r="E176" i="2"/>
  <c r="B176" i="2"/>
  <c r="B114" i="2"/>
  <c r="B163" i="2"/>
  <c r="L92" i="2"/>
  <c r="I147" i="2"/>
  <c r="N147" i="2"/>
  <c r="J86" i="2"/>
  <c r="L119" i="2"/>
  <c r="D119" i="2"/>
  <c r="D87" i="2"/>
  <c r="D163" i="2"/>
  <c r="H176" i="2"/>
  <c r="E79" i="2"/>
  <c r="F147" i="2"/>
  <c r="F86" i="2"/>
  <c r="I87" i="2"/>
  <c r="H114" i="2"/>
  <c r="J147" i="2"/>
  <c r="G92" i="2"/>
  <c r="N87" i="2"/>
  <c r="K86" i="2"/>
  <c r="B159" i="2"/>
  <c r="B69" i="2"/>
  <c r="A114" i="2"/>
  <c r="A111" i="20" s="1"/>
  <c r="A163" i="2"/>
  <c r="A160" i="20" s="1"/>
  <c r="L70" i="2"/>
  <c r="I70" i="2"/>
  <c r="L75" i="2"/>
  <c r="H75" i="2"/>
  <c r="D75" i="2"/>
  <c r="K69" i="2"/>
  <c r="N69" i="2"/>
  <c r="L69" i="2"/>
  <c r="I112" i="2"/>
  <c r="H112" i="2"/>
  <c r="A133" i="2"/>
  <c r="A130" i="20" s="1"/>
  <c r="G133" i="2"/>
  <c r="J133" i="2"/>
  <c r="F164" i="2"/>
  <c r="E164" i="2"/>
  <c r="G164" i="2"/>
  <c r="K159" i="2"/>
  <c r="J159" i="2"/>
  <c r="G159" i="2"/>
  <c r="K65" i="2"/>
  <c r="J65" i="2"/>
  <c r="G65" i="2"/>
  <c r="B66" i="2"/>
  <c r="B136" i="2"/>
  <c r="E136" i="2"/>
  <c r="E159" i="2"/>
  <c r="I65" i="2"/>
  <c r="H109" i="2"/>
  <c r="I109" i="2"/>
  <c r="F93" i="2"/>
  <c r="H122" i="2"/>
  <c r="F66" i="2"/>
  <c r="N66" i="2"/>
  <c r="H173" i="2"/>
  <c r="J136" i="2"/>
  <c r="H136" i="2"/>
  <c r="I136" i="2"/>
  <c r="C136" i="2"/>
  <c r="L133" i="2"/>
  <c r="C133" i="2"/>
  <c r="I93" i="2"/>
  <c r="G93" i="2"/>
  <c r="C93" i="2"/>
  <c r="N122" i="2"/>
  <c r="K122" i="2"/>
  <c r="L122" i="2"/>
  <c r="C122" i="2"/>
  <c r="I66" i="2"/>
  <c r="J66" i="2"/>
  <c r="C66" i="2"/>
  <c r="D109" i="2"/>
  <c r="N109" i="2"/>
  <c r="C109" i="2"/>
  <c r="D173" i="2"/>
  <c r="E173" i="2"/>
  <c r="C173" i="2"/>
  <c r="J164" i="2"/>
  <c r="L164" i="2"/>
  <c r="A92" i="2"/>
  <c r="A89" i="20" s="1"/>
  <c r="L159" i="2"/>
  <c r="C159" i="2"/>
  <c r="F65" i="2"/>
  <c r="N125" i="2"/>
  <c r="L125" i="2"/>
  <c r="H125" i="2"/>
  <c r="A125" i="2"/>
  <c r="A122" i="20" s="1"/>
  <c r="E198" i="2"/>
  <c r="H198" i="2"/>
  <c r="B198" i="2"/>
  <c r="B152" i="2"/>
  <c r="A52" i="2"/>
  <c r="A49" i="20" s="1"/>
  <c r="B72" i="2"/>
  <c r="L72" i="2"/>
  <c r="I168" i="2"/>
  <c r="E75" i="2"/>
  <c r="D52" i="2"/>
  <c r="I52" i="2"/>
  <c r="J52" i="2"/>
  <c r="G69" i="2"/>
  <c r="E69" i="2"/>
  <c r="G112" i="2"/>
  <c r="J70" i="2"/>
  <c r="D70" i="2"/>
  <c r="I75" i="2"/>
  <c r="G75" i="2"/>
  <c r="C75" i="2"/>
  <c r="C69" i="2"/>
  <c r="L52" i="2"/>
  <c r="C52" i="2"/>
  <c r="K72" i="2"/>
  <c r="G72" i="2"/>
  <c r="F72" i="2"/>
  <c r="C72" i="2"/>
  <c r="J152" i="2"/>
  <c r="F152" i="2"/>
  <c r="G152" i="2"/>
  <c r="C152" i="2"/>
  <c r="E168" i="2"/>
  <c r="H168" i="2"/>
  <c r="D168" i="2"/>
  <c r="A168" i="2"/>
  <c r="A165" i="20" s="1"/>
  <c r="A195" i="2"/>
  <c r="A192" i="20" s="1"/>
  <c r="N164" i="2"/>
  <c r="I195" i="2"/>
  <c r="D195" i="2"/>
  <c r="I198" i="2"/>
  <c r="D198" i="2"/>
  <c r="E125" i="2"/>
  <c r="D122" i="2"/>
  <c r="G66" i="2"/>
  <c r="N198" i="2"/>
  <c r="H52" i="2"/>
  <c r="F112" i="2"/>
  <c r="B70" i="2"/>
  <c r="K70" i="2"/>
  <c r="K52" i="2"/>
  <c r="A152" i="2"/>
  <c r="A149" i="20" s="1"/>
  <c r="N168" i="2"/>
  <c r="K75" i="2"/>
  <c r="E112" i="2"/>
  <c r="B125" i="2"/>
  <c r="J69" i="2"/>
  <c r="H195" i="2"/>
  <c r="B195" i="2"/>
  <c r="G125" i="2"/>
  <c r="E109" i="2"/>
  <c r="G195" i="2"/>
  <c r="B93" i="2"/>
  <c r="N195" i="2"/>
  <c r="K177" i="2"/>
  <c r="G177" i="2"/>
  <c r="E177" i="2"/>
  <c r="N177" i="2"/>
  <c r="I177" i="2"/>
  <c r="C74" i="2"/>
  <c r="E107" i="2"/>
  <c r="H127" i="2"/>
  <c r="N155" i="2"/>
  <c r="C147" i="2"/>
  <c r="G149" i="2"/>
  <c r="B149" i="2"/>
  <c r="H149" i="2"/>
  <c r="L149" i="2"/>
  <c r="E149" i="2"/>
  <c r="F149" i="2"/>
  <c r="C86" i="2"/>
  <c r="F107" i="2"/>
  <c r="C107" i="2"/>
  <c r="D127" i="2"/>
  <c r="C127" i="2"/>
  <c r="G155" i="2"/>
  <c r="L136" i="2"/>
  <c r="K97" i="2"/>
  <c r="C97" i="2"/>
  <c r="G97" i="2"/>
  <c r="E97" i="2"/>
  <c r="N97" i="2"/>
  <c r="L97" i="2"/>
  <c r="C176" i="2"/>
  <c r="H107" i="2"/>
  <c r="I107" i="2"/>
  <c r="L127" i="2"/>
  <c r="J127" i="2"/>
  <c r="C177" i="2"/>
  <c r="H155" i="2"/>
  <c r="K155" i="2"/>
  <c r="L93" i="2"/>
  <c r="B164" i="2"/>
  <c r="L65" i="2"/>
  <c r="J107" i="2"/>
  <c r="D107" i="2"/>
  <c r="N127" i="2"/>
  <c r="I127" i="2"/>
  <c r="D155" i="2"/>
  <c r="H66" i="2"/>
  <c r="N173" i="2"/>
  <c r="A110" i="2"/>
  <c r="A107" i="20" s="1"/>
  <c r="G258" i="2"/>
  <c r="B258" i="2"/>
  <c r="D258" i="2"/>
  <c r="I258" i="2"/>
  <c r="E258" i="2"/>
  <c r="H258" i="2"/>
  <c r="C258" i="2"/>
  <c r="D158" i="2"/>
  <c r="I158" i="2"/>
  <c r="E158" i="2"/>
  <c r="H158" i="2"/>
  <c r="B158" i="2"/>
  <c r="G158" i="2"/>
  <c r="A158" i="2"/>
  <c r="A155" i="20" s="1"/>
  <c r="A128" i="2"/>
  <c r="A125" i="20" s="1"/>
  <c r="N128" i="2"/>
  <c r="K128" i="2"/>
  <c r="L128" i="2"/>
  <c r="G128" i="2"/>
  <c r="H128" i="2"/>
  <c r="C134" i="2"/>
  <c r="N197" i="2"/>
  <c r="B197" i="2"/>
  <c r="G197" i="2"/>
  <c r="L197" i="2"/>
  <c r="I197" i="2"/>
  <c r="A197" i="2"/>
  <c r="A194" i="20" s="1"/>
  <c r="C257" i="2"/>
  <c r="K126" i="2"/>
  <c r="A126" i="2"/>
  <c r="A123" i="20" s="1"/>
  <c r="N126" i="2"/>
  <c r="D126" i="2"/>
  <c r="I126" i="2"/>
  <c r="H126" i="2"/>
  <c r="A177" i="2"/>
  <c r="A174" i="20" s="1"/>
  <c r="K139" i="2"/>
  <c r="J139" i="2"/>
  <c r="C139" i="2"/>
  <c r="N139" i="2"/>
  <c r="L139" i="2"/>
  <c r="E139" i="2"/>
  <c r="C94" i="2"/>
  <c r="I94" i="2"/>
  <c r="D94" i="2"/>
  <c r="H94" i="2"/>
  <c r="J94" i="2"/>
  <c r="B94" i="2"/>
  <c r="J88" i="2"/>
  <c r="F88" i="2"/>
  <c r="K88" i="2"/>
  <c r="N260" i="2"/>
  <c r="F260" i="2"/>
  <c r="L260" i="2"/>
  <c r="J99" i="2"/>
  <c r="I99" i="2"/>
  <c r="I58" i="2"/>
  <c r="L58" i="2"/>
  <c r="H150" i="2"/>
  <c r="L150" i="2"/>
  <c r="I171" i="2"/>
  <c r="J171" i="2"/>
  <c r="E157" i="2"/>
  <c r="F157" i="2"/>
  <c r="K61" i="2"/>
  <c r="E61" i="2"/>
  <c r="G131" i="2"/>
  <c r="L131" i="2"/>
  <c r="I50" i="2"/>
  <c r="K50" i="2"/>
  <c r="E50" i="2"/>
  <c r="N151" i="2"/>
  <c r="D151" i="2"/>
  <c r="K151" i="2"/>
  <c r="K57" i="2"/>
  <c r="E57" i="2"/>
  <c r="H178" i="2"/>
  <c r="E178" i="2"/>
  <c r="K178" i="2"/>
  <c r="I91" i="2"/>
  <c r="D91" i="2"/>
  <c r="J91" i="2"/>
  <c r="N91" i="2"/>
  <c r="K91" i="2"/>
  <c r="D78" i="2"/>
  <c r="J78" i="2"/>
  <c r="G78" i="2"/>
  <c r="K78" i="2"/>
  <c r="L78" i="2"/>
  <c r="J117" i="2"/>
  <c r="N117" i="2"/>
  <c r="I117" i="2"/>
  <c r="F117" i="2"/>
  <c r="L117" i="2"/>
  <c r="G55" i="2"/>
  <c r="D55" i="2"/>
  <c r="J55" i="2"/>
  <c r="H55" i="2"/>
  <c r="F55" i="2"/>
  <c r="L55" i="2"/>
  <c r="E60" i="2"/>
  <c r="I60" i="2"/>
  <c r="L60" i="2"/>
  <c r="H60" i="2"/>
  <c r="H62" i="2"/>
  <c r="E62" i="2"/>
  <c r="G62" i="2"/>
  <c r="K62" i="2"/>
  <c r="L62" i="2"/>
  <c r="D120" i="2"/>
  <c r="H120" i="2"/>
  <c r="E120" i="2"/>
  <c r="G120" i="2"/>
  <c r="K120" i="2"/>
  <c r="L120" i="2"/>
  <c r="N154" i="2"/>
  <c r="L154" i="2"/>
  <c r="G154" i="2"/>
  <c r="H154" i="2"/>
  <c r="N132" i="2"/>
  <c r="I132" i="2"/>
  <c r="D132" i="2"/>
  <c r="J132" i="2"/>
  <c r="K132" i="2"/>
  <c r="N146" i="2"/>
  <c r="I146" i="2"/>
  <c r="D146" i="2"/>
  <c r="J146" i="2"/>
  <c r="K146" i="2"/>
  <c r="I138" i="2"/>
  <c r="E138" i="2"/>
  <c r="H138" i="2"/>
  <c r="F138" i="2"/>
  <c r="L138" i="2"/>
  <c r="E174" i="2"/>
  <c r="G174" i="2"/>
  <c r="K174" i="2"/>
  <c r="L174" i="2"/>
  <c r="K175" i="2"/>
  <c r="E175" i="2"/>
  <c r="G175" i="2"/>
  <c r="H175" i="2"/>
  <c r="L175" i="2"/>
  <c r="V12" i="13"/>
  <c r="D12" i="2"/>
  <c r="AH12" i="13"/>
  <c r="J12" i="2"/>
  <c r="AD12" i="13"/>
  <c r="H12" i="2"/>
  <c r="Z12" i="13"/>
  <c r="F12" i="2"/>
  <c r="AL12" i="13"/>
  <c r="L12" i="2"/>
  <c r="AB12" i="13"/>
  <c r="G12" i="2"/>
  <c r="N143" i="2"/>
  <c r="J143" i="2"/>
  <c r="I143" i="2"/>
  <c r="F143" i="2"/>
  <c r="L143" i="2"/>
  <c r="K143" i="2"/>
  <c r="E89" i="2"/>
  <c r="H89" i="2"/>
  <c r="F89" i="2"/>
  <c r="N89" i="2"/>
  <c r="L89" i="2"/>
  <c r="N167" i="2"/>
  <c r="L167" i="2"/>
  <c r="G167" i="2"/>
  <c r="H167" i="2"/>
  <c r="N165" i="2"/>
  <c r="I165" i="2"/>
  <c r="D165" i="2"/>
  <c r="J165" i="2"/>
  <c r="K165" i="2"/>
  <c r="J129" i="2"/>
  <c r="N129" i="2"/>
  <c r="I129" i="2"/>
  <c r="F129" i="2"/>
  <c r="L129" i="2"/>
  <c r="K129" i="2"/>
  <c r="H134" i="2"/>
  <c r="F134" i="2"/>
  <c r="N134" i="2"/>
  <c r="I134" i="2"/>
  <c r="L134" i="2"/>
  <c r="I170" i="2"/>
  <c r="D170" i="2"/>
  <c r="J170" i="2"/>
  <c r="N170" i="2"/>
  <c r="K170" i="2"/>
  <c r="I73" i="2"/>
  <c r="D73" i="2"/>
  <c r="J73" i="2"/>
  <c r="N73" i="2"/>
  <c r="K73" i="2"/>
  <c r="E130" i="2"/>
  <c r="H130" i="2"/>
  <c r="F130" i="2"/>
  <c r="N130" i="2"/>
  <c r="L130" i="2"/>
  <c r="N140" i="2"/>
  <c r="H140" i="2"/>
  <c r="E140" i="2"/>
  <c r="K140" i="2"/>
  <c r="D166" i="2"/>
  <c r="K166" i="2"/>
  <c r="E166" i="2"/>
  <c r="G166" i="2"/>
  <c r="L166" i="2"/>
  <c r="G261" i="2"/>
  <c r="D261" i="2"/>
  <c r="J261" i="2"/>
  <c r="H261" i="2"/>
  <c r="F261" i="2"/>
  <c r="L261" i="2"/>
  <c r="J153" i="2"/>
  <c r="K153" i="2"/>
  <c r="E153" i="2"/>
  <c r="G153" i="2"/>
  <c r="L153" i="2"/>
  <c r="E123" i="2"/>
  <c r="G123" i="2"/>
  <c r="K123" i="2"/>
  <c r="L123" i="2"/>
  <c r="D76" i="2"/>
  <c r="H76" i="2"/>
  <c r="E76" i="2"/>
  <c r="G76" i="2"/>
  <c r="K76" i="2"/>
  <c r="L76" i="2"/>
  <c r="N142" i="2"/>
  <c r="L142" i="2"/>
  <c r="G142" i="2"/>
  <c r="H142" i="2"/>
  <c r="N56" i="2"/>
  <c r="G56" i="2"/>
  <c r="L56" i="2"/>
  <c r="H56" i="2"/>
  <c r="F56" i="2"/>
  <c r="D141" i="2"/>
  <c r="H141" i="2"/>
  <c r="F141" i="2"/>
  <c r="N141" i="2"/>
  <c r="I141" i="2"/>
  <c r="E77" i="2"/>
  <c r="G77" i="2"/>
  <c r="H77" i="2"/>
  <c r="F77" i="2"/>
  <c r="L77" i="2"/>
  <c r="D53" i="2"/>
  <c r="J53" i="2"/>
  <c r="E53" i="2"/>
  <c r="H53" i="2"/>
  <c r="F53" i="2"/>
  <c r="I53" i="2"/>
  <c r="D31" i="2"/>
  <c r="H31" i="2"/>
  <c r="E31" i="2"/>
  <c r="G31" i="2"/>
  <c r="K31" i="2"/>
  <c r="E135" i="2"/>
  <c r="K135" i="2"/>
  <c r="G135" i="2"/>
  <c r="H135" i="2"/>
  <c r="G257" i="2"/>
  <c r="I257" i="2"/>
  <c r="D257" i="2"/>
  <c r="J257" i="2"/>
  <c r="H257" i="2"/>
  <c r="F257" i="2"/>
  <c r="E85" i="2"/>
  <c r="G85" i="2"/>
  <c r="L85" i="2"/>
  <c r="H85" i="2"/>
  <c r="F85" i="2"/>
  <c r="G68" i="2"/>
  <c r="F68" i="2"/>
  <c r="J68" i="2"/>
  <c r="A68" i="2"/>
  <c r="A65" i="20" s="1"/>
  <c r="A78" i="2"/>
  <c r="A75" i="20" s="1"/>
  <c r="A88" i="2"/>
  <c r="A85" i="20" s="1"/>
  <c r="A157" i="2"/>
  <c r="A154" i="20" s="1"/>
  <c r="A135" i="2"/>
  <c r="A132" i="20" s="1"/>
  <c r="B119" i="2"/>
  <c r="L79" i="2"/>
  <c r="I79" i="2"/>
  <c r="J79" i="2"/>
  <c r="B260" i="2"/>
  <c r="B58" i="2"/>
  <c r="B150" i="2"/>
  <c r="B171" i="2"/>
  <c r="B61" i="2"/>
  <c r="B131" i="2"/>
  <c r="B166" i="2"/>
  <c r="B261" i="2"/>
  <c r="B153" i="2"/>
  <c r="B123" i="2"/>
  <c r="B76" i="2"/>
  <c r="B142" i="2"/>
  <c r="B56" i="2"/>
  <c r="B141" i="2"/>
  <c r="B77" i="2"/>
  <c r="B53" i="2"/>
  <c r="B257" i="2"/>
  <c r="B79" i="2"/>
  <c r="B132" i="2"/>
  <c r="B146" i="2"/>
  <c r="B138" i="2"/>
  <c r="B174" i="2"/>
  <c r="B175" i="2"/>
  <c r="B12" i="2"/>
  <c r="B143" i="2"/>
  <c r="B89" i="2"/>
  <c r="B167" i="2"/>
  <c r="B165" i="2"/>
  <c r="B129" i="2"/>
  <c r="B134" i="2"/>
  <c r="B170" i="2"/>
  <c r="B73" i="2"/>
  <c r="B130" i="2"/>
  <c r="B140" i="2"/>
  <c r="B151" i="2"/>
  <c r="B57" i="2"/>
  <c r="B178" i="2"/>
  <c r="B91" i="2"/>
  <c r="B117" i="2"/>
  <c r="B55" i="2"/>
  <c r="B60" i="2"/>
  <c r="B62" i="2"/>
  <c r="B120" i="2"/>
  <c r="C68" i="2"/>
  <c r="C88" i="2"/>
  <c r="C99" i="2"/>
  <c r="C157" i="2"/>
  <c r="C50" i="2"/>
  <c r="C78" i="2"/>
  <c r="C154" i="2"/>
  <c r="C31" i="2"/>
  <c r="C135" i="2"/>
  <c r="C85" i="2"/>
  <c r="N68" i="2"/>
  <c r="D68" i="2"/>
  <c r="E119" i="2"/>
  <c r="K119" i="2"/>
  <c r="A159" i="2"/>
  <c r="A156" i="20" s="1"/>
  <c r="A86" i="2"/>
  <c r="A83" i="20" s="1"/>
  <c r="A176" i="2"/>
  <c r="A173" i="20" s="1"/>
  <c r="B160" i="2"/>
  <c r="F92" i="2"/>
  <c r="D92" i="2"/>
  <c r="I92" i="2"/>
  <c r="L86" i="2"/>
  <c r="N86" i="2"/>
  <c r="J160" i="2"/>
  <c r="G160" i="2"/>
  <c r="F87" i="2"/>
  <c r="G87" i="2"/>
  <c r="L87" i="2"/>
  <c r="L163" i="2"/>
  <c r="I163" i="2"/>
  <c r="J163" i="2"/>
  <c r="K114" i="2"/>
  <c r="J114" i="2"/>
  <c r="N114" i="2"/>
  <c r="N176" i="2"/>
  <c r="D176" i="2"/>
  <c r="H79" i="2"/>
  <c r="E92" i="2"/>
  <c r="H147" i="2"/>
  <c r="G86" i="2"/>
  <c r="H160" i="2"/>
  <c r="N160" i="2"/>
  <c r="J87" i="2"/>
  <c r="E163" i="2"/>
  <c r="F114" i="2"/>
  <c r="L114" i="2"/>
  <c r="F176" i="2"/>
  <c r="B147" i="2"/>
  <c r="B87" i="2"/>
  <c r="I68" i="2"/>
  <c r="L147" i="2"/>
  <c r="D147" i="2"/>
  <c r="E86" i="2"/>
  <c r="H119" i="2"/>
  <c r="G163" i="2"/>
  <c r="G176" i="2"/>
  <c r="H92" i="2"/>
  <c r="K147" i="2"/>
  <c r="F160" i="2"/>
  <c r="I160" i="2"/>
  <c r="F119" i="2"/>
  <c r="N119" i="2"/>
  <c r="B92" i="2"/>
  <c r="B112" i="2"/>
  <c r="A70" i="2"/>
  <c r="A67" i="20" s="1"/>
  <c r="B75" i="2"/>
  <c r="F70" i="2"/>
  <c r="N70" i="2"/>
  <c r="N75" i="2"/>
  <c r="F75" i="2"/>
  <c r="J75" i="2"/>
  <c r="I69" i="2"/>
  <c r="K112" i="2"/>
  <c r="N112" i="2"/>
  <c r="D112" i="2"/>
  <c r="A164" i="2"/>
  <c r="A161" i="20" s="1"/>
  <c r="K133" i="2"/>
  <c r="E133" i="2"/>
  <c r="H133" i="2"/>
  <c r="D133" i="2"/>
  <c r="H164" i="2"/>
  <c r="N159" i="2"/>
  <c r="D159" i="2"/>
  <c r="N65" i="2"/>
  <c r="D65" i="2"/>
  <c r="H159" i="2"/>
  <c r="I159" i="2"/>
  <c r="A109" i="2"/>
  <c r="A106" i="20" s="1"/>
  <c r="K136" i="2"/>
  <c r="F133" i="2"/>
  <c r="D164" i="2"/>
  <c r="H65" i="2"/>
  <c r="L109" i="2"/>
  <c r="N93" i="2"/>
  <c r="J93" i="2"/>
  <c r="E122" i="2"/>
  <c r="I173" i="2"/>
  <c r="D136" i="2"/>
  <c r="N136" i="2"/>
  <c r="F136" i="2"/>
  <c r="A136" i="2"/>
  <c r="A133" i="20" s="1"/>
  <c r="I133" i="2"/>
  <c r="B133" i="2"/>
  <c r="K93" i="2"/>
  <c r="E93" i="2"/>
  <c r="A93" i="2"/>
  <c r="A90" i="20" s="1"/>
  <c r="J122" i="2"/>
  <c r="I122" i="2"/>
  <c r="A122" i="2"/>
  <c r="A119" i="20" s="1"/>
  <c r="E66" i="2"/>
  <c r="D66" i="2"/>
  <c r="K66" i="2"/>
  <c r="A66" i="2"/>
  <c r="A63" i="20" s="1"/>
  <c r="G109" i="2"/>
  <c r="J109" i="2"/>
  <c r="K109" i="2"/>
  <c r="B109" i="2"/>
  <c r="F173" i="2"/>
  <c r="G173" i="2"/>
  <c r="B173" i="2"/>
  <c r="I164" i="2"/>
  <c r="K164" i="2"/>
  <c r="C164" i="2"/>
  <c r="C92" i="2"/>
  <c r="F159" i="2"/>
  <c r="E65" i="2"/>
  <c r="C65" i="2"/>
  <c r="I125" i="2"/>
  <c r="F125" i="2"/>
  <c r="C125" i="2"/>
  <c r="K198" i="2"/>
  <c r="G198" i="2"/>
  <c r="F198" i="2"/>
  <c r="C198" i="2"/>
  <c r="A112" i="2"/>
  <c r="A109" i="20" s="1"/>
  <c r="A147" i="2"/>
  <c r="A144" i="20" s="1"/>
  <c r="B168" i="2"/>
  <c r="N152" i="2"/>
  <c r="E70" i="2"/>
  <c r="N72" i="2"/>
  <c r="L168" i="2"/>
  <c r="J168" i="2"/>
  <c r="F52" i="2"/>
  <c r="E52" i="2"/>
  <c r="F69" i="2"/>
  <c r="D69" i="2"/>
  <c r="L112" i="2"/>
  <c r="J112" i="2"/>
  <c r="H70" i="2"/>
  <c r="C70" i="2"/>
  <c r="A75" i="2"/>
  <c r="A72" i="20" s="1"/>
  <c r="A69" i="2"/>
  <c r="A66" i="20" s="1"/>
  <c r="B52" i="2"/>
  <c r="D72" i="2"/>
  <c r="E72" i="2"/>
  <c r="H72" i="2"/>
  <c r="A72" i="2"/>
  <c r="A69" i="20" s="1"/>
  <c r="D152" i="2"/>
  <c r="I152" i="2"/>
  <c r="L152" i="2"/>
  <c r="K152" i="2"/>
  <c r="G168" i="2"/>
  <c r="K168" i="2"/>
  <c r="C168" i="2"/>
  <c r="G136" i="2"/>
  <c r="F195" i="2"/>
  <c r="J195" i="2"/>
  <c r="E195" i="2"/>
  <c r="J198" i="2"/>
  <c r="J125" i="2"/>
  <c r="D93" i="2"/>
  <c r="G122" i="2"/>
  <c r="J173" i="2"/>
  <c r="H152" i="2"/>
  <c r="J72" i="2"/>
  <c r="N52" i="2"/>
  <c r="A198" i="2"/>
  <c r="A195" i="20" s="1"/>
  <c r="E152" i="2"/>
  <c r="I72" i="2"/>
  <c r="G52" i="2"/>
  <c r="J119" i="2"/>
  <c r="K125" i="2"/>
  <c r="D125" i="2"/>
  <c r="L195" i="2"/>
  <c r="K195" i="2"/>
  <c r="A87" i="2"/>
  <c r="A84" i="20" s="1"/>
  <c r="A173" i="2"/>
  <c r="A170" i="20" s="1"/>
  <c r="L173" i="2"/>
  <c r="K173" i="2"/>
  <c r="H93" i="2"/>
  <c r="F122" i="2"/>
  <c r="L66" i="2"/>
  <c r="D177" i="2"/>
  <c r="B177" i="2"/>
  <c r="J177" i="2"/>
  <c r="H177" i="2"/>
  <c r="L177" i="2"/>
  <c r="F177" i="2"/>
  <c r="C110" i="2"/>
  <c r="L107" i="2"/>
  <c r="F127" i="2"/>
  <c r="J155" i="2"/>
  <c r="G70" i="2"/>
  <c r="N149" i="2"/>
  <c r="I149" i="2"/>
  <c r="D149" i="2"/>
  <c r="A149" i="2"/>
  <c r="A146" i="20" s="1"/>
  <c r="K149" i="2"/>
  <c r="C149" i="2"/>
  <c r="J149" i="2"/>
  <c r="N107" i="2"/>
  <c r="K107" i="2"/>
  <c r="K127" i="2"/>
  <c r="I155" i="2"/>
  <c r="A155" i="2"/>
  <c r="A152" i="20" s="1"/>
  <c r="F97" i="2"/>
  <c r="B97" i="2"/>
  <c r="D97" i="2"/>
  <c r="H97" i="2"/>
  <c r="J97" i="2"/>
  <c r="I97" i="2"/>
  <c r="A97" i="2"/>
  <c r="A94" i="20" s="1"/>
  <c r="C87" i="2"/>
  <c r="B107" i="2"/>
  <c r="A107" i="2"/>
  <c r="A104" i="20" s="1"/>
  <c r="E127" i="2"/>
  <c r="G127" i="2"/>
  <c r="C155" i="2"/>
  <c r="E155" i="2"/>
  <c r="C112" i="2"/>
  <c r="F168" i="2"/>
  <c r="G107" i="2"/>
  <c r="A127" i="2"/>
  <c r="A124" i="20" s="1"/>
  <c r="B127" i="2"/>
  <c r="F155" i="2"/>
  <c r="L155" i="2"/>
  <c r="F109" i="2"/>
  <c r="C163" i="2"/>
  <c r="C79" i="2"/>
  <c r="F258" i="2"/>
  <c r="K258" i="2"/>
  <c r="J258" i="2"/>
  <c r="A258" i="2"/>
  <c r="N258" i="2"/>
  <c r="L258" i="2"/>
  <c r="C260" i="2"/>
  <c r="N158" i="2"/>
  <c r="C158" i="2"/>
  <c r="F158" i="2"/>
  <c r="L158" i="2"/>
  <c r="J158" i="2"/>
  <c r="K158" i="2"/>
  <c r="D128" i="2"/>
  <c r="J128" i="2"/>
  <c r="I128" i="2"/>
  <c r="E128" i="2"/>
  <c r="F128" i="2"/>
  <c r="C128" i="2"/>
  <c r="B128" i="2"/>
  <c r="D197" i="2"/>
  <c r="H197" i="2"/>
  <c r="K197" i="2"/>
  <c r="J197" i="2"/>
  <c r="F197" i="2"/>
  <c r="E197" i="2"/>
  <c r="C197" i="2"/>
  <c r="J126" i="2"/>
  <c r="L126" i="2"/>
  <c r="E126" i="2"/>
  <c r="F126" i="2"/>
  <c r="C126" i="2"/>
  <c r="G126" i="2"/>
  <c r="B126" i="2"/>
  <c r="C138" i="2"/>
  <c r="G139" i="2"/>
  <c r="A139" i="2"/>
  <c r="A136" i="20" s="1"/>
  <c r="I139" i="2"/>
  <c r="D139" i="2"/>
  <c r="H139" i="2"/>
  <c r="B139" i="2"/>
  <c r="F139" i="2"/>
  <c r="C143" i="2"/>
  <c r="E94" i="2"/>
  <c r="F94" i="2"/>
  <c r="A94" i="2"/>
  <c r="A91" i="20" s="1"/>
  <c r="G94" i="2"/>
  <c r="K94" i="2"/>
  <c r="N94" i="2"/>
  <c r="C89" i="2"/>
  <c r="F104" i="2"/>
  <c r="C104" i="2"/>
  <c r="D104" i="2"/>
  <c r="E104" i="2"/>
  <c r="J104" i="2"/>
  <c r="B104" i="2"/>
  <c r="H104" i="2"/>
  <c r="N124" i="2"/>
  <c r="L94" i="2"/>
  <c r="K104" i="2"/>
  <c r="L104" i="2"/>
  <c r="G104" i="2"/>
  <c r="A104" i="2"/>
  <c r="A101" i="20" s="1"/>
  <c r="N104" i="2"/>
  <c r="I104" i="2"/>
  <c r="K124" i="2"/>
  <c r="B124" i="2"/>
  <c r="E124" i="2"/>
  <c r="H124" i="2"/>
  <c r="A124" i="2"/>
  <c r="A121" i="20" s="1"/>
  <c r="F124" i="2"/>
  <c r="C129" i="2"/>
  <c r="E169" i="2"/>
  <c r="C169" i="2"/>
  <c r="N169" i="2"/>
  <c r="L169" i="2"/>
  <c r="J169" i="2"/>
  <c r="F169" i="2"/>
  <c r="C171" i="2"/>
  <c r="N148" i="2"/>
  <c r="C148" i="2"/>
  <c r="H148" i="2"/>
  <c r="L148" i="2"/>
  <c r="J148" i="2"/>
  <c r="E148" i="2"/>
  <c r="C151" i="2"/>
  <c r="J90" i="2"/>
  <c r="H90" i="2"/>
  <c r="C90" i="2"/>
  <c r="N90" i="2"/>
  <c r="F90" i="2"/>
  <c r="K162" i="2"/>
  <c r="C162" i="2"/>
  <c r="G162" i="2"/>
  <c r="D162" i="2"/>
  <c r="F162" i="2"/>
  <c r="N162" i="2"/>
  <c r="L162" i="2"/>
  <c r="K115" i="2"/>
  <c r="B115" i="2"/>
  <c r="I115" i="2"/>
  <c r="N115" i="2"/>
  <c r="A115" i="2"/>
  <c r="A112" i="20" s="1"/>
  <c r="G115" i="2"/>
  <c r="C115" i="2"/>
  <c r="J96" i="2"/>
  <c r="A96" i="2"/>
  <c r="A93" i="20" s="1"/>
  <c r="D96" i="2"/>
  <c r="G96" i="2"/>
  <c r="K96" i="2"/>
  <c r="N96" i="2"/>
  <c r="L96" i="2"/>
  <c r="C96" i="2"/>
  <c r="H113" i="2"/>
  <c r="I113" i="2"/>
  <c r="N113" i="2"/>
  <c r="K113" i="2"/>
  <c r="L113" i="2"/>
  <c r="F113" i="2"/>
  <c r="J113" i="2"/>
  <c r="D113" i="2"/>
  <c r="N137" i="2"/>
  <c r="D137" i="2"/>
  <c r="F137" i="2"/>
  <c r="J137" i="2"/>
  <c r="K137" i="2"/>
  <c r="B137" i="2"/>
  <c r="B196" i="2"/>
  <c r="K196" i="2"/>
  <c r="J196" i="2"/>
  <c r="F118" i="2"/>
  <c r="D118" i="2"/>
  <c r="C170" i="2"/>
  <c r="B118" i="2"/>
  <c r="N118" i="2"/>
  <c r="C196" i="2"/>
  <c r="H196" i="2"/>
  <c r="J118" i="2"/>
  <c r="F144" i="2"/>
  <c r="C73" i="2"/>
  <c r="K144" i="2"/>
  <c r="D144" i="2"/>
  <c r="A144" i="2"/>
  <c r="A141" i="20" s="1"/>
  <c r="J144" i="2"/>
  <c r="H98" i="2"/>
  <c r="F161" i="2"/>
  <c r="E74" i="2"/>
  <c r="I110" i="2"/>
  <c r="A161" i="2"/>
  <c r="A158" i="20" s="1"/>
  <c r="C98" i="2"/>
  <c r="B74" i="2"/>
  <c r="N98" i="2"/>
  <c r="E161" i="2"/>
  <c r="H74" i="2"/>
  <c r="I74" i="2"/>
  <c r="K110" i="2"/>
  <c r="I196" i="2"/>
  <c r="I118" i="2"/>
  <c r="F196" i="2"/>
  <c r="A98" i="2"/>
  <c r="A95" i="20" s="1"/>
  <c r="K98" i="2"/>
  <c r="J161" i="2"/>
  <c r="G74" i="2"/>
  <c r="H110" i="2"/>
  <c r="G98" i="2"/>
  <c r="G110" i="2"/>
  <c r="K161" i="2"/>
  <c r="I98" i="2"/>
  <c r="N74" i="2"/>
  <c r="D161" i="2"/>
  <c r="L161" i="2"/>
  <c r="D98" i="2"/>
  <c r="H106" i="2"/>
  <c r="B106" i="2"/>
  <c r="I106" i="2"/>
  <c r="J105" i="2"/>
  <c r="H105" i="2"/>
  <c r="E105" i="2"/>
  <c r="D108" i="2"/>
  <c r="E108" i="2"/>
  <c r="J108" i="2"/>
  <c r="D102" i="2"/>
  <c r="E102" i="2"/>
  <c r="J102" i="2"/>
  <c r="N100" i="2"/>
  <c r="F100" i="2"/>
  <c r="K100" i="2"/>
  <c r="C100" i="2"/>
  <c r="C145" i="2"/>
  <c r="G145" i="2"/>
  <c r="C195" i="2"/>
  <c r="N133" i="2"/>
  <c r="N172" i="2"/>
  <c r="E42" i="2"/>
  <c r="J42" i="2"/>
  <c r="H42" i="2"/>
  <c r="L42" i="2"/>
  <c r="D42" i="2"/>
  <c r="N42" i="2"/>
  <c r="L54" i="2"/>
  <c r="H172" i="2"/>
  <c r="N145" i="2"/>
  <c r="J54" i="2"/>
  <c r="C49" i="2"/>
  <c r="C51" i="2"/>
  <c r="F51" i="2"/>
  <c r="G51" i="2"/>
  <c r="N51" i="2"/>
  <c r="L49" i="2"/>
  <c r="H49" i="2"/>
  <c r="B47" i="2"/>
  <c r="C146" i="2"/>
  <c r="A47" i="2"/>
  <c r="A44" i="20" s="1"/>
  <c r="H47" i="2"/>
  <c r="D47" i="2"/>
  <c r="G47" i="2"/>
  <c r="K47" i="2"/>
  <c r="C58" i="2"/>
  <c r="D39" i="2"/>
  <c r="N39" i="2"/>
  <c r="I39" i="2"/>
  <c r="F39" i="2"/>
  <c r="G39" i="2"/>
  <c r="K39" i="2"/>
  <c r="C55" i="2"/>
  <c r="I43" i="2"/>
  <c r="F43" i="2"/>
  <c r="G43" i="2"/>
  <c r="K43" i="2"/>
  <c r="C43" i="2"/>
  <c r="A43" i="2"/>
  <c r="A40" i="20" s="1"/>
  <c r="B43" i="2"/>
  <c r="C53" i="2"/>
  <c r="N106" i="2"/>
  <c r="F106" i="2"/>
  <c r="K106" i="2"/>
  <c r="C106" i="2"/>
  <c r="D105" i="2"/>
  <c r="G105" i="2"/>
  <c r="H108" i="2"/>
  <c r="G108" i="2"/>
  <c r="A108" i="2"/>
  <c r="A105" i="20" s="1"/>
  <c r="L102" i="2"/>
  <c r="B102" i="2"/>
  <c r="I102" i="2"/>
  <c r="L100" i="2"/>
  <c r="B100" i="2"/>
  <c r="I100" i="2"/>
  <c r="G100" i="2"/>
  <c r="L145" i="2"/>
  <c r="D145" i="2"/>
  <c r="D63" i="2"/>
  <c r="I63" i="2"/>
  <c r="G63" i="2"/>
  <c r="N63" i="2"/>
  <c r="K63" i="2"/>
  <c r="B63" i="2"/>
  <c r="G172" i="2"/>
  <c r="H145" i="2"/>
  <c r="C161" i="2"/>
  <c r="D54" i="2"/>
  <c r="E172" i="2"/>
  <c r="I172" i="2"/>
  <c r="F145" i="2"/>
  <c r="F54" i="2"/>
  <c r="A49" i="2"/>
  <c r="A46" i="20" s="1"/>
  <c r="A51" i="2"/>
  <c r="A48" i="20" s="1"/>
  <c r="L51" i="2"/>
  <c r="I51" i="2"/>
  <c r="I49" i="2"/>
  <c r="D49" i="2"/>
  <c r="D48" i="2"/>
  <c r="E48" i="2"/>
  <c r="H48" i="2"/>
  <c r="A48" i="2"/>
  <c r="A45" i="20" s="1"/>
  <c r="N48" i="2"/>
  <c r="C48" i="2"/>
  <c r="D41" i="2"/>
  <c r="N41" i="2"/>
  <c r="I41" i="2"/>
  <c r="F41" i="2"/>
  <c r="G41" i="2"/>
  <c r="K41" i="2"/>
  <c r="I45" i="2"/>
  <c r="F45" i="2"/>
  <c r="G45" i="2"/>
  <c r="K45" i="2"/>
  <c r="C45" i="2"/>
  <c r="A45" i="2"/>
  <c r="A42" i="20" s="1"/>
  <c r="B45" i="2"/>
  <c r="C56" i="2"/>
  <c r="I46" i="2"/>
  <c r="F46" i="2"/>
  <c r="G46" i="2"/>
  <c r="K46" i="2"/>
  <c r="C46" i="2"/>
  <c r="A46" i="2"/>
  <c r="A43" i="20" s="1"/>
  <c r="B46" i="2"/>
  <c r="C54" i="2"/>
  <c r="I121" i="2"/>
  <c r="D121" i="2"/>
  <c r="C61" i="2"/>
  <c r="D35" i="2"/>
  <c r="J14" i="2"/>
  <c r="H14" i="2"/>
  <c r="G14" i="2"/>
  <c r="D14" i="2"/>
  <c r="A14" i="2"/>
  <c r="A11" i="20" s="1"/>
  <c r="K14" i="2"/>
  <c r="N14" i="2"/>
  <c r="T12" i="13"/>
  <c r="C12" i="2"/>
  <c r="N71" i="2"/>
  <c r="F71" i="2"/>
  <c r="E71" i="2"/>
  <c r="L71" i="2"/>
  <c r="C71" i="2"/>
  <c r="K71" i="2"/>
  <c r="I67" i="2"/>
  <c r="B67" i="2"/>
  <c r="K67" i="2"/>
  <c r="F67" i="2"/>
  <c r="E67" i="2"/>
  <c r="C67" i="2"/>
  <c r="K82" i="2"/>
  <c r="I82" i="2"/>
  <c r="B82" i="2"/>
  <c r="F82" i="2"/>
  <c r="E82" i="2"/>
  <c r="C82" i="2"/>
  <c r="J82" i="2"/>
  <c r="D27" i="2"/>
  <c r="L27" i="2"/>
  <c r="B27" i="2"/>
  <c r="J27" i="2"/>
  <c r="L32" i="2"/>
  <c r="H32" i="2"/>
  <c r="J32" i="2"/>
  <c r="E32" i="2"/>
  <c r="F95" i="2"/>
  <c r="C140" i="2"/>
  <c r="E23" i="2"/>
  <c r="J23" i="2"/>
  <c r="H23" i="2"/>
  <c r="K30" i="2"/>
  <c r="N30" i="2"/>
  <c r="E30" i="2"/>
  <c r="H29" i="2"/>
  <c r="L29" i="2"/>
  <c r="F29" i="2"/>
  <c r="N111" i="2"/>
  <c r="F111" i="2"/>
  <c r="K111" i="2"/>
  <c r="L64" i="2"/>
  <c r="K64" i="2"/>
  <c r="E64" i="2"/>
  <c r="N27" i="2"/>
  <c r="D36" i="2"/>
  <c r="F36" i="2"/>
  <c r="E36" i="2"/>
  <c r="H116" i="2"/>
  <c r="L116" i="2"/>
  <c r="I116" i="2"/>
  <c r="K116" i="2"/>
  <c r="A32" i="2"/>
  <c r="A29" i="20" s="1"/>
  <c r="D95" i="2"/>
  <c r="N95" i="2"/>
  <c r="B23" i="2"/>
  <c r="G23" i="2"/>
  <c r="I30" i="2"/>
  <c r="C30" i="2"/>
  <c r="B30" i="2"/>
  <c r="C29" i="2"/>
  <c r="B29" i="2"/>
  <c r="B111" i="2"/>
  <c r="C111" i="2"/>
  <c r="B64" i="2"/>
  <c r="L59" i="2"/>
  <c r="K59" i="2"/>
  <c r="G59" i="2"/>
  <c r="G64" i="2"/>
  <c r="A145" i="2"/>
  <c r="A142" i="20" s="1"/>
  <c r="G27" i="2"/>
  <c r="C23" i="2"/>
  <c r="C156" i="2"/>
  <c r="N156" i="2"/>
  <c r="K156" i="2"/>
  <c r="E29" i="2"/>
  <c r="C15" i="2"/>
  <c r="N15" i="2"/>
  <c r="G15" i="2"/>
  <c r="N37" i="2"/>
  <c r="D37" i="2"/>
  <c r="L37" i="2"/>
  <c r="G111" i="2"/>
  <c r="C114" i="2"/>
  <c r="C64" i="2"/>
  <c r="E59" i="2"/>
  <c r="I23" i="2"/>
  <c r="D156" i="2"/>
  <c r="A156" i="2"/>
  <c r="A153" i="20" s="1"/>
  <c r="I15" i="2"/>
  <c r="G37" i="2"/>
  <c r="I37" i="2"/>
  <c r="A59" i="2"/>
  <c r="A56" i="20" s="1"/>
  <c r="J59" i="2"/>
  <c r="C62" i="2"/>
  <c r="F156" i="2"/>
  <c r="G30" i="2"/>
  <c r="D111" i="2"/>
  <c r="A30" i="2"/>
  <c r="A27" i="20" s="1"/>
  <c r="E37" i="2"/>
  <c r="H37" i="2"/>
  <c r="J36" i="2"/>
  <c r="N36" i="2"/>
  <c r="C116" i="2"/>
  <c r="K95" i="2"/>
  <c r="H101" i="2"/>
  <c r="I101" i="2"/>
  <c r="A101" i="2"/>
  <c r="A98" i="20" s="1"/>
  <c r="D116" i="2"/>
  <c r="H95" i="2"/>
  <c r="N101" i="2"/>
  <c r="K101" i="2"/>
  <c r="C153" i="2"/>
  <c r="A36" i="2"/>
  <c r="A33" i="20" s="1"/>
  <c r="B32" i="2"/>
  <c r="J101" i="2"/>
  <c r="N29" i="2"/>
  <c r="G101" i="2"/>
  <c r="N182" i="2"/>
  <c r="J182" i="2"/>
  <c r="C182" i="2"/>
  <c r="E182" i="2"/>
  <c r="L182" i="2"/>
  <c r="A182" i="2"/>
  <c r="A179" i="20" s="1"/>
  <c r="D182" i="2"/>
  <c r="J186" i="2"/>
  <c r="B186" i="2"/>
  <c r="D186" i="2"/>
  <c r="G186" i="2"/>
  <c r="E186" i="2"/>
  <c r="F186" i="2"/>
  <c r="A71" i="2"/>
  <c r="A68" i="20" s="1"/>
  <c r="N185" i="2"/>
  <c r="K185" i="2"/>
  <c r="J185" i="2"/>
  <c r="C185" i="2"/>
  <c r="E185" i="2"/>
  <c r="A185" i="2"/>
  <c r="A182" i="20" s="1"/>
  <c r="N181" i="2"/>
  <c r="K181" i="2"/>
  <c r="J181" i="2"/>
  <c r="C181" i="2"/>
  <c r="E181" i="2"/>
  <c r="A181" i="2"/>
  <c r="A178" i="20" s="1"/>
  <c r="B183" i="2"/>
  <c r="N183" i="2"/>
  <c r="C183" i="2"/>
  <c r="D183" i="2"/>
  <c r="E183" i="2"/>
  <c r="E187" i="2"/>
  <c r="I187" i="2"/>
  <c r="B187" i="2"/>
  <c r="N187" i="2"/>
  <c r="C187" i="2"/>
  <c r="D180" i="2"/>
  <c r="I180" i="2"/>
  <c r="C180" i="2"/>
  <c r="H180" i="2"/>
  <c r="B180" i="2"/>
  <c r="K180" i="2"/>
  <c r="A118" i="2"/>
  <c r="A115" i="20" s="1"/>
  <c r="J188" i="2"/>
  <c r="E188" i="2"/>
  <c r="F188" i="2"/>
  <c r="K188" i="2"/>
  <c r="B188" i="2"/>
  <c r="K34" i="2"/>
  <c r="I34" i="2"/>
  <c r="F34" i="2"/>
  <c r="L34" i="2"/>
  <c r="H34" i="2"/>
  <c r="D34" i="2"/>
  <c r="E34" i="2"/>
  <c r="J38" i="2"/>
  <c r="E38" i="2"/>
  <c r="I38" i="2"/>
  <c r="H38" i="2"/>
  <c r="L38" i="2"/>
  <c r="C38" i="2"/>
  <c r="K38" i="2"/>
  <c r="J116" i="2"/>
  <c r="K179" i="2"/>
  <c r="H179" i="2"/>
  <c r="J179" i="2"/>
  <c r="C179" i="2"/>
  <c r="F22" i="2"/>
  <c r="I22" i="2"/>
  <c r="H22" i="2"/>
  <c r="J22" i="2"/>
  <c r="E22" i="2"/>
  <c r="N22" i="2"/>
  <c r="G22" i="2"/>
  <c r="N23" i="2"/>
  <c r="B179" i="2"/>
  <c r="G179" i="2"/>
  <c r="C13" i="2"/>
  <c r="D13" i="2"/>
  <c r="I13" i="2"/>
  <c r="H13" i="2"/>
  <c r="E13" i="2"/>
  <c r="J13" i="2"/>
  <c r="L13" i="2"/>
  <c r="I81" i="2"/>
  <c r="F81" i="2"/>
  <c r="K81" i="2"/>
  <c r="G81" i="2"/>
  <c r="K26" i="2"/>
  <c r="C26" i="2"/>
  <c r="A26" i="2"/>
  <c r="A23" i="20" s="1"/>
  <c r="N26" i="2"/>
  <c r="F33" i="2"/>
  <c r="I33" i="2"/>
  <c r="L26" i="2"/>
  <c r="F26" i="2"/>
  <c r="B84" i="2"/>
  <c r="I84" i="2"/>
  <c r="N84" i="2"/>
  <c r="C160" i="2"/>
  <c r="J81" i="2"/>
  <c r="L81" i="2"/>
  <c r="E26" i="2"/>
  <c r="L33" i="2"/>
  <c r="H84" i="2"/>
  <c r="H81" i="2"/>
  <c r="N33" i="2"/>
  <c r="H103" i="2"/>
  <c r="G103" i="2"/>
  <c r="F28" i="2"/>
  <c r="D28" i="2"/>
  <c r="G28" i="2"/>
  <c r="E84" i="2"/>
  <c r="H28" i="2"/>
  <c r="C28" i="2"/>
  <c r="F84" i="2"/>
  <c r="F103" i="2"/>
  <c r="B122" i="2"/>
  <c r="K184" i="2"/>
  <c r="N184" i="2"/>
  <c r="A82" i="2"/>
  <c r="A79" i="20" s="1"/>
  <c r="K33" i="2"/>
  <c r="E184" i="2"/>
  <c r="J184" i="2"/>
  <c r="D184" i="2"/>
  <c r="A184" i="2"/>
  <c r="A181" i="20" s="1"/>
  <c r="E103" i="2"/>
  <c r="J26" i="2"/>
  <c r="D103" i="2"/>
  <c r="B103" i="2"/>
  <c r="B36" i="2"/>
  <c r="J29" i="2"/>
  <c r="J30" i="2"/>
  <c r="A84" i="2"/>
  <c r="A81" i="20" s="1"/>
  <c r="O24" i="2"/>
  <c r="L24" i="2"/>
  <c r="G24" i="2"/>
  <c r="J24" i="2"/>
  <c r="G184" i="2"/>
  <c r="D124" i="2"/>
  <c r="I124" i="2"/>
  <c r="G124" i="2"/>
  <c r="L124" i="2"/>
  <c r="J124" i="2"/>
  <c r="C124" i="2"/>
  <c r="D169" i="2"/>
  <c r="H169" i="2"/>
  <c r="K169" i="2"/>
  <c r="B169" i="2"/>
  <c r="I169" i="2"/>
  <c r="G169" i="2"/>
  <c r="A169" i="2"/>
  <c r="A166" i="20" s="1"/>
  <c r="D148" i="2"/>
  <c r="I148" i="2"/>
  <c r="K148" i="2"/>
  <c r="B148" i="2"/>
  <c r="F148" i="2"/>
  <c r="G148" i="2"/>
  <c r="A148" i="2"/>
  <c r="A145" i="20" s="1"/>
  <c r="D90" i="2"/>
  <c r="I90" i="2"/>
  <c r="E90" i="2"/>
  <c r="L90" i="2"/>
  <c r="K90" i="2"/>
  <c r="B90" i="2"/>
  <c r="G90" i="2"/>
  <c r="A90" i="2"/>
  <c r="A87" i="20" s="1"/>
  <c r="E162" i="2"/>
  <c r="I162" i="2"/>
  <c r="A162" i="2"/>
  <c r="A159" i="20" s="1"/>
  <c r="B162" i="2"/>
  <c r="J162" i="2"/>
  <c r="H162" i="2"/>
  <c r="C165" i="2"/>
  <c r="E115" i="2"/>
  <c r="L115" i="2"/>
  <c r="J115" i="2"/>
  <c r="F115" i="2"/>
  <c r="D115" i="2"/>
  <c r="H115" i="2"/>
  <c r="C123" i="2"/>
  <c r="I96" i="2"/>
  <c r="H96" i="2"/>
  <c r="F96" i="2"/>
  <c r="B96" i="2"/>
  <c r="E96" i="2"/>
  <c r="C91" i="2"/>
  <c r="A113" i="2"/>
  <c r="A110" i="20" s="1"/>
  <c r="C113" i="2"/>
  <c r="B113" i="2"/>
  <c r="G113" i="2"/>
  <c r="E113" i="2"/>
  <c r="C120" i="2"/>
  <c r="I137" i="2"/>
  <c r="A137" i="2"/>
  <c r="A134" i="20" s="1"/>
  <c r="H137" i="2"/>
  <c r="C137" i="2"/>
  <c r="E137" i="2"/>
  <c r="G137" i="2"/>
  <c r="L137" i="2"/>
  <c r="C141" i="2"/>
  <c r="L196" i="2"/>
  <c r="G196" i="2"/>
  <c r="L118" i="2"/>
  <c r="G118" i="2"/>
  <c r="C174" i="2"/>
  <c r="C178" i="2"/>
  <c r="E196" i="2"/>
  <c r="E118" i="2"/>
  <c r="H69" i="2"/>
  <c r="D196" i="2"/>
  <c r="H118" i="2"/>
  <c r="A196" i="2"/>
  <c r="A193" i="20" s="1"/>
  <c r="I144" i="2"/>
  <c r="C175" i="2"/>
  <c r="L144" i="2"/>
  <c r="N144" i="2"/>
  <c r="C118" i="2"/>
  <c r="N196" i="2"/>
  <c r="H144" i="2"/>
  <c r="C150" i="2"/>
  <c r="I161" i="2"/>
  <c r="K74" i="2"/>
  <c r="D110" i="2"/>
  <c r="A74" i="2"/>
  <c r="A71" i="20" s="1"/>
  <c r="B161" i="2"/>
  <c r="G144" i="2"/>
  <c r="F98" i="2"/>
  <c r="E98" i="2"/>
  <c r="N161" i="2"/>
  <c r="L74" i="2"/>
  <c r="E110" i="2"/>
  <c r="J110" i="2"/>
  <c r="K118" i="2"/>
  <c r="E144" i="2"/>
  <c r="L98" i="2"/>
  <c r="J98" i="2"/>
  <c r="H161" i="2"/>
  <c r="J74" i="2"/>
  <c r="L110" i="2"/>
  <c r="F74" i="2"/>
  <c r="N110" i="2"/>
  <c r="F110" i="2"/>
  <c r="G161" i="2"/>
  <c r="C144" i="2"/>
  <c r="D74" i="2"/>
  <c r="L106" i="2"/>
  <c r="G106" i="2"/>
  <c r="A106" i="2"/>
  <c r="A103" i="20" s="1"/>
  <c r="L105" i="2"/>
  <c r="B105" i="2"/>
  <c r="I105" i="2"/>
  <c r="A105" i="2"/>
  <c r="A102" i="20" s="1"/>
  <c r="N108" i="2"/>
  <c r="F108" i="2"/>
  <c r="K108" i="2"/>
  <c r="C108" i="2"/>
  <c r="N102" i="2"/>
  <c r="F102" i="2"/>
  <c r="K102" i="2"/>
  <c r="C102" i="2"/>
  <c r="E100" i="2"/>
  <c r="J100" i="2"/>
  <c r="E54" i="2"/>
  <c r="B172" i="2"/>
  <c r="K145" i="2"/>
  <c r="B98" i="2"/>
  <c r="J145" i="2"/>
  <c r="B145" i="2"/>
  <c r="I42" i="2"/>
  <c r="F42" i="2"/>
  <c r="G42" i="2"/>
  <c r="K42" i="2"/>
  <c r="C42" i="2"/>
  <c r="A42" i="2"/>
  <c r="A39" i="20" s="1"/>
  <c r="B42" i="2"/>
  <c r="G54" i="2"/>
  <c r="D172" i="2"/>
  <c r="F172" i="2"/>
  <c r="E145" i="2"/>
  <c r="N54" i="2"/>
  <c r="B49" i="2"/>
  <c r="L68" i="2"/>
  <c r="H51" i="2"/>
  <c r="J51" i="2"/>
  <c r="D51" i="2"/>
  <c r="F49" i="2"/>
  <c r="N49" i="2"/>
  <c r="G49" i="2"/>
  <c r="C132" i="2"/>
  <c r="C167" i="2"/>
  <c r="N47" i="2"/>
  <c r="E47" i="2"/>
  <c r="F47" i="2"/>
  <c r="C47" i="2"/>
  <c r="J47" i="2"/>
  <c r="I47" i="2"/>
  <c r="L47" i="2"/>
  <c r="C39" i="2"/>
  <c r="A39" i="2"/>
  <c r="A36" i="20" s="1"/>
  <c r="B39" i="2"/>
  <c r="E39" i="2"/>
  <c r="J39" i="2"/>
  <c r="H39" i="2"/>
  <c r="L39" i="2"/>
  <c r="E43" i="2"/>
  <c r="J43" i="2"/>
  <c r="H43" i="2"/>
  <c r="L43" i="2"/>
  <c r="D43" i="2"/>
  <c r="N43" i="2"/>
  <c r="D106" i="2"/>
  <c r="E106" i="2"/>
  <c r="J106" i="2"/>
  <c r="N105" i="2"/>
  <c r="F105" i="2"/>
  <c r="K105" i="2"/>
  <c r="C105" i="2"/>
  <c r="L108" i="2"/>
  <c r="B108" i="2"/>
  <c r="I108" i="2"/>
  <c r="H102" i="2"/>
  <c r="G102" i="2"/>
  <c r="A102" i="2"/>
  <c r="A99" i="20" s="1"/>
  <c r="H100" i="2"/>
  <c r="D100" i="2"/>
  <c r="A100" i="2"/>
  <c r="A97" i="20" s="1"/>
  <c r="K172" i="2"/>
  <c r="H54" i="2"/>
  <c r="E63" i="2"/>
  <c r="J63" i="2"/>
  <c r="F63" i="2"/>
  <c r="A63" i="2"/>
  <c r="A60" i="20" s="1"/>
  <c r="H63" i="2"/>
  <c r="L63" i="2"/>
  <c r="C63" i="2"/>
  <c r="C172" i="2"/>
  <c r="B144" i="2"/>
  <c r="K54" i="2"/>
  <c r="J172" i="2"/>
  <c r="L172" i="2"/>
  <c r="I145" i="2"/>
  <c r="A54" i="2"/>
  <c r="A51" i="20" s="1"/>
  <c r="I54" i="2"/>
  <c r="B54" i="2"/>
  <c r="B51" i="2"/>
  <c r="B155" i="2"/>
  <c r="K51" i="2"/>
  <c r="E51" i="2"/>
  <c r="K49" i="2"/>
  <c r="J49" i="2"/>
  <c r="E49" i="2"/>
  <c r="J48" i="2"/>
  <c r="I48" i="2"/>
  <c r="F48" i="2"/>
  <c r="B48" i="2"/>
  <c r="G48" i="2"/>
  <c r="K48" i="2"/>
  <c r="L48" i="2"/>
  <c r="C41" i="2"/>
  <c r="A41" i="2"/>
  <c r="A38" i="20" s="1"/>
  <c r="B41" i="2"/>
  <c r="E41" i="2"/>
  <c r="J41" i="2"/>
  <c r="H41" i="2"/>
  <c r="L41" i="2"/>
  <c r="E45" i="2"/>
  <c r="J45" i="2"/>
  <c r="H45" i="2"/>
  <c r="L45" i="2"/>
  <c r="D45" i="2"/>
  <c r="N45" i="2"/>
  <c r="C57" i="2"/>
  <c r="E46" i="2"/>
  <c r="J46" i="2"/>
  <c r="H46" i="2"/>
  <c r="L46" i="2"/>
  <c r="D46" i="2"/>
  <c r="N46" i="2"/>
  <c r="F121" i="2"/>
  <c r="J121" i="2"/>
  <c r="E121" i="2"/>
  <c r="C117" i="2"/>
  <c r="F14" i="2"/>
  <c r="C14" i="2"/>
  <c r="B14" i="2"/>
  <c r="E14" i="2"/>
  <c r="L14" i="2"/>
  <c r="I14" i="2"/>
  <c r="B71" i="2"/>
  <c r="G71" i="2"/>
  <c r="J71" i="2"/>
  <c r="I71" i="2"/>
  <c r="H71" i="2"/>
  <c r="D71" i="2"/>
  <c r="N67" i="2"/>
  <c r="L67" i="2"/>
  <c r="J67" i="2"/>
  <c r="G67" i="2"/>
  <c r="H67" i="2"/>
  <c r="D67" i="2"/>
  <c r="L82" i="2"/>
  <c r="N82" i="2"/>
  <c r="G82" i="2"/>
  <c r="H82" i="2"/>
  <c r="D82" i="2"/>
  <c r="F27" i="2"/>
  <c r="C27" i="2"/>
  <c r="I27" i="2"/>
  <c r="K27" i="2"/>
  <c r="E27" i="2"/>
  <c r="K32" i="2"/>
  <c r="G32" i="2"/>
  <c r="F32" i="2"/>
  <c r="I32" i="2"/>
  <c r="I95" i="2"/>
  <c r="J95" i="2"/>
  <c r="C142" i="2"/>
  <c r="D23" i="2"/>
  <c r="L23" i="2"/>
  <c r="L30" i="2"/>
  <c r="H30" i="2"/>
  <c r="D29" i="2"/>
  <c r="I29" i="2"/>
  <c r="C17" i="2"/>
  <c r="E111" i="2"/>
  <c r="J111" i="2"/>
  <c r="I64" i="2"/>
  <c r="H27" i="2"/>
  <c r="L36" i="2"/>
  <c r="G36" i="2"/>
  <c r="H36" i="2"/>
  <c r="F116" i="2"/>
  <c r="G116" i="2"/>
  <c r="B116" i="2"/>
  <c r="N32" i="2"/>
  <c r="A95" i="2"/>
  <c r="A92" i="20" s="1"/>
  <c r="E95" i="2"/>
  <c r="B95" i="2"/>
  <c r="A23" i="2"/>
  <c r="A20" i="20" s="1"/>
  <c r="D30" i="2"/>
  <c r="K29" i="2"/>
  <c r="A29" i="2"/>
  <c r="A26" i="20" s="1"/>
  <c r="H111" i="2"/>
  <c r="I111" i="2"/>
  <c r="C59" i="2"/>
  <c r="A64" i="2"/>
  <c r="A61" i="20" s="1"/>
  <c r="I59" i="2"/>
  <c r="N59" i="2"/>
  <c r="F64" i="2"/>
  <c r="N64" i="2"/>
  <c r="C60" i="2"/>
  <c r="F23" i="2"/>
  <c r="E156" i="2"/>
  <c r="H156" i="2"/>
  <c r="L156" i="2"/>
  <c r="J156" i="2"/>
  <c r="F30" i="2"/>
  <c r="G29" i="2"/>
  <c r="F15" i="2"/>
  <c r="H15" i="2"/>
  <c r="D15" i="2"/>
  <c r="B37" i="2"/>
  <c r="A37" i="2"/>
  <c r="A34" i="20" s="1"/>
  <c r="C37" i="2"/>
  <c r="K37" i="2"/>
  <c r="L111" i="2"/>
  <c r="A111" i="2"/>
  <c r="A108" i="20" s="1"/>
  <c r="B59" i="2"/>
  <c r="H59" i="2"/>
  <c r="D59" i="2"/>
  <c r="J64" i="2"/>
  <c r="A15" i="2"/>
  <c r="A12" i="20" s="1"/>
  <c r="E15" i="2"/>
  <c r="F37" i="2"/>
  <c r="F59" i="2"/>
  <c r="H64" i="2"/>
  <c r="K23" i="2"/>
  <c r="I156" i="2"/>
  <c r="K15" i="2"/>
  <c r="J37" i="2"/>
  <c r="G156" i="2"/>
  <c r="J15" i="2"/>
  <c r="D64" i="2"/>
  <c r="B15" i="2"/>
  <c r="A27" i="2"/>
  <c r="A24" i="20" s="1"/>
  <c r="C36" i="2"/>
  <c r="I36" i="2"/>
  <c r="A116" i="2"/>
  <c r="A113" i="20" s="1"/>
  <c r="C32" i="2"/>
  <c r="C95" i="2"/>
  <c r="E101" i="2"/>
  <c r="B101" i="2"/>
  <c r="L101" i="2"/>
  <c r="C261" i="2"/>
  <c r="E116" i="2"/>
  <c r="D32" i="2"/>
  <c r="G95" i="2"/>
  <c r="F101" i="2"/>
  <c r="C101" i="2"/>
  <c r="L15" i="2"/>
  <c r="L95" i="2"/>
  <c r="D101" i="2"/>
  <c r="K36" i="2"/>
  <c r="B182" i="2"/>
  <c r="G182" i="2"/>
  <c r="F182" i="2"/>
  <c r="K182" i="2"/>
  <c r="I182" i="2"/>
  <c r="H182" i="2"/>
  <c r="H186" i="2"/>
  <c r="N186" i="2"/>
  <c r="A186" i="2"/>
  <c r="A183" i="20" s="1"/>
  <c r="K186" i="2"/>
  <c r="C186" i="2"/>
  <c r="I186" i="2"/>
  <c r="L186" i="2"/>
  <c r="B156" i="2"/>
  <c r="H185" i="2"/>
  <c r="F185" i="2"/>
  <c r="B185" i="2"/>
  <c r="D185" i="2"/>
  <c r="I185" i="2"/>
  <c r="G185" i="2"/>
  <c r="L185" i="2"/>
  <c r="H181" i="2"/>
  <c r="B181" i="2"/>
  <c r="F181" i="2"/>
  <c r="G181" i="2"/>
  <c r="D181" i="2"/>
  <c r="I181" i="2"/>
  <c r="L181" i="2"/>
  <c r="G183" i="2"/>
  <c r="H183" i="2"/>
  <c r="J183" i="2"/>
  <c r="F183" i="2"/>
  <c r="L183" i="2"/>
  <c r="A183" i="2"/>
  <c r="A180" i="20" s="1"/>
  <c r="I183" i="2"/>
  <c r="K183" i="2"/>
  <c r="D187" i="2"/>
  <c r="A187" i="2"/>
  <c r="A184" i="20" s="1"/>
  <c r="L187" i="2"/>
  <c r="K187" i="2"/>
  <c r="G187" i="2"/>
  <c r="H187" i="2"/>
  <c r="J187" i="2"/>
  <c r="F187" i="2"/>
  <c r="E180" i="2"/>
  <c r="F180" i="2"/>
  <c r="L180" i="2"/>
  <c r="J180" i="2"/>
  <c r="N180" i="2"/>
  <c r="G180" i="2"/>
  <c r="A180" i="2"/>
  <c r="A177" i="20" s="1"/>
  <c r="A67" i="2"/>
  <c r="A64" i="20" s="1"/>
  <c r="L188" i="2"/>
  <c r="D188" i="2"/>
  <c r="N188" i="2"/>
  <c r="H188" i="2"/>
  <c r="C188" i="2"/>
  <c r="A188" i="2"/>
  <c r="A185" i="20" s="1"/>
  <c r="G188" i="2"/>
  <c r="I188" i="2"/>
  <c r="J34" i="2"/>
  <c r="G34" i="2"/>
  <c r="B34" i="2"/>
  <c r="A34" i="2"/>
  <c r="A31" i="20" s="1"/>
  <c r="N34" i="2"/>
  <c r="C34" i="2"/>
  <c r="B38" i="2"/>
  <c r="F38" i="2"/>
  <c r="N38" i="2"/>
  <c r="A38" i="2"/>
  <c r="A35" i="20" s="1"/>
  <c r="G38" i="2"/>
  <c r="D38" i="2"/>
  <c r="F179" i="2"/>
  <c r="I179" i="2"/>
  <c r="A179" i="2"/>
  <c r="A176" i="20" s="1"/>
  <c r="N179" i="2"/>
  <c r="B22" i="2"/>
  <c r="L22" i="2"/>
  <c r="D22" i="2"/>
  <c r="A22" i="2"/>
  <c r="A19" i="20" s="1"/>
  <c r="C22" i="2"/>
  <c r="K22" i="2"/>
  <c r="D179" i="2"/>
  <c r="G13" i="2"/>
  <c r="A13" i="2"/>
  <c r="A10" i="20" s="1"/>
  <c r="N13" i="2"/>
  <c r="F13" i="2"/>
  <c r="B13" i="2"/>
  <c r="K13" i="2"/>
  <c r="B81" i="2"/>
  <c r="C81" i="2"/>
  <c r="A81" i="2"/>
  <c r="A78" i="20" s="1"/>
  <c r="D26" i="2"/>
  <c r="B26" i="2"/>
  <c r="G26" i="2"/>
  <c r="H33" i="2"/>
  <c r="J33" i="2"/>
  <c r="E33" i="2"/>
  <c r="C119" i="2"/>
  <c r="I26" i="2"/>
  <c r="L179" i="2"/>
  <c r="L84" i="2"/>
  <c r="K84" i="2"/>
  <c r="J84" i="2"/>
  <c r="D81" i="2"/>
  <c r="H26" i="2"/>
  <c r="D33" i="2"/>
  <c r="G84" i="2"/>
  <c r="E81" i="2"/>
  <c r="L103" i="2"/>
  <c r="I103" i="2"/>
  <c r="J28" i="2"/>
  <c r="D84" i="2"/>
  <c r="K28" i="2"/>
  <c r="L28" i="2"/>
  <c r="N103" i="2"/>
  <c r="J103" i="2"/>
  <c r="A103" i="2"/>
  <c r="A100" i="20" s="1"/>
  <c r="N28" i="2"/>
  <c r="H184" i="2"/>
  <c r="B184" i="2"/>
  <c r="L184" i="2"/>
  <c r="A33" i="2"/>
  <c r="A30" i="20" s="1"/>
  <c r="A28" i="2"/>
  <c r="A25" i="20" s="1"/>
  <c r="I184" i="2"/>
  <c r="C184" i="2"/>
  <c r="K103" i="2"/>
  <c r="B33" i="2"/>
  <c r="C103" i="2"/>
  <c r="E28" i="2"/>
  <c r="G33" i="2"/>
  <c r="K24" i="2"/>
  <c r="B24" i="2"/>
  <c r="D24" i="2"/>
  <c r="I24" i="2"/>
  <c r="F24" i="2"/>
  <c r="H24" i="2"/>
  <c r="M10" i="13"/>
  <c r="AX9" i="2"/>
  <c r="P10" i="13" s="1"/>
  <c r="BA9" i="2"/>
  <c r="CH9" i="2"/>
  <c r="AN10" i="13" s="1"/>
  <c r="CN9" i="2"/>
  <c r="AR10" i="13" s="1"/>
  <c r="BM9" i="2"/>
  <c r="BS9" i="2"/>
  <c r="CB9" i="2"/>
  <c r="CE9" i="2"/>
  <c r="AL10" i="13" s="1"/>
  <c r="AT9" i="2"/>
  <c r="C2" i="5" s="1"/>
  <c r="CK9" i="2"/>
  <c r="AP10" i="13" s="1"/>
  <c r="AK9" i="2"/>
  <c r="BD9" i="2"/>
  <c r="BY9" i="2"/>
  <c r="BG9" i="2"/>
  <c r="BV9" i="2"/>
  <c r="BJ9" i="2"/>
  <c r="BP9" i="2"/>
  <c r="CQ15" i="2" l="1"/>
  <c r="CQ19" i="2"/>
  <c r="CQ23" i="2"/>
  <c r="CQ27" i="2"/>
  <c r="CQ31" i="2"/>
  <c r="CQ35" i="2"/>
  <c r="CQ39" i="2"/>
  <c r="CQ43" i="2"/>
  <c r="CQ47" i="2"/>
  <c r="CQ51" i="2"/>
  <c r="CQ55" i="2"/>
  <c r="CQ59" i="2"/>
  <c r="CQ63" i="2"/>
  <c r="CQ67" i="2"/>
  <c r="CQ71" i="2"/>
  <c r="CQ75" i="2"/>
  <c r="CQ79" i="2"/>
  <c r="CQ83" i="2"/>
  <c r="CQ87" i="2"/>
  <c r="CQ91" i="2"/>
  <c r="AT91" i="13" s="1"/>
  <c r="CQ95" i="2"/>
  <c r="CQ99" i="2"/>
  <c r="CQ103" i="2"/>
  <c r="CQ107" i="2"/>
  <c r="CQ111" i="2"/>
  <c r="CQ115" i="2"/>
  <c r="CQ119" i="2"/>
  <c r="CQ123" i="2"/>
  <c r="AT123" i="13" s="1"/>
  <c r="CQ127" i="2"/>
  <c r="CQ131" i="2"/>
  <c r="CQ135" i="2"/>
  <c r="CQ139" i="2"/>
  <c r="AT139" i="13" s="1"/>
  <c r="CQ143" i="2"/>
  <c r="CQ147" i="2"/>
  <c r="CQ151" i="2"/>
  <c r="CQ155" i="2"/>
  <c r="AT155" i="13" s="1"/>
  <c r="CQ159" i="2"/>
  <c r="CQ163" i="2"/>
  <c r="CQ167" i="2"/>
  <c r="CQ171" i="2"/>
  <c r="AT171" i="13" s="1"/>
  <c r="CQ175" i="2"/>
  <c r="CQ179" i="2"/>
  <c r="CQ183" i="2"/>
  <c r="CQ187" i="2"/>
  <c r="CQ191" i="2"/>
  <c r="CQ195" i="2"/>
  <c r="CQ199" i="2"/>
  <c r="CQ203" i="2"/>
  <c r="AT203" i="13" s="1"/>
  <c r="CQ207" i="2"/>
  <c r="CQ211" i="2"/>
  <c r="CQ215" i="2"/>
  <c r="CQ219" i="2"/>
  <c r="CQ223" i="2"/>
  <c r="CQ227" i="2"/>
  <c r="CQ231" i="2"/>
  <c r="CQ235" i="2"/>
  <c r="CQ239" i="2"/>
  <c r="CQ243" i="2"/>
  <c r="CQ247" i="2"/>
  <c r="CQ251" i="2"/>
  <c r="CQ255" i="2"/>
  <c r="CQ259" i="2"/>
  <c r="CQ16" i="2"/>
  <c r="CQ20" i="2"/>
  <c r="AT20" i="13" s="1"/>
  <c r="CQ24" i="2"/>
  <c r="CQ28" i="2"/>
  <c r="CQ32" i="2"/>
  <c r="CQ36" i="2"/>
  <c r="CQ40" i="2"/>
  <c r="CQ44" i="2"/>
  <c r="CQ48" i="2"/>
  <c r="CQ52" i="2"/>
  <c r="CQ56" i="2"/>
  <c r="CQ60" i="2"/>
  <c r="CQ64" i="2"/>
  <c r="CQ68" i="2"/>
  <c r="CQ72" i="2"/>
  <c r="CQ76" i="2"/>
  <c r="CQ80" i="2"/>
  <c r="CQ84" i="2"/>
  <c r="CQ88" i="2"/>
  <c r="CQ92" i="2"/>
  <c r="CQ96" i="2"/>
  <c r="CQ100" i="2"/>
  <c r="AT100" i="13" s="1"/>
  <c r="CQ104" i="2"/>
  <c r="CQ108" i="2"/>
  <c r="CQ112" i="2"/>
  <c r="CQ116" i="2"/>
  <c r="AT116" i="13" s="1"/>
  <c r="CQ120" i="2"/>
  <c r="CQ124" i="2"/>
  <c r="CQ128" i="2"/>
  <c r="CQ132" i="2"/>
  <c r="AT132" i="13" s="1"/>
  <c r="CQ136" i="2"/>
  <c r="CQ140" i="2"/>
  <c r="CQ144" i="2"/>
  <c r="CQ148" i="2"/>
  <c r="AT148" i="13" s="1"/>
  <c r="CQ152" i="2"/>
  <c r="CQ156" i="2"/>
  <c r="CQ160" i="2"/>
  <c r="CQ164" i="2"/>
  <c r="CQ168" i="2"/>
  <c r="CQ172" i="2"/>
  <c r="CQ176" i="2"/>
  <c r="CQ180" i="2"/>
  <c r="CQ184" i="2"/>
  <c r="CQ188" i="2"/>
  <c r="CQ192" i="2"/>
  <c r="CQ196" i="2"/>
  <c r="AT196" i="13" s="1"/>
  <c r="CQ200" i="2"/>
  <c r="CQ204" i="2"/>
  <c r="CQ208" i="2"/>
  <c r="CQ212" i="2"/>
  <c r="AT212" i="13" s="1"/>
  <c r="CQ216" i="2"/>
  <c r="CQ220" i="2"/>
  <c r="CQ224" i="2"/>
  <c r="CQ228" i="2"/>
  <c r="CQ232" i="2"/>
  <c r="CQ236" i="2"/>
  <c r="CQ240" i="2"/>
  <c r="CQ244" i="2"/>
  <c r="CQ248" i="2"/>
  <c r="CQ252" i="2"/>
  <c r="CQ256" i="2"/>
  <c r="CQ260" i="2"/>
  <c r="AT260" i="13" s="1"/>
  <c r="CQ13" i="2"/>
  <c r="CQ17" i="2"/>
  <c r="CQ21" i="2"/>
  <c r="CQ25" i="2"/>
  <c r="AT25" i="13" s="1"/>
  <c r="CQ29" i="2"/>
  <c r="CQ33" i="2"/>
  <c r="CQ37" i="2"/>
  <c r="CQ41" i="2"/>
  <c r="CQ45" i="2"/>
  <c r="CQ49" i="2"/>
  <c r="CQ53" i="2"/>
  <c r="CQ57" i="2"/>
  <c r="AT57" i="13" s="1"/>
  <c r="CQ61" i="2"/>
  <c r="CQ65" i="2"/>
  <c r="CQ69" i="2"/>
  <c r="CQ73" i="2"/>
  <c r="CQ77" i="2"/>
  <c r="CQ81" i="2"/>
  <c r="CQ85" i="2"/>
  <c r="CQ89" i="2"/>
  <c r="CQ93" i="2"/>
  <c r="CQ97" i="2"/>
  <c r="CQ101" i="2"/>
  <c r="CQ105" i="2"/>
  <c r="AT105" i="13" s="1"/>
  <c r="CQ109" i="2"/>
  <c r="CQ113" i="2"/>
  <c r="CQ117" i="2"/>
  <c r="CQ121" i="2"/>
  <c r="AT121" i="13" s="1"/>
  <c r="CQ125" i="2"/>
  <c r="CQ129" i="2"/>
  <c r="CQ133" i="2"/>
  <c r="CQ137" i="2"/>
  <c r="AT137" i="13" s="1"/>
  <c r="CQ141" i="2"/>
  <c r="CQ145" i="2"/>
  <c r="CQ149" i="2"/>
  <c r="CQ153" i="2"/>
  <c r="AT153" i="13" s="1"/>
  <c r="CQ157" i="2"/>
  <c r="CQ161" i="2"/>
  <c r="CQ165" i="2"/>
  <c r="CQ169" i="2"/>
  <c r="CQ173" i="2"/>
  <c r="CQ177" i="2"/>
  <c r="CQ181" i="2"/>
  <c r="CQ185" i="2"/>
  <c r="AT185" i="13" s="1"/>
  <c r="CQ189" i="2"/>
  <c r="CQ193" i="2"/>
  <c r="CQ197" i="2"/>
  <c r="CQ201" i="2"/>
  <c r="CQ205" i="2"/>
  <c r="CQ209" i="2"/>
  <c r="CQ213" i="2"/>
  <c r="CQ217" i="2"/>
  <c r="CQ221" i="2"/>
  <c r="CQ225" i="2"/>
  <c r="CQ229" i="2"/>
  <c r="CQ233" i="2"/>
  <c r="AT233" i="13" s="1"/>
  <c r="CQ237" i="2"/>
  <c r="CQ241" i="2"/>
  <c r="CQ245" i="2"/>
  <c r="CQ249" i="2"/>
  <c r="CQ253" i="2"/>
  <c r="CQ257" i="2"/>
  <c r="CQ261" i="2"/>
  <c r="CQ14" i="2"/>
  <c r="AT14" i="13" s="1"/>
  <c r="CQ18" i="2"/>
  <c r="CQ22" i="2"/>
  <c r="CQ26" i="2"/>
  <c r="CQ30" i="2"/>
  <c r="AT30" i="13" s="1"/>
  <c r="CQ34" i="2"/>
  <c r="CQ38" i="2"/>
  <c r="CQ42" i="2"/>
  <c r="CQ46" i="2"/>
  <c r="AT46" i="13" s="1"/>
  <c r="CQ50" i="2"/>
  <c r="CQ54" i="2"/>
  <c r="CQ58" i="2"/>
  <c r="CQ62" i="2"/>
  <c r="P62" i="2" s="1"/>
  <c r="CQ66" i="2"/>
  <c r="CQ70" i="2"/>
  <c r="CQ74" i="2"/>
  <c r="CQ78" i="2"/>
  <c r="AT78" i="13" s="1"/>
  <c r="CQ82" i="2"/>
  <c r="CQ86" i="2"/>
  <c r="CQ90" i="2"/>
  <c r="CQ94" i="2"/>
  <c r="CQ98" i="2"/>
  <c r="CQ102" i="2"/>
  <c r="CQ106" i="2"/>
  <c r="CQ110" i="2"/>
  <c r="P110" i="2" s="1"/>
  <c r="CQ114" i="2"/>
  <c r="CQ118" i="2"/>
  <c r="CQ122" i="2"/>
  <c r="CQ126" i="2"/>
  <c r="AT126" i="13" s="1"/>
  <c r="CQ130" i="2"/>
  <c r="CQ134" i="2"/>
  <c r="CQ138" i="2"/>
  <c r="CQ142" i="2"/>
  <c r="AT142" i="13" s="1"/>
  <c r="CQ146" i="2"/>
  <c r="CQ150" i="2"/>
  <c r="AT150" i="13" s="1"/>
  <c r="CQ154" i="2"/>
  <c r="CQ158" i="2"/>
  <c r="AT158" i="13" s="1"/>
  <c r="CQ162" i="2"/>
  <c r="CQ166" i="2"/>
  <c r="CQ170" i="2"/>
  <c r="CQ174" i="2"/>
  <c r="CQ178" i="2"/>
  <c r="CQ182" i="2"/>
  <c r="CQ186" i="2"/>
  <c r="CQ190" i="2"/>
  <c r="AT190" i="13" s="1"/>
  <c r="CQ194" i="2"/>
  <c r="CQ198" i="2"/>
  <c r="CQ202" i="2"/>
  <c r="CQ206" i="2"/>
  <c r="CQ210" i="2"/>
  <c r="CQ214" i="2"/>
  <c r="CQ218" i="2"/>
  <c r="CQ222" i="2"/>
  <c r="AT222" i="13" s="1"/>
  <c r="CQ226" i="2"/>
  <c r="CQ230" i="2"/>
  <c r="CQ234" i="2"/>
  <c r="CQ238" i="2"/>
  <c r="P238" i="2" s="1"/>
  <c r="CQ242" i="2"/>
  <c r="CQ246" i="2"/>
  <c r="CQ250" i="2"/>
  <c r="CQ254" i="2"/>
  <c r="CQ258" i="2"/>
  <c r="CQ262" i="2"/>
  <c r="AT113" i="13"/>
  <c r="AT94" i="13"/>
  <c r="AT80" i="13"/>
  <c r="AT156" i="13"/>
  <c r="P55" i="2"/>
  <c r="AT81" i="13"/>
  <c r="AT83" i="13"/>
  <c r="AT29" i="13"/>
  <c r="AT34" i="13"/>
  <c r="AT111" i="13"/>
  <c r="AT76" i="13"/>
  <c r="AT135" i="13"/>
  <c r="AT128" i="13"/>
  <c r="AT104" i="13"/>
  <c r="P56" i="2"/>
  <c r="AT109" i="13"/>
  <c r="AT175" i="13"/>
  <c r="AT127" i="13"/>
  <c r="P183" i="2"/>
  <c r="AT93" i="13"/>
  <c r="AT197" i="13"/>
  <c r="AT24" i="13"/>
  <c r="P177" i="2"/>
  <c r="AT99" i="13"/>
  <c r="AT40" i="13"/>
  <c r="AT26" i="13"/>
  <c r="AT184" i="13"/>
  <c r="P200" i="2"/>
  <c r="CQ12" i="2"/>
  <c r="P12" i="2" s="1"/>
  <c r="AT53" i="13"/>
  <c r="AT33" i="13"/>
  <c r="P106" i="2"/>
  <c r="AT96" i="13"/>
  <c r="AT161" i="13"/>
  <c r="AT215" i="13"/>
  <c r="P77" i="2"/>
  <c r="AT199" i="13"/>
  <c r="AT74" i="13"/>
  <c r="AT136" i="13"/>
  <c r="AT112" i="13"/>
  <c r="AT182" i="13"/>
  <c r="AT192" i="13"/>
  <c r="AT214" i="13"/>
  <c r="AT79" i="13"/>
  <c r="P82" i="2"/>
  <c r="AT143" i="13"/>
  <c r="AT101" i="13"/>
  <c r="AT166" i="13"/>
  <c r="P165" i="2"/>
  <c r="AT13" i="13"/>
  <c r="AT64" i="13"/>
  <c r="AT178" i="13"/>
  <c r="P87" i="2"/>
  <c r="AT35" i="13"/>
  <c r="P35" i="2"/>
  <c r="AT140" i="13"/>
  <c r="P140" i="2"/>
  <c r="AT22" i="13"/>
  <c r="P22" i="2"/>
  <c r="AT70" i="13"/>
  <c r="P70" i="2"/>
  <c r="AT39" i="13"/>
  <c r="P39" i="2"/>
  <c r="AT66" i="13"/>
  <c r="P66" i="2"/>
  <c r="AT181" i="13"/>
  <c r="P181" i="2"/>
  <c r="AT134" i="13"/>
  <c r="P134" i="2"/>
  <c r="AT92" i="13"/>
  <c r="P92" i="2"/>
  <c r="AT58" i="13"/>
  <c r="P58" i="2"/>
  <c r="AT67" i="13"/>
  <c r="P67" i="2"/>
  <c r="AT154" i="13"/>
  <c r="P154" i="2"/>
  <c r="AT157" i="13"/>
  <c r="P157" i="2"/>
  <c r="AT90" i="13"/>
  <c r="P90" i="2"/>
  <c r="P40" i="2"/>
  <c r="AT220" i="13"/>
  <c r="P220" i="2"/>
  <c r="AT253" i="13"/>
  <c r="P253" i="2"/>
  <c r="AT167" i="13"/>
  <c r="P167" i="2"/>
  <c r="P156" i="2"/>
  <c r="AT186" i="13"/>
  <c r="P186" i="2"/>
  <c r="AT38" i="13"/>
  <c r="P38" i="2"/>
  <c r="P81" i="2"/>
  <c r="AT204" i="13"/>
  <c r="P204" i="2"/>
  <c r="AT149" i="13"/>
  <c r="P149" i="2"/>
  <c r="AT179" i="13"/>
  <c r="P179" i="2"/>
  <c r="P83" i="2"/>
  <c r="AT129" i="13"/>
  <c r="P129" i="2"/>
  <c r="AT31" i="13"/>
  <c r="P31" i="2"/>
  <c r="P184" i="2"/>
  <c r="AT103" i="13"/>
  <c r="P103" i="2"/>
  <c r="AT159" i="13"/>
  <c r="P159" i="2"/>
  <c r="AT71" i="13"/>
  <c r="P71" i="2"/>
  <c r="AT48" i="13"/>
  <c r="P48" i="2"/>
  <c r="AT51" i="13"/>
  <c r="P51" i="2"/>
  <c r="AT246" i="13"/>
  <c r="P246" i="2"/>
  <c r="P215" i="2"/>
  <c r="AT88" i="13"/>
  <c r="P88" i="2"/>
  <c r="AT195" i="13"/>
  <c r="P195" i="2"/>
  <c r="AT120" i="13"/>
  <c r="P120" i="2"/>
  <c r="AT191" i="13"/>
  <c r="P191" i="2"/>
  <c r="AT176" i="13"/>
  <c r="P176" i="2"/>
  <c r="AT54" i="13"/>
  <c r="P54" i="2"/>
  <c r="AT50" i="13"/>
  <c r="P50" i="2"/>
  <c r="AT160" i="13"/>
  <c r="P160" i="2"/>
  <c r="AT172" i="13"/>
  <c r="P172" i="2"/>
  <c r="AT145" i="13"/>
  <c r="P145" i="2"/>
  <c r="P199" i="2"/>
  <c r="AT152" i="13"/>
  <c r="P152" i="2"/>
  <c r="AT42" i="13"/>
  <c r="P42" i="2"/>
  <c r="P136" i="2"/>
  <c r="P182" i="2"/>
  <c r="AT141" i="13"/>
  <c r="P141" i="2"/>
  <c r="AT248" i="13"/>
  <c r="P248" i="2"/>
  <c r="AT44" i="13"/>
  <c r="P44" i="2"/>
  <c r="P64" i="2"/>
  <c r="AT98" i="13"/>
  <c r="P98" i="2"/>
  <c r="AT202" i="13"/>
  <c r="P202" i="2"/>
  <c r="AT32" i="13"/>
  <c r="P32" i="2"/>
  <c r="AT144" i="13"/>
  <c r="P144" i="2"/>
  <c r="AT170" i="13"/>
  <c r="P170" i="2"/>
  <c r="AT118" i="13"/>
  <c r="P118" i="2"/>
  <c r="AT173" i="13"/>
  <c r="P173" i="2"/>
  <c r="AT189" i="13"/>
  <c r="P189" i="2"/>
  <c r="AT163" i="13"/>
  <c r="P163" i="2"/>
  <c r="AT69" i="13"/>
  <c r="P69" i="2"/>
  <c r="AT133" i="13"/>
  <c r="P133" i="2"/>
  <c r="AT147" i="13"/>
  <c r="P147" i="2"/>
  <c r="AT252" i="13"/>
  <c r="P252" i="2"/>
  <c r="AT211" i="13"/>
  <c r="P211" i="2"/>
  <c r="P262" i="2"/>
  <c r="AX7" i="2"/>
  <c r="E12" i="5"/>
  <c r="AH10" i="13"/>
  <c r="E13" i="5"/>
  <c r="AJ10" i="13"/>
  <c r="E11" i="5"/>
  <c r="AF10" i="13"/>
  <c r="E10" i="5"/>
  <c r="AD10" i="13"/>
  <c r="E17" i="5"/>
  <c r="E4" i="5"/>
  <c r="R10" i="13"/>
  <c r="E9" i="5"/>
  <c r="AB10" i="13"/>
  <c r="E7" i="5"/>
  <c r="X10" i="13"/>
  <c r="E6" i="5"/>
  <c r="V10" i="13"/>
  <c r="E5" i="5"/>
  <c r="T10" i="13"/>
  <c r="E16" i="5"/>
  <c r="E14" i="5"/>
  <c r="E8" i="5"/>
  <c r="Z10" i="13"/>
  <c r="E15" i="5"/>
  <c r="AT62" i="13" l="1"/>
  <c r="P212" i="2"/>
  <c r="P142" i="2"/>
  <c r="AT110" i="13"/>
  <c r="P121" i="2"/>
  <c r="P155" i="2"/>
  <c r="P126" i="2"/>
  <c r="AT238" i="13"/>
  <c r="P123" i="2"/>
  <c r="P25" i="2"/>
  <c r="P153" i="2"/>
  <c r="P137" i="2"/>
  <c r="P30" i="2"/>
  <c r="P14" i="2"/>
  <c r="P185" i="2"/>
  <c r="P91" i="2"/>
  <c r="P139" i="2"/>
  <c r="P148" i="2"/>
  <c r="P105" i="2"/>
  <c r="P57" i="2"/>
  <c r="P158" i="2"/>
  <c r="P233" i="2"/>
  <c r="AT12" i="13"/>
  <c r="P196" i="2"/>
  <c r="AT177" i="13"/>
  <c r="P171" i="2"/>
  <c r="AT55" i="13"/>
  <c r="AT165" i="13"/>
  <c r="AT82" i="13"/>
  <c r="P74" i="2"/>
  <c r="AT106" i="13"/>
  <c r="P78" i="2"/>
  <c r="P94" i="2"/>
  <c r="P113" i="2"/>
  <c r="P80" i="2"/>
  <c r="AT183" i="13"/>
  <c r="AT200" i="13"/>
  <c r="P203" i="2"/>
  <c r="AT56" i="13"/>
  <c r="AT77" i="13"/>
  <c r="P128" i="2"/>
  <c r="P178" i="2"/>
  <c r="P260" i="2"/>
  <c r="P20" i="2"/>
  <c r="P13" i="2"/>
  <c r="P101" i="2"/>
  <c r="P197" i="2"/>
  <c r="P175" i="2"/>
  <c r="P112" i="2"/>
  <c r="P161" i="2"/>
  <c r="P53" i="2"/>
  <c r="P150" i="2"/>
  <c r="P222" i="2"/>
  <c r="P192" i="2"/>
  <c r="P135" i="2"/>
  <c r="P132" i="2"/>
  <c r="P26" i="2"/>
  <c r="P99" i="2"/>
  <c r="P29" i="2"/>
  <c r="P100" i="2"/>
  <c r="CQ9" i="2"/>
  <c r="P214" i="2"/>
  <c r="P190" i="2"/>
  <c r="P166" i="2"/>
  <c r="P143" i="2"/>
  <c r="P79" i="2"/>
  <c r="P93" i="2"/>
  <c r="P127" i="2"/>
  <c r="P109" i="2"/>
  <c r="P104" i="2"/>
  <c r="P46" i="2"/>
  <c r="P76" i="2"/>
  <c r="P111" i="2"/>
  <c r="P96" i="2"/>
  <c r="P33" i="2"/>
  <c r="P34" i="2"/>
  <c r="P24" i="2"/>
  <c r="P116" i="2"/>
  <c r="AT87" i="13"/>
  <c r="P8" i="13"/>
  <c r="E3" i="5"/>
  <c r="AT61" i="13"/>
  <c r="P61" i="2"/>
  <c r="AT43" i="13"/>
  <c r="P43" i="2"/>
  <c r="AT217" i="13"/>
  <c r="P217" i="2"/>
  <c r="AT193" i="13"/>
  <c r="P193" i="2"/>
  <c r="AT117" i="13"/>
  <c r="P117" i="2"/>
  <c r="AT85" i="13"/>
  <c r="P85" i="2"/>
  <c r="AT245" i="13"/>
  <c r="P245" i="2"/>
  <c r="AT68" i="13"/>
  <c r="P68" i="2"/>
  <c r="AT244" i="13"/>
  <c r="P244" i="2"/>
  <c r="AT240" i="13"/>
  <c r="P240" i="2"/>
  <c r="AT210" i="13"/>
  <c r="P210" i="2"/>
  <c r="AT17" i="13"/>
  <c r="P17" i="2"/>
  <c r="AT41" i="13"/>
  <c r="P41" i="2"/>
  <c r="AT227" i="13"/>
  <c r="P227" i="2"/>
  <c r="AT236" i="13"/>
  <c r="P236" i="2"/>
  <c r="AT60" i="13"/>
  <c r="P60" i="2"/>
  <c r="AT59" i="13"/>
  <c r="P59" i="2"/>
  <c r="AT119" i="13"/>
  <c r="P119" i="2"/>
  <c r="AT45" i="13"/>
  <c r="P45" i="2"/>
  <c r="AT235" i="13"/>
  <c r="P235" i="2"/>
  <c r="AT114" i="13"/>
  <c r="P114" i="2"/>
  <c r="AT241" i="13"/>
  <c r="P241" i="2"/>
  <c r="AT15" i="13"/>
  <c r="P15" i="2"/>
  <c r="AT174" i="13"/>
  <c r="P174" i="2"/>
  <c r="AT138" i="13"/>
  <c r="P138" i="2"/>
  <c r="AT254" i="13"/>
  <c r="P254" i="2"/>
  <c r="AT205" i="13"/>
  <c r="P205" i="2"/>
  <c r="AT257" i="13"/>
  <c r="P257" i="2"/>
  <c r="AT16" i="13"/>
  <c r="P16" i="2"/>
  <c r="AT218" i="13"/>
  <c r="P218" i="2"/>
  <c r="AT239" i="13"/>
  <c r="P239" i="2"/>
  <c r="AT52" i="13"/>
  <c r="P52" i="2"/>
  <c r="AT131" i="13"/>
  <c r="P131" i="2"/>
  <c r="AT225" i="13"/>
  <c r="P225" i="2"/>
  <c r="AT206" i="13"/>
  <c r="P206" i="2"/>
  <c r="AT223" i="13"/>
  <c r="P223" i="2"/>
  <c r="AT86" i="13"/>
  <c r="P86" i="2"/>
  <c r="AT213" i="13"/>
  <c r="P213" i="2"/>
  <c r="AT187" i="13"/>
  <c r="P187" i="2"/>
  <c r="AT251" i="13"/>
  <c r="P251" i="2"/>
  <c r="AT73" i="13"/>
  <c r="P73" i="2"/>
  <c r="AT231" i="13"/>
  <c r="P231" i="2"/>
  <c r="AT234" i="13"/>
  <c r="P234" i="2"/>
  <c r="AT84" i="13"/>
  <c r="P84" i="2"/>
  <c r="AT226" i="13"/>
  <c r="P226" i="2"/>
  <c r="AT216" i="13"/>
  <c r="P216" i="2"/>
  <c r="AT208" i="13"/>
  <c r="P208" i="2"/>
  <c r="AT255" i="13"/>
  <c r="P255" i="2"/>
  <c r="AT108" i="13"/>
  <c r="P108" i="2"/>
  <c r="AT115" i="13"/>
  <c r="P115" i="2"/>
  <c r="AT102" i="13"/>
  <c r="P102" i="2"/>
  <c r="AT18" i="13"/>
  <c r="P18" i="2"/>
  <c r="AT258" i="13"/>
  <c r="P258" i="2"/>
  <c r="AT261" i="13"/>
  <c r="P261" i="2"/>
  <c r="AT65" i="13"/>
  <c r="P65" i="2"/>
  <c r="AT37" i="13"/>
  <c r="P37" i="2"/>
  <c r="AT259" i="13"/>
  <c r="P259" i="2"/>
  <c r="AT207" i="13"/>
  <c r="P207" i="2"/>
  <c r="AT180" i="13"/>
  <c r="P180" i="2"/>
  <c r="AT224" i="13"/>
  <c r="P224" i="2"/>
  <c r="AT256" i="13"/>
  <c r="P256" i="2"/>
  <c r="AT194" i="13"/>
  <c r="P194" i="2"/>
  <c r="AT72" i="13"/>
  <c r="P72" i="2"/>
  <c r="AT63" i="13"/>
  <c r="P63" i="2"/>
  <c r="AT146" i="13"/>
  <c r="P146" i="2"/>
  <c r="AT188" i="13"/>
  <c r="P188" i="2"/>
  <c r="AT198" i="13"/>
  <c r="P198" i="2"/>
  <c r="AT209" i="13"/>
  <c r="P209" i="2"/>
  <c r="AT97" i="13"/>
  <c r="P97" i="2"/>
  <c r="AT249" i="13"/>
  <c r="P249" i="2"/>
  <c r="AT36" i="13"/>
  <c r="P36" i="2"/>
  <c r="AT201" i="13"/>
  <c r="P201" i="2"/>
  <c r="AT169" i="13"/>
  <c r="P169" i="2"/>
  <c r="AT219" i="13"/>
  <c r="P219" i="2"/>
  <c r="AT49" i="13"/>
  <c r="P49" i="2"/>
  <c r="AT125" i="13"/>
  <c r="P125" i="2"/>
  <c r="AT89" i="13"/>
  <c r="P89" i="2"/>
  <c r="AT21" i="13"/>
  <c r="P21" i="2"/>
  <c r="AT28" i="13"/>
  <c r="P28" i="2"/>
  <c r="AT107" i="13"/>
  <c r="P107" i="2"/>
  <c r="AT229" i="13"/>
  <c r="P229" i="2"/>
  <c r="AT237" i="13"/>
  <c r="P237" i="2"/>
  <c r="AT232" i="13"/>
  <c r="P232" i="2"/>
  <c r="AT164" i="13"/>
  <c r="P164" i="2"/>
  <c r="AT27" i="13"/>
  <c r="P27" i="2"/>
  <c r="AT168" i="13"/>
  <c r="P168" i="2"/>
  <c r="AT95" i="13"/>
  <c r="P95" i="2"/>
  <c r="AT47" i="13"/>
  <c r="P47" i="2"/>
  <c r="AT124" i="13"/>
  <c r="P124" i="2"/>
  <c r="AT247" i="13"/>
  <c r="P247" i="2"/>
  <c r="AT250" i="13"/>
  <c r="P250" i="2"/>
  <c r="AT130" i="13"/>
  <c r="P130" i="2"/>
  <c r="AT75" i="13"/>
  <c r="P75" i="2"/>
  <c r="AT221" i="13"/>
  <c r="P221" i="2"/>
  <c r="AT228" i="13"/>
  <c r="P228" i="2"/>
  <c r="AT162" i="13"/>
  <c r="P162" i="2"/>
  <c r="AT243" i="13"/>
  <c r="P243" i="2"/>
  <c r="AT23" i="13"/>
  <c r="P23" i="2"/>
  <c r="AT19" i="13"/>
  <c r="P19" i="2"/>
  <c r="AT122" i="13"/>
  <c r="P122" i="2"/>
  <c r="AT151" i="13"/>
  <c r="P151" i="2"/>
  <c r="AT242" i="13"/>
  <c r="P242" i="2"/>
  <c r="AT230" i="13"/>
  <c r="P230" i="2"/>
  <c r="E18" i="5" l="1"/>
  <c r="AT10" i="13"/>
</calcChain>
</file>

<file path=xl/sharedStrings.xml><?xml version="1.0" encoding="utf-8"?>
<sst xmlns="http://schemas.openxmlformats.org/spreadsheetml/2006/main" count="2039" uniqueCount="789">
  <si>
    <t>AIDE : info@fruitstock.eu</t>
  </si>
  <si>
    <t>ETAPES</t>
  </si>
  <si>
    <t>DESCRIPTION</t>
  </si>
  <si>
    <t>RIB</t>
  </si>
  <si>
    <t>FICHIER DE
COMMANDE</t>
  </si>
  <si>
    <r>
      <t xml:space="preserve">Parution tous les dimanches :
    - Envoi du lien ONEDRIVE par Email au </t>
    </r>
    <r>
      <rPr>
        <b/>
        <sz val="8"/>
        <color theme="9" tint="-0.249977111117893"/>
        <rFont val="Calibri (Corps)"/>
      </rPr>
      <t xml:space="preserve">RESPONSABLE </t>
    </r>
    <r>
      <rPr>
        <sz val="8"/>
        <rFont val="Calibri (Corps)"/>
      </rPr>
      <t>de groupe</t>
    </r>
  </si>
  <si>
    <t>13335</t>
  </si>
  <si>
    <t>00401</t>
  </si>
  <si>
    <t>04937390936</t>
  </si>
  <si>
    <t>32</t>
  </si>
  <si>
    <t>CE AQUITAINE POITOU CHARENTES</t>
  </si>
  <si>
    <t>COMMANDE
(70kg Min)</t>
  </si>
  <si>
    <r>
      <t xml:space="preserve">Le </t>
    </r>
    <r>
      <rPr>
        <b/>
        <sz val="8"/>
        <color theme="9" tint="-0.249977111117893"/>
        <rFont val="Calibri (Corps)"/>
      </rPr>
      <t>RESPONSABLE</t>
    </r>
    <r>
      <rPr>
        <sz val="8"/>
        <color theme="1"/>
        <rFont val="Calibri (Corps)"/>
      </rPr>
      <t xml:space="preserve"> partage le lien OneDrive aux </t>
    </r>
    <r>
      <rPr>
        <b/>
        <sz val="8"/>
        <color rgb="FF00B050"/>
        <rFont val="Calibri (Corps)"/>
      </rPr>
      <t>ADHÉRENTS</t>
    </r>
  </si>
  <si>
    <t>c/étab</t>
  </si>
  <si>
    <t>c/guichet</t>
  </si>
  <si>
    <t>c/compte</t>
  </si>
  <si>
    <t>c/rice</t>
  </si>
  <si>
    <t>domiciliation</t>
  </si>
  <si>
    <r>
      <t xml:space="preserve">Le </t>
    </r>
    <r>
      <rPr>
        <b/>
        <sz val="8"/>
        <color theme="9" tint="-0.249977111117893"/>
        <rFont val="Calibri (Corps)"/>
      </rPr>
      <t>RESPONSABLE</t>
    </r>
    <r>
      <rPr>
        <sz val="8"/>
        <color theme="1"/>
        <rFont val="Calibri (Corps)"/>
      </rPr>
      <t xml:space="preserve"> et ses </t>
    </r>
    <r>
      <rPr>
        <b/>
        <sz val="8"/>
        <color rgb="FF00B050"/>
        <rFont val="Calibri (Corps)"/>
      </rPr>
      <t>ADHÉRENTS</t>
    </r>
    <r>
      <rPr>
        <sz val="8"/>
        <color theme="1"/>
        <rFont val="Calibri (Corps)"/>
      </rPr>
      <t xml:space="preserve"> peuvent accéder directement au fichier de commande via le lien OneDrive puis :
    - Créer un compte Microsoft si besoin
    - Se conneter à leur compte Microsoft
    - Cliquer sur le bouton "</t>
    </r>
    <r>
      <rPr>
        <b/>
        <sz val="8"/>
        <color theme="1"/>
        <rFont val="Calibri (Corps)"/>
      </rPr>
      <t>Modifier le Classeur</t>
    </r>
    <r>
      <rPr>
        <sz val="8"/>
        <color theme="1"/>
        <rFont val="Calibri (Corps)"/>
      </rPr>
      <t>"</t>
    </r>
  </si>
  <si>
    <t>IBAN (Idenfiant international de compte</t>
  </si>
  <si>
    <r>
      <t xml:space="preserve">Le </t>
    </r>
    <r>
      <rPr>
        <b/>
        <sz val="8"/>
        <color theme="9" tint="-0.249977111117893"/>
        <rFont val="Calibri (Corps)"/>
      </rPr>
      <t>RESPONSABLE</t>
    </r>
    <r>
      <rPr>
        <sz val="8"/>
        <color theme="1"/>
        <rFont val="Calibri (Corps)"/>
      </rPr>
      <t xml:space="preserve"> :
    - Remplit les coordonnées de livraison
    - Remplit les coordonnées du </t>
    </r>
    <r>
      <rPr>
        <b/>
        <sz val="8"/>
        <color theme="9" tint="-0.249977111117893"/>
        <rFont val="Calibri (Corps)"/>
      </rPr>
      <t>RESPONSABLE</t>
    </r>
  </si>
  <si>
    <t>FR76</t>
  </si>
  <si>
    <t>1333</t>
  </si>
  <si>
    <t>5004</t>
  </si>
  <si>
    <t>0104</t>
  </si>
  <si>
    <t>9373</t>
  </si>
  <si>
    <t>9093</t>
  </si>
  <si>
    <t>632</t>
  </si>
  <si>
    <r>
      <rPr>
        <sz val="8"/>
        <rFont val="Calibri (Corps)"/>
      </rPr>
      <t>Chaque</t>
    </r>
    <r>
      <rPr>
        <sz val="8"/>
        <color rgb="FF00B050"/>
        <rFont val="Calibri (Corps)"/>
      </rPr>
      <t xml:space="preserve"> </t>
    </r>
    <r>
      <rPr>
        <b/>
        <sz val="8"/>
        <color rgb="FF00B050"/>
        <rFont val="Calibri (Corps)"/>
      </rPr>
      <t>ADHÉRENT</t>
    </r>
    <r>
      <rPr>
        <sz val="8"/>
        <color theme="1"/>
        <rFont val="Calibri (Corps)"/>
      </rPr>
      <t xml:space="preserve"> remplit sa colonne "</t>
    </r>
    <r>
      <rPr>
        <b/>
        <sz val="8"/>
        <rFont val="Calibri (Corps)"/>
      </rPr>
      <t>QTÉ</t>
    </r>
    <r>
      <rPr>
        <sz val="8"/>
        <color theme="1"/>
        <rFont val="Calibri (Corps)"/>
      </rPr>
      <t>"</t>
    </r>
  </si>
  <si>
    <t>BIC (Identifiant international de l'établissement</t>
  </si>
  <si>
    <r>
      <t xml:space="preserve">Le </t>
    </r>
    <r>
      <rPr>
        <b/>
        <sz val="8"/>
        <color theme="9" tint="-0.249977111117893"/>
        <rFont val="Calibri (Corps)"/>
      </rPr>
      <t>RESPONSABLE</t>
    </r>
    <r>
      <rPr>
        <sz val="8"/>
        <color theme="1"/>
        <rFont val="Calibri (Corps)"/>
      </rPr>
      <t xml:space="preserve"> envoie un mail à </t>
    </r>
    <r>
      <rPr>
        <b/>
        <i/>
        <sz val="8"/>
        <color rgb="FFC00000"/>
        <rFont val="Calibri (Corps)"/>
      </rPr>
      <t>cmd@fruitstock.eu</t>
    </r>
    <r>
      <rPr>
        <sz val="8"/>
        <rFont val="Calibri (Corps)"/>
      </rPr>
      <t xml:space="preserve"> avec :
    - Objet : cmd_(DEPT)_(VILLE)</t>
    </r>
    <r>
      <rPr>
        <sz val="8"/>
        <color theme="1"/>
        <rFont val="Calibri (Corps)"/>
      </rPr>
      <t xml:space="preserve">
    - Nom du groupe
    - Lien du fichier OneDrive
    - Nombre de pièces pour Ananas, Melon et Pastèque</t>
    </r>
  </si>
  <si>
    <t>C E P A F R P P 3 3 3</t>
  </si>
  <si>
    <t>FACTURE
-
REGULARISATION</t>
  </si>
  <si>
    <r>
      <t xml:space="preserve">Le </t>
    </r>
    <r>
      <rPr>
        <b/>
        <sz val="8"/>
        <color theme="9" tint="-0.249977111117893"/>
        <rFont val="Calibri (Corps)"/>
      </rPr>
      <t>RESPONSABLE</t>
    </r>
    <r>
      <rPr>
        <sz val="8"/>
        <color theme="1"/>
        <rFont val="Calibri (Corps)"/>
      </rPr>
      <t xml:space="preserve"> :
   - Reçoit le Bon de Livraison (BL)
   - Reçoit une facture pour chaque personne
   - Partage des factures à chaque </t>
    </r>
    <r>
      <rPr>
        <b/>
        <sz val="8"/>
        <color rgb="FF00B050"/>
        <rFont val="Calibri (Corps)"/>
      </rPr>
      <t>ADHÉRENT</t>
    </r>
  </si>
  <si>
    <t>Intitulé du compte</t>
  </si>
  <si>
    <t>Banque</t>
  </si>
  <si>
    <r>
      <t xml:space="preserve">Le </t>
    </r>
    <r>
      <rPr>
        <b/>
        <sz val="8"/>
        <color theme="9" tint="-0.249977111117893"/>
        <rFont val="Calibri (Corps)"/>
      </rPr>
      <t>RESPONSABLE</t>
    </r>
    <r>
      <rPr>
        <sz val="8"/>
        <color theme="1"/>
        <rFont val="Calibri (Corps)"/>
      </rPr>
      <t xml:space="preserve"> et les </t>
    </r>
    <r>
      <rPr>
        <b/>
        <sz val="8"/>
        <color rgb="FF00B050"/>
        <rFont val="Calibri (Corps)"/>
      </rPr>
      <t>ADHÉRENTS</t>
    </r>
    <r>
      <rPr>
        <sz val="8"/>
        <color theme="1"/>
        <rFont val="Calibri (Corps)"/>
      </rPr>
      <t xml:space="preserve"> :
    - Paient à réception de la facture (24H)
    - Motif virement :  Reprendre le libellé envoyé avec la facture</t>
    </r>
  </si>
  <si>
    <t>MR FRAIZE ALEXANDRE</t>
  </si>
  <si>
    <t>CAISSE D'EPARGNE</t>
  </si>
  <si>
    <t>LIVRAISON</t>
  </si>
  <si>
    <r>
      <t xml:space="preserve">Le </t>
    </r>
    <r>
      <rPr>
        <b/>
        <sz val="8"/>
        <color theme="9" tint="-0.249977111117893"/>
        <rFont val="Calibri (Corps)"/>
      </rPr>
      <t>RESPONSABLE</t>
    </r>
    <r>
      <rPr>
        <sz val="8"/>
        <color theme="1"/>
        <rFont val="Calibri (Corps)"/>
      </rPr>
      <t xml:space="preserve"> veillera à :
    - Regarder l'aspect de la palette et prendre des photos si elle te parait abimée ouvrir la palette et accéder aux cartons
    - Regarder l'aspect des fruits/légumes et prendre photos de tout ce qui te semble "abîmé" par le transport ou par le froid
    - Lister l'ensemble de ces dysfonctionnements sur le bordereau de transport
    - Le signer
    - Le photographier et le remettre au transporteur</t>
    </r>
  </si>
  <si>
    <t>SAV</t>
  </si>
  <si>
    <r>
      <t xml:space="preserve">Chaque </t>
    </r>
    <r>
      <rPr>
        <b/>
        <sz val="8"/>
        <color rgb="FF00B050"/>
        <rFont val="Calibri (Corps)"/>
      </rPr>
      <t>ADHÉRENT</t>
    </r>
    <r>
      <rPr>
        <sz val="8"/>
        <color theme="1"/>
        <rFont val="Calibri (Corps)"/>
      </rPr>
      <t xml:space="preserve"> du groupe peut remplir son propre fichier SAV :
    - Fichier envoyé systématiquement dans le mail de facture au </t>
    </r>
    <r>
      <rPr>
        <b/>
        <sz val="8"/>
        <color theme="9" tint="-0.249977111117893"/>
        <rFont val="Calibri (Corps)"/>
      </rPr>
      <t>RESPONSABLE</t>
    </r>
    <r>
      <rPr>
        <sz val="8"/>
        <color theme="1"/>
        <rFont val="Calibri (Corps)"/>
      </rPr>
      <t xml:space="preserve">
    - Renvoie à</t>
    </r>
    <r>
      <rPr>
        <b/>
        <i/>
        <sz val="8"/>
        <color rgb="FFC00000"/>
        <rFont val="Calibri (Corps)"/>
      </rPr>
      <t xml:space="preserve"> sav@fruitstock.eu</t>
    </r>
    <r>
      <rPr>
        <sz val="8"/>
        <rFont val="Calibri (Corps)"/>
      </rPr>
      <t xml:space="preserve"> avec RIB ou lien Paypal</t>
    </r>
    <r>
      <rPr>
        <sz val="8"/>
        <color theme="1"/>
        <rFont val="Calibri (Corps)"/>
      </rPr>
      <t>.Me</t>
    </r>
  </si>
  <si>
    <t>LEGENDE</t>
  </si>
  <si>
    <t>COULEUR</t>
  </si>
  <si>
    <t>Certifié BIO</t>
  </si>
  <si>
    <t>Non certifié BIO mais équivalent</t>
  </si>
  <si>
    <t>OFFRE</t>
  </si>
  <si>
    <t>Offre promotionnelle</t>
  </si>
  <si>
    <t>❤️</t>
  </si>
  <si>
    <t>Coup de Cœur - Excellente Qualité</t>
  </si>
  <si>
    <t>Commande du
Dimanche au
Mercredi 12h</t>
  </si>
  <si>
    <t>(*) : Obligatoire</t>
  </si>
  <si>
    <r>
      <t xml:space="preserve">Département </t>
    </r>
    <r>
      <rPr>
        <b/>
        <sz val="8"/>
        <rFont val="Arial"/>
        <family val="2"/>
      </rPr>
      <t>(*)</t>
    </r>
    <r>
      <rPr>
        <b/>
        <sz val="8"/>
        <color theme="0"/>
        <rFont val="Arial"/>
        <family val="2"/>
      </rPr>
      <t xml:space="preserve"> :</t>
    </r>
  </si>
  <si>
    <t>AIDE</t>
  </si>
  <si>
    <t>TOTAL
(-10%)</t>
  </si>
  <si>
    <t xml:space="preserve">LIVRAISON
</t>
  </si>
  <si>
    <r>
      <t xml:space="preserve">Prénom NOM </t>
    </r>
    <r>
      <rPr>
        <b/>
        <sz val="8"/>
        <rFont val="Arial"/>
        <family val="2"/>
      </rPr>
      <t>(*)</t>
    </r>
    <r>
      <rPr>
        <b/>
        <sz val="8"/>
        <color theme="0"/>
        <rFont val="Arial"/>
        <family val="2"/>
      </rPr>
      <t xml:space="preserve"> :</t>
    </r>
  </si>
  <si>
    <t>"À REMPLIR"</t>
  </si>
  <si>
    <r>
      <t xml:space="preserve">Adresse </t>
    </r>
    <r>
      <rPr>
        <b/>
        <sz val="8"/>
        <rFont val="Arial"/>
        <family val="2"/>
      </rPr>
      <t>(*)</t>
    </r>
    <r>
      <rPr>
        <b/>
        <sz val="8"/>
        <color theme="0"/>
        <rFont val="Arial"/>
        <family val="2"/>
      </rPr>
      <t xml:space="preserve"> :</t>
    </r>
  </si>
  <si>
    <t>RESPONSABLE</t>
  </si>
  <si>
    <r>
      <t xml:space="preserve">Code Postal </t>
    </r>
    <r>
      <rPr>
        <b/>
        <sz val="8"/>
        <rFont val="Arial"/>
        <family val="2"/>
      </rPr>
      <t>(*)</t>
    </r>
    <r>
      <rPr>
        <b/>
        <sz val="8"/>
        <color theme="0"/>
        <rFont val="Arial"/>
        <family val="2"/>
      </rPr>
      <t xml:space="preserve"> :</t>
    </r>
  </si>
  <si>
    <r>
      <t xml:space="preserve">Ville </t>
    </r>
    <r>
      <rPr>
        <b/>
        <sz val="8"/>
        <rFont val="Arial"/>
        <family val="2"/>
      </rPr>
      <t>(*)</t>
    </r>
    <r>
      <rPr>
        <b/>
        <sz val="8"/>
        <color theme="0"/>
        <rFont val="Arial"/>
        <family val="2"/>
      </rPr>
      <t xml:space="preserve"> :</t>
    </r>
  </si>
  <si>
    <t>FDP ESTIMÉ</t>
  </si>
  <si>
    <r>
      <t xml:space="preserve">Téléphone 1 </t>
    </r>
    <r>
      <rPr>
        <b/>
        <sz val="8"/>
        <rFont val="Arial"/>
        <family val="2"/>
      </rPr>
      <t>(*)</t>
    </r>
    <r>
      <rPr>
        <b/>
        <sz val="8"/>
        <color theme="0"/>
        <rFont val="Arial"/>
        <family val="2"/>
      </rPr>
      <t xml:space="preserve"> :</t>
    </r>
  </si>
  <si>
    <r>
      <t xml:space="preserve">Téléphone 2 </t>
    </r>
    <r>
      <rPr>
        <b/>
        <sz val="8"/>
        <rFont val="Arial"/>
        <family val="2"/>
      </rPr>
      <t>(*)</t>
    </r>
    <r>
      <rPr>
        <b/>
        <sz val="8"/>
        <color theme="0"/>
        <rFont val="Arial"/>
        <family val="2"/>
      </rPr>
      <t xml:space="preserve"> :</t>
    </r>
  </si>
  <si>
    <t>TOTAL</t>
  </si>
  <si>
    <t>AU KG</t>
  </si>
  <si>
    <t>"Prénom NOM"</t>
  </si>
  <si>
    <t>"Email"</t>
  </si>
  <si>
    <r>
      <t xml:space="preserve">Téléphone </t>
    </r>
    <r>
      <rPr>
        <b/>
        <sz val="8"/>
        <rFont val="Arial"/>
        <family val="2"/>
      </rPr>
      <t>(*)</t>
    </r>
    <r>
      <rPr>
        <b/>
        <sz val="8"/>
        <color rgb="FFC00000"/>
        <rFont val="Arial"/>
        <family val="2"/>
      </rPr>
      <t xml:space="preserve"> </t>
    </r>
    <r>
      <rPr>
        <b/>
        <sz val="8"/>
        <color theme="0"/>
        <rFont val="Arial"/>
        <family val="2"/>
      </rPr>
      <t>:</t>
    </r>
  </si>
  <si>
    <t>QTÉ TOTAL</t>
  </si>
  <si>
    <t>PRIX TOTAL</t>
  </si>
  <si>
    <r>
      <t xml:space="preserve">Email </t>
    </r>
    <r>
      <rPr>
        <b/>
        <sz val="8"/>
        <rFont val="Arial"/>
        <family val="2"/>
      </rPr>
      <t>(*)</t>
    </r>
    <r>
      <rPr>
        <b/>
        <sz val="8"/>
        <color theme="0"/>
        <rFont val="Arial"/>
        <family val="2"/>
      </rPr>
      <t xml:space="preserve"> :</t>
    </r>
  </si>
  <si>
    <t>CODE</t>
  </si>
  <si>
    <t>INFO</t>
  </si>
  <si>
    <t>DESIGNATION</t>
  </si>
  <si>
    <t>ORIGINE</t>
  </si>
  <si>
    <t>UNITE</t>
  </si>
  <si>
    <t xml:space="preserve">10kg
(-10%)
</t>
  </si>
  <si>
    <t xml:space="preserve">30kg
(- 20%)
</t>
  </si>
  <si>
    <t xml:space="preserve">60kg
(- 30%)
</t>
  </si>
  <si>
    <t>QTÉ</t>
  </si>
  <si>
    <t>PRIX</t>
  </si>
  <si>
    <t>FRUITSTOCK ADMIN</t>
  </si>
  <si>
    <t>Département :</t>
  </si>
  <si>
    <t>Numéro de Commande</t>
  </si>
  <si>
    <t>Nom, Prénom :</t>
  </si>
  <si>
    <t>Adresse :</t>
  </si>
  <si>
    <t>Code Postal :</t>
  </si>
  <si>
    <t>Ville :</t>
  </si>
  <si>
    <t>Téléphone 1 :</t>
  </si>
  <si>
    <t>Téléphone 2 :</t>
  </si>
  <si>
    <t>FDP/kg estimé</t>
  </si>
  <si>
    <t>FDP/kg</t>
  </si>
  <si>
    <t>SUPPRIME</t>
  </si>
  <si>
    <t>REMPLACE</t>
  </si>
  <si>
    <t>Total (-10%)</t>
  </si>
  <si>
    <t>FDP estimé</t>
  </si>
  <si>
    <t>FDP</t>
  </si>
  <si>
    <t>Qté</t>
  </si>
  <si>
    <t>Qté env</t>
  </si>
  <si>
    <t>Total</t>
  </si>
  <si>
    <t>Téléphone :</t>
  </si>
  <si>
    <t>E-mail :</t>
  </si>
  <si>
    <t>COMMANDE</t>
  </si>
  <si>
    <t>FACTURE</t>
  </si>
  <si>
    <t>REGULARISATION</t>
  </si>
  <si>
    <t>TRIE</t>
  </si>
  <si>
    <t>€/kg
(cmd)</t>
  </si>
  <si>
    <t>€/kg
(fact)</t>
  </si>
  <si>
    <t xml:space="preserve"> + 10 kg
(cmd)</t>
  </si>
  <si>
    <t>+ 30 kg
(cmd)</t>
  </si>
  <si>
    <t>+ 60 kg
(cmd)</t>
  </si>
  <si>
    <t xml:space="preserve"> + 10 kg
(fact)</t>
  </si>
  <si>
    <t>+ 30 kg
(fact)</t>
  </si>
  <si>
    <t>+ 60 kg
(fact)</t>
  </si>
  <si>
    <t>PRIX
UNITAIRE</t>
  </si>
  <si>
    <t>RÉDUCTION</t>
  </si>
  <si>
    <t>CMD</t>
  </si>
  <si>
    <t>Indice Gazole</t>
  </si>
  <si>
    <t>Frais Admin</t>
  </si>
  <si>
    <t>Redevance Sanitaire</t>
  </si>
  <si>
    <t>Total FDP</t>
  </si>
  <si>
    <t>Poids arr</t>
  </si>
  <si>
    <t>FACT</t>
  </si>
  <si>
    <t>FDP : 1 à 100kg</t>
  </si>
  <si>
    <t>FDP : 101 à 200kg</t>
  </si>
  <si>
    <t>FDP : &gt; 200kg</t>
  </si>
  <si>
    <t>FDP estimé /kg</t>
  </si>
  <si>
    <t>FDP auto</t>
  </si>
  <si>
    <t>FDP manuel</t>
  </si>
  <si>
    <t>Total sans fdp</t>
  </si>
  <si>
    <r>
      <t>L</t>
    </r>
    <r>
      <rPr>
        <b/>
        <sz val="11"/>
        <color theme="0"/>
        <rFont val="Calibri"/>
        <family val="2"/>
      </rPr>
      <t>É</t>
    </r>
    <r>
      <rPr>
        <b/>
        <sz val="11"/>
        <color theme="0"/>
        <rFont val="Calibri"/>
        <family val="2"/>
        <scheme val="minor"/>
      </rPr>
      <t>GENDE</t>
    </r>
  </si>
  <si>
    <t>Modifiable manuellement</t>
  </si>
  <si>
    <t>Formule automatique</t>
  </si>
  <si>
    <t>BON DE LIVRAISON - FRUITSTOCK</t>
  </si>
  <si>
    <t xml:space="preserve">N° Commande </t>
  </si>
  <si>
    <t>Date</t>
  </si>
  <si>
    <t>**/**/2020</t>
  </si>
  <si>
    <t>N° Adhérent</t>
  </si>
  <si>
    <t xml:space="preserve">Adhérent </t>
  </si>
  <si>
    <t>Email</t>
  </si>
  <si>
    <t>N° de Facture</t>
  </si>
  <si>
    <t>Commentaire</t>
  </si>
  <si>
    <t>UNITÉ</t>
  </si>
  <si>
    <t>PRODUCTO</t>
  </si>
  <si>
    <t>ORIGEN</t>
  </si>
  <si>
    <t>PRIX
(sans FDP)</t>
  </si>
  <si>
    <t>10kg</t>
  </si>
  <si>
    <t>30kg</t>
  </si>
  <si>
    <t>60kg</t>
  </si>
  <si>
    <t>5kg
Min</t>
  </si>
  <si>
    <t>Brésil</t>
  </si>
  <si>
    <t>Acai Iofilizado en polvo BIO (env. 250 grs.) ¡¡¡Calidad superior!!! Conservacion refrigerada</t>
  </si>
  <si>
    <t>Brasil</t>
  </si>
  <si>
    <t>Pièce</t>
  </si>
  <si>
    <t>X</t>
  </si>
  <si>
    <t>Grenade</t>
  </si>
  <si>
    <t>Granada</t>
  </si>
  <si>
    <t>Ail blanc ou violet BIO</t>
  </si>
  <si>
    <t>Malaga</t>
  </si>
  <si>
    <t>Ajo blanco o morado BIO</t>
  </si>
  <si>
    <t>Málaga</t>
  </si>
  <si>
    <t>kg</t>
  </si>
  <si>
    <t>Inde</t>
  </si>
  <si>
    <t>Alga Chlorella polvo BIO (env. 1 kg.)</t>
  </si>
  <si>
    <t>India</t>
  </si>
  <si>
    <t>Alga Chlorella polvo BIO (env. 500 grs.)</t>
  </si>
  <si>
    <t>Irlande</t>
  </si>
  <si>
    <t>Alga Dulse deshidratada BIO (env. 1 kg.)</t>
  </si>
  <si>
    <t>Alga Dulse deshidratada BIO (env. 500 grs.)</t>
  </si>
  <si>
    <t>Galice</t>
  </si>
  <si>
    <t>Alga Kombu deshidratada BIO (env. 1 kg.)</t>
  </si>
  <si>
    <t>Galicia</t>
  </si>
  <si>
    <t>Alga Kombu deshidratada BIO (env. 500 grs.)</t>
  </si>
  <si>
    <t>Alga Nori entera deshidratada BIO (env. 500 grs.)</t>
  </si>
  <si>
    <t>Aloe Vera hoja fresca BIO (por pieza) ¡¡¡Plantas con más de 40 años!!!</t>
  </si>
  <si>
    <t>Amande Desmayo avec coque</t>
  </si>
  <si>
    <t>Amande Lauren avec coque (saveur sucrée)</t>
  </si>
  <si>
    <t>Almendra Comuna cruda sin cáscara BIO (env. 1 kg.)</t>
  </si>
  <si>
    <t>Costa Rica</t>
  </si>
  <si>
    <t>Piña madurada en planta (recibida por avión) ¡¡¡Súper buena, color intenso, muy aromática!!!</t>
  </si>
  <si>
    <t>Piña deshidratada BIO (env. 1 kg.)</t>
  </si>
  <si>
    <t>Arachides crues avec coque</t>
  </si>
  <si>
    <t>Chine</t>
  </si>
  <si>
    <t>Cacahuete crudo con cáscara</t>
  </si>
  <si>
    <t>China</t>
  </si>
  <si>
    <t>Arachides sans coque pelé CRU BIO</t>
  </si>
  <si>
    <t>Cacahuete crudo sin cáscara repelado BIO</t>
  </si>
  <si>
    <t>Avocat Bacon BIO</t>
  </si>
  <si>
    <t>Aguacate Bacon BIO</t>
  </si>
  <si>
    <t>Tibet</t>
  </si>
  <si>
    <t>Bayas de Goji BIO (env. 1 kg.)</t>
  </si>
  <si>
    <t>Tíbet</t>
  </si>
  <si>
    <t>Bayas de Goji BIO (env. 500 grs.)</t>
  </si>
  <si>
    <t>Plátano Cavendish local (madurado en la planta) ¡¡¡Excelente!!!</t>
  </si>
  <si>
    <t>Plátano deshidratado semi-seco artesanal, escogidos de nuestra propia producción ecológica (env. 200 grs.)</t>
  </si>
  <si>
    <t>1124-1275-1679</t>
  </si>
  <si>
    <t>Betterave BIO</t>
  </si>
  <si>
    <t>Remolacha BIO</t>
  </si>
  <si>
    <t>Hongrie</t>
  </si>
  <si>
    <t>Remolacha en polvo BIO (env. 1 kg.)</t>
  </si>
  <si>
    <t>Hungría</t>
  </si>
  <si>
    <t>Remolacha en polvo BIO (env. 500 grs.)</t>
  </si>
  <si>
    <t>Pérou</t>
  </si>
  <si>
    <t>Cacao BIO semilla grano crudo entero (env. 1 kg.)</t>
  </si>
  <si>
    <t>Perú</t>
  </si>
  <si>
    <t>Camu Camu en polvo BIO (env. 250 grs.) Conservacion refrigerada</t>
  </si>
  <si>
    <t>Carambole / fruit étoilé</t>
  </si>
  <si>
    <t>Carambola/Star Fruit local</t>
  </si>
  <si>
    <t>Carotte avec fane</t>
  </si>
  <si>
    <t>Zanahoria con rama local</t>
  </si>
  <si>
    <t>Zanahoria sin rama BIO</t>
  </si>
  <si>
    <t>Carotte sans fane</t>
  </si>
  <si>
    <t>Zanahoria sin rama local</t>
  </si>
  <si>
    <t>Apio verde local</t>
  </si>
  <si>
    <t>Céleri vert BIO</t>
  </si>
  <si>
    <t>Apio verde BIO</t>
  </si>
  <si>
    <t>Bolivie</t>
  </si>
  <si>
    <t>Chía semillas BIO (env. 1 kg.)</t>
  </si>
  <si>
    <t>Bolivia</t>
  </si>
  <si>
    <t>Sri Lanka</t>
  </si>
  <si>
    <t>Chips de coco crudo BIO (env. 1 kg.)</t>
  </si>
  <si>
    <t>Chou vert BIO</t>
  </si>
  <si>
    <t>Col verde lisa BIO</t>
  </si>
  <si>
    <t>Salobrena</t>
  </si>
  <si>
    <t>Caviar cítrico/citrus australasica local, piezas de 0,10/0,15 grs., cultivo natural .Precio por bandeja de 200 grs.</t>
  </si>
  <si>
    <t>Caviar cítrico/citrus australasica local, piezas de 0,10/0,15 grs., cultivo natural (precio por bandeja de 500 grs.)</t>
  </si>
  <si>
    <t>Citron jaune BIO (seconde catégorie)</t>
  </si>
  <si>
    <t>Limón BIO de 2ª categoría</t>
  </si>
  <si>
    <t>Limón Verna BIO calibre grande, madurado en  planta</t>
  </si>
  <si>
    <t>Citron vert</t>
  </si>
  <si>
    <t>Lima verde local</t>
  </si>
  <si>
    <t>Coco Pagode fraîche</t>
  </si>
  <si>
    <t>Taîlande</t>
  </si>
  <si>
    <t>Coco Pagode fresco (pieza) ¡¡¡Delicioso y especial!!!</t>
  </si>
  <si>
    <t>Tailandia</t>
  </si>
  <si>
    <t>Concombre mini gourmet</t>
  </si>
  <si>
    <t>Pepino mini gourmet local</t>
  </si>
  <si>
    <t>Courge Butternut BIO</t>
  </si>
  <si>
    <t>Calabaza Butternut BIO</t>
  </si>
  <si>
    <t>Espagne</t>
  </si>
  <si>
    <t>Crackers deshidratados BIO de tomate, pipa de girasol, trigo sarraceno, lino, cebolla y moringa de cultivo ecológico (env. 200 grs.) RAW</t>
  </si>
  <si>
    <t>Nacional</t>
  </si>
  <si>
    <t>Cúrcuma fresca BIO (pedido mínimo 500 grs.)</t>
  </si>
  <si>
    <t>Israël</t>
  </si>
  <si>
    <t>Israel</t>
  </si>
  <si>
    <t>Dátil Deglet Nour en rama de Israel BIO</t>
  </si>
  <si>
    <t>Dattes Deglet sans noyau BIO</t>
  </si>
  <si>
    <t>Tunisie</t>
  </si>
  <si>
    <t>Dátil Deglet sin hueso BIO</t>
  </si>
  <si>
    <t>Túnez</t>
  </si>
  <si>
    <t>Iran</t>
  </si>
  <si>
    <t>Datil Mazafati de Bam BIO nueva cosecha (env. 250 grs.)</t>
  </si>
  <si>
    <t>Irán</t>
  </si>
  <si>
    <t>1997</t>
  </si>
  <si>
    <t>Dátil Medjool Súper Jumbo semi-seco BIO</t>
  </si>
  <si>
    <t>Ibiza</t>
  </si>
  <si>
    <t>Agua de mar micro-filtrada hipertónica (bag in box 11 litros)</t>
  </si>
  <si>
    <t>Mar Mediterráneo (Ibiza)</t>
  </si>
  <si>
    <t>Agua de mar micro-filtrada hipertónica (bag in box 20 litros)</t>
  </si>
  <si>
    <t>Epi de maïs doux frais</t>
  </si>
  <si>
    <t>Extracteur de jus ANGEL 5500</t>
  </si>
  <si>
    <t>Union européenne</t>
  </si>
  <si>
    <t>Extractor de zumo ANGEL JUICER Cool Press 5500 Luxury</t>
  </si>
  <si>
    <t>Unión Europea</t>
  </si>
  <si>
    <t>Égypte</t>
  </si>
  <si>
    <t>Fenogreco en semillas BIO (env. 500 grs.)</t>
  </si>
  <si>
    <t>Egipto</t>
  </si>
  <si>
    <t>Figue de Barbarie</t>
  </si>
  <si>
    <t>Higo chumbo local ¡¡ máxima calidad!!</t>
  </si>
  <si>
    <t>Figues sèches BIO</t>
  </si>
  <si>
    <t>Turquie</t>
  </si>
  <si>
    <t>Higo seco turco BIO</t>
  </si>
  <si>
    <t>Turquía</t>
  </si>
  <si>
    <t>Fruits du Baobab en poudre BIO</t>
  </si>
  <si>
    <t>Import</t>
  </si>
  <si>
    <t>Fruto del Baobad BIO (sólo pulpa en polvo)</t>
  </si>
  <si>
    <t>Importación</t>
  </si>
  <si>
    <t>Gingembre BIO</t>
  </si>
  <si>
    <t>Jengibre BIO (pedido mínimo 500 grs.)</t>
  </si>
  <si>
    <t>Goyave</t>
  </si>
  <si>
    <t>Guayaba local</t>
  </si>
  <si>
    <t>Semillas de cáñamo pelado crudo BIO (env. 1 kg.)</t>
  </si>
  <si>
    <t>Grenade BIO</t>
  </si>
  <si>
    <t>Huile d'olive Aloreña 5L BIO</t>
  </si>
  <si>
    <t>Aceite de oliva BIO variedad Aloreña (lata 5 litros)</t>
  </si>
  <si>
    <t>5l</t>
  </si>
  <si>
    <t>Kaki diferentes varidades local (persimon, brillante...)</t>
  </si>
  <si>
    <t>Nouvelle
Zélande</t>
  </si>
  <si>
    <t>Nueva Zelanda</t>
  </si>
  <si>
    <t>Kiwi Sun Gold</t>
  </si>
  <si>
    <t xml:space="preserve">Kiwi Sun Gold </t>
  </si>
  <si>
    <t>Leche de coco en polvo 100% cruda BIO (env. 1 kg.)</t>
  </si>
  <si>
    <t>Leche de coco en polvo 100% cruda BIO (env. 500 grs.)</t>
  </si>
  <si>
    <t>Lúcuma cruda en polvo BIO (env. 1 kg.)</t>
  </si>
  <si>
    <t>Maca en polvo cruda BIO (env. 1 kg.)</t>
  </si>
  <si>
    <t>Maca en polvo cruda BIO (env. 500 grs.)</t>
  </si>
  <si>
    <t>Maca negra BIO (env. 1 kg.)</t>
  </si>
  <si>
    <t>Maca noire BIO (env. 500g)</t>
  </si>
  <si>
    <t>Maca negra BIO (env. 500 grs.)</t>
  </si>
  <si>
    <t>Maïs doux frais (plateau de 2 pièces)</t>
  </si>
  <si>
    <t>Mazorca maiz dulce fresca (bandeja de 2 piezas)</t>
  </si>
  <si>
    <t>Mango Irwin gourmet deshidratado a  baja temperatura. Crudo. En laminas</t>
  </si>
  <si>
    <t>Mangue Irwin (grande)</t>
  </si>
  <si>
    <t>Mango Irwin local (grande)</t>
  </si>
  <si>
    <t>Mango Kent BIO (ligeras quemaduras superficiales al lado del pedúnculo producidas por el sol, pulpa perfecta). Finca con certificado ecológico desde 1985 ¡¡¡Oferta!!!</t>
  </si>
  <si>
    <t>Mangue Lipens</t>
  </si>
  <si>
    <t>Mango Lipens local ¡¡¡Excelente!!!</t>
  </si>
  <si>
    <t>3190. 658</t>
  </si>
  <si>
    <t>Mango Osteen BIO. Primera calidad. Madurado en la planta</t>
  </si>
  <si>
    <t>Mango deshidratado semi-seco artesanal Palmer rojo de Brasil (env. 500 grs.)</t>
  </si>
  <si>
    <t>Melon peau de crapaud</t>
  </si>
  <si>
    <t>Cordova</t>
  </si>
  <si>
    <t>Melón piel de sapo</t>
  </si>
  <si>
    <t>Córdoba</t>
  </si>
  <si>
    <t>Melon peau de crapaud BIO</t>
  </si>
  <si>
    <t>Andalousie</t>
  </si>
  <si>
    <t>Melón piel de sapo BIO</t>
  </si>
  <si>
    <t>Andalucía</t>
  </si>
  <si>
    <t>Miel de aguacate (env. 1 kg.)</t>
  </si>
  <si>
    <t>Miel de azahar (env. 1 kg.)</t>
  </si>
  <si>
    <t>Huelva</t>
  </si>
  <si>
    <t>Miel Huelva multiflora BIO cruda sin filtrar (env. 1 kg.)</t>
  </si>
  <si>
    <t>Miel de montaña (env. 1 kg)</t>
  </si>
  <si>
    <t>Miel de romero (env. 1 kg.)</t>
  </si>
  <si>
    <t>Miel de eucalipto BIO (env. 1 kg.)</t>
  </si>
  <si>
    <t>Miel multiflora (env. 1 kg.)</t>
  </si>
  <si>
    <t>National</t>
  </si>
  <si>
    <t>Avellana cruda BIO sin cáscara (env. 1 kg.)</t>
  </si>
  <si>
    <t>Indes</t>
  </si>
  <si>
    <t>Anacardo crudo BIO (env. 1 kg.)</t>
  </si>
  <si>
    <t>1816</t>
  </si>
  <si>
    <t>Kenya</t>
  </si>
  <si>
    <t>Nuez de Macadamia sin cáscara BIO (env. 500 grs.)</t>
  </si>
  <si>
    <t>Kenia</t>
  </si>
  <si>
    <t>Nuez de Macadamia sin cáscara BIO  (env. 1 kg.)</t>
  </si>
  <si>
    <t>Mexique</t>
  </si>
  <si>
    <t>Nuez Pecana sin cáscara BIO (env. 500 grs.)</t>
  </si>
  <si>
    <t>Mexico</t>
  </si>
  <si>
    <t>Nuez Pecana sin cáscara BIO  (env. 1 kg.)</t>
  </si>
  <si>
    <t>Oignon blanc BIO</t>
  </si>
  <si>
    <t>Cebolla blanca seca BIO</t>
  </si>
  <si>
    <t>Oignon rouge BIO</t>
  </si>
  <si>
    <t>Cebolla roja BIO</t>
  </si>
  <si>
    <t>Aceituna Aloreña aliñada BIO (env.800 grs.)</t>
  </si>
  <si>
    <t>Valence</t>
  </si>
  <si>
    <t>Aceituna fermentada BIO (bote cristal 450 grs.) Varios tipos: frescas, semi-secas, secas, ...a elección (sin sal y sin ningún otro complemento)</t>
  </si>
  <si>
    <t>Valencia</t>
  </si>
  <si>
    <t>Aceituna negra s/hueso semi-seca BIO (env. 500 grs.)</t>
  </si>
  <si>
    <t>Olives vertes Gordal Manzanilla fraîches</t>
  </si>
  <si>
    <t>Aceituna Manzanilla verde Gordal fresca local</t>
  </si>
  <si>
    <t>Orange Valencialate</t>
  </si>
  <si>
    <t>Naranja Valencialate local</t>
  </si>
  <si>
    <t>Boniato BIO (grande)</t>
  </si>
  <si>
    <t>Boniato BIO (mediano)</t>
  </si>
  <si>
    <t xml:space="preserve">Poire Conférence  </t>
  </si>
  <si>
    <t>Pera Conferencia</t>
  </si>
  <si>
    <t>Poire Conférence BIO</t>
  </si>
  <si>
    <t>Pera Conferencia BIO</t>
  </si>
  <si>
    <t>Poireau BIO</t>
  </si>
  <si>
    <t>Puerro BIO</t>
  </si>
  <si>
    <t>Poivron mini en couleur</t>
  </si>
  <si>
    <t>Pimiento mini dulce de colores local</t>
  </si>
  <si>
    <t>Cordoue</t>
  </si>
  <si>
    <t>Polen fresco BIO (env. 500 grs.)</t>
  </si>
  <si>
    <t>1564</t>
  </si>
  <si>
    <t>Polen seco BIO (env. 500 grs.)</t>
  </si>
  <si>
    <t>Pomme de terre rouge BIO</t>
  </si>
  <si>
    <t>Patata roja BIO</t>
  </si>
  <si>
    <t>5124-3852</t>
  </si>
  <si>
    <t>Manzana Golden local de la Sierra (nueva cosecha)</t>
  </si>
  <si>
    <t>Manzana Reineta local Sierra Nevada</t>
  </si>
  <si>
    <t>Manzana Starky roja local Sierra Nevada</t>
  </si>
  <si>
    <t>Manzana roja Top Red local de Sierra Nevada</t>
  </si>
  <si>
    <t>Radis Daikon</t>
  </si>
  <si>
    <t>Rábano Daikon</t>
  </si>
  <si>
    <t>Uva pasa Sultana BIO (env. 1 kg.)</t>
  </si>
  <si>
    <t>Uva pasa Moscatel en grano (nueva cosecha)en env. de 500 grs</t>
  </si>
  <si>
    <t>500g</t>
  </si>
  <si>
    <t>Pakistan</t>
  </si>
  <si>
    <t>Sal del Himalaya molida (env. 1 kg.)</t>
  </si>
  <si>
    <t>Pakistán</t>
  </si>
  <si>
    <t>Sésamo crudo BIO (env. 1 kg.)</t>
  </si>
  <si>
    <t>Chufa BIO (env. 1 kg.)</t>
  </si>
  <si>
    <t>Alga Espagueti de mar deshidratada BIO (env. 500 grs.)</t>
  </si>
  <si>
    <t>Alga Espagueti de mar deshidratada BIO (env. 1 kg.)</t>
  </si>
  <si>
    <t>Indonésie</t>
  </si>
  <si>
    <t>Azúcar de coco BIO (env. 1 kg.)</t>
  </si>
  <si>
    <t>Indonesia</t>
  </si>
  <si>
    <t>Tomate seco BIO laminado (env. 200 grs.) ¡¡¡Deshidratado a baja temperatura 35º, calidad superior!!! RAW</t>
  </si>
  <si>
    <t>200g</t>
  </si>
  <si>
    <t>Tomate seco BIO laminado (env. 1 kg.) ¡¡¡Deshidratado a baja temperatura 35º, calidad superior!!! RAW</t>
  </si>
  <si>
    <t>CATALOGUE FRUITSTOCK</t>
  </si>
  <si>
    <t>Les fdp peuvent varier en fonction du secteur et du poids total (entre 0,5€ et 1,5€ du kg)</t>
  </si>
  <si>
    <t>PRIX
UNITAIRE
(sans fdp)</t>
  </si>
  <si>
    <t>+ 30 kg
(- 20%)</t>
  </si>
  <si>
    <t>+ 60 kg
(- 30%)</t>
  </si>
  <si>
    <t>N° Facture</t>
  </si>
  <si>
    <t>Responsable</t>
  </si>
  <si>
    <t xml:space="preserve">A destination de : </t>
  </si>
  <si>
    <t>Forfait H.T</t>
  </si>
  <si>
    <t>Prix/Tonne HT</t>
  </si>
  <si>
    <t>NOM</t>
  </si>
  <si>
    <t>DPT</t>
  </si>
  <si>
    <t>1 à 100 kg</t>
  </si>
  <si>
    <t>101 à 200 kg</t>
  </si>
  <si>
    <t>AIN 01</t>
  </si>
  <si>
    <t>AISNE 02</t>
  </si>
  <si>
    <t>ALLIER 03</t>
  </si>
  <si>
    <t>ALPES DE HAUTE PROVENCE 04</t>
  </si>
  <si>
    <t>HAUTES ALPES 05</t>
  </si>
  <si>
    <t>ALPES MARITIMES 06</t>
  </si>
  <si>
    <t>ARDECHE 07</t>
  </si>
  <si>
    <t>ARDENNES 08</t>
  </si>
  <si>
    <t>HTES MONTAGNES 09</t>
  </si>
  <si>
    <t>09-H</t>
  </si>
  <si>
    <t>ARIEGE 09</t>
  </si>
  <si>
    <t>AUBE 10</t>
  </si>
  <si>
    <t>AUDE 11</t>
  </si>
  <si>
    <t>AVEYRON 12</t>
  </si>
  <si>
    <t>BOUCHES DU RHONE 13</t>
  </si>
  <si>
    <t>CALVADOS 14</t>
  </si>
  <si>
    <t>HTES MONTAGNES 15</t>
  </si>
  <si>
    <t>15-H</t>
  </si>
  <si>
    <t>CANTAL 15</t>
  </si>
  <si>
    <t>CHARENTE 16</t>
  </si>
  <si>
    <t>CHARENTE MARITIME 17</t>
  </si>
  <si>
    <t>CHER 18</t>
  </si>
  <si>
    <t>CORREZE 19</t>
  </si>
  <si>
    <t>COTE D'OR 21</t>
  </si>
  <si>
    <t>COTES D'ARMOR 22</t>
  </si>
  <si>
    <t>CREUSE 23</t>
  </si>
  <si>
    <t>DORDOGNE 24</t>
  </si>
  <si>
    <t>DOUBS 25</t>
  </si>
  <si>
    <t>DROME 26</t>
  </si>
  <si>
    <t>EURE 27</t>
  </si>
  <si>
    <t>EURE ET LOIR 28</t>
  </si>
  <si>
    <t>FINISTERE 29</t>
  </si>
  <si>
    <t>GARD 30</t>
  </si>
  <si>
    <t>HTES MONTAGNES 31</t>
  </si>
  <si>
    <t>31-H</t>
  </si>
  <si>
    <t>HAUTE GARONNE 31</t>
  </si>
  <si>
    <t>GERS 32</t>
  </si>
  <si>
    <t>GIRONDE 33</t>
  </si>
  <si>
    <t>HERAULT 34</t>
  </si>
  <si>
    <t>ILLE ET VILAINE 35</t>
  </si>
  <si>
    <t>INDRE 36</t>
  </si>
  <si>
    <t>INDRE ET LOIRE 37</t>
  </si>
  <si>
    <t>HTES MONTAGNES 38</t>
  </si>
  <si>
    <t>38-H</t>
  </si>
  <si>
    <t>ISERE 38</t>
  </si>
  <si>
    <t>JURA 39</t>
  </si>
  <si>
    <t>LANDES 40</t>
  </si>
  <si>
    <t>LOIR ET CHER 41</t>
  </si>
  <si>
    <t>LOIRE 42</t>
  </si>
  <si>
    <t>HAUTE LOIRE 43</t>
  </si>
  <si>
    <t>LOIRE ATLANTIQUE 44</t>
  </si>
  <si>
    <t>LOIRET 45</t>
  </si>
  <si>
    <t>LOT 46</t>
  </si>
  <si>
    <t>LOT ET GARONNE 47</t>
  </si>
  <si>
    <t>LOZERE 48</t>
  </si>
  <si>
    <t>MAINE ET LOIRE 49</t>
  </si>
  <si>
    <t>MANCHE 50</t>
  </si>
  <si>
    <t>MARNE 51</t>
  </si>
  <si>
    <t>HAUTE MARNE 52</t>
  </si>
  <si>
    <t>MAYENNE 53</t>
  </si>
  <si>
    <t>MEURTHE ET MOSELLE 54</t>
  </si>
  <si>
    <t>MEUSE 55</t>
  </si>
  <si>
    <t>MORBIHAN 56</t>
  </si>
  <si>
    <t>MOSELLE 57</t>
  </si>
  <si>
    <t>NIEVRE 58</t>
  </si>
  <si>
    <t>NORD 59</t>
  </si>
  <si>
    <t>OISE 60</t>
  </si>
  <si>
    <t>ORNE 61</t>
  </si>
  <si>
    <t>PAS DE CALAIS 62</t>
  </si>
  <si>
    <t>HTES MONTAGNES 63</t>
  </si>
  <si>
    <t>63-H</t>
  </si>
  <si>
    <t>PUY DE DOME 63</t>
  </si>
  <si>
    <t>HTES MONTAGNES 64</t>
  </si>
  <si>
    <t>64-H</t>
  </si>
  <si>
    <t>PYRENEES ATLANTIQUES 64</t>
  </si>
  <si>
    <t>HTES MONTAGNES 65</t>
  </si>
  <si>
    <t>65-H</t>
  </si>
  <si>
    <t>HAUTES PYRENEES 65</t>
  </si>
  <si>
    <t>PYRENEES ORIENTALES 66</t>
  </si>
  <si>
    <t>BAS RHIN 67</t>
  </si>
  <si>
    <t>HAUT RHIN 68</t>
  </si>
  <si>
    <t>RHONE 69</t>
  </si>
  <si>
    <t>HAUTE SAONE 70</t>
  </si>
  <si>
    <t>SAONE ET LOIRE 71</t>
  </si>
  <si>
    <t>SARTHE 72</t>
  </si>
  <si>
    <t>HTES MONTAGNES 73</t>
  </si>
  <si>
    <t>73-H</t>
  </si>
  <si>
    <t>SAVOIE 73</t>
  </si>
  <si>
    <t>HTES MONTAGNES 74</t>
  </si>
  <si>
    <t>74-H</t>
  </si>
  <si>
    <t>HAUTE SAVOIE 74</t>
  </si>
  <si>
    <t>PARIS 75</t>
  </si>
  <si>
    <t>SEINE MARITIME 76</t>
  </si>
  <si>
    <t>SEINE ET MARNE 77</t>
  </si>
  <si>
    <t>YVELINES 78</t>
  </si>
  <si>
    <t>DEUX SEVRES 79</t>
  </si>
  <si>
    <t>SOMME 80</t>
  </si>
  <si>
    <t>TARN 81</t>
  </si>
  <si>
    <t>TARN ET GARONNE 82</t>
  </si>
  <si>
    <t>VAR 83</t>
  </si>
  <si>
    <t>VAUCLUSE 84</t>
  </si>
  <si>
    <t>VENDEE 85</t>
  </si>
  <si>
    <t>VIENNE 86</t>
  </si>
  <si>
    <t>HAUTE VIENNE 87</t>
  </si>
  <si>
    <t>VOSGES 88</t>
  </si>
  <si>
    <t>YONNE 89</t>
  </si>
  <si>
    <t>TERRITOIRE DE BELFORT 90</t>
  </si>
  <si>
    <t>ESSONNE 91</t>
  </si>
  <si>
    <t>HAUTS DE SEINE 92</t>
  </si>
  <si>
    <t>SEINE SAINT DENIS 93</t>
  </si>
  <si>
    <t>VAL DE MARNE 94</t>
  </si>
  <si>
    <t>VAL D'OISE 95</t>
  </si>
  <si>
    <t>MONACO 98</t>
  </si>
  <si>
    <t>BE</t>
  </si>
  <si>
    <t>"À REMPLIR EN PREMIER POUR AFFICHER LES PRIX"</t>
  </si>
  <si>
    <t>Prix à la Palette H.T. en €</t>
  </si>
  <si>
    <t>1 à 1 pal</t>
  </si>
  <si>
    <t>Número del Pedido</t>
  </si>
  <si>
    <t>SOLYFRUTA BIO &amp; LOCAL FRUIT</t>
  </si>
  <si>
    <t>Tarifa Ofertas Semana</t>
  </si>
  <si>
    <t>I.V.A. no Incluido</t>
  </si>
  <si>
    <t>Código</t>
  </si>
  <si>
    <t>Producto</t>
  </si>
  <si>
    <t>Origen</t>
  </si>
  <si>
    <t>Su Pedido</t>
  </si>
  <si>
    <t>151, rue des Anciens Combattants d’Algérie
64170 ARTIX
Téléphone : 05.59.84.80.70 – pau.exploitation@stg.fr</t>
  </si>
  <si>
    <t>BORDEREAU DE REMISE DU :</t>
  </si>
  <si>
    <t xml:space="preserve">   **/**/2020</t>
  </si>
  <si>
    <t>EXPEDITEUR</t>
  </si>
  <si>
    <t>DESTINATAIRE</t>
  </si>
  <si>
    <t>PORTABLE</t>
  </si>
  <si>
    <t>COLIS
/PAL</t>
  </si>
  <si>
    <t>POIDS (kg)</t>
  </si>
  <si>
    <t>LES FRUITS DU SOLEIL
004531178421 (Numéro Danois)</t>
  </si>
  <si>
    <t>1 PAL</t>
  </si>
  <si>
    <t>NUMERO DE COMMANDE :</t>
  </si>
  <si>
    <t>COMMENTAIRE IMPORTANT :</t>
  </si>
  <si>
    <t>Merci de contacter le client la veille de la livraison</t>
  </si>
  <si>
    <t>PRIX
UNITAIRE
(+ fdp)</t>
  </si>
  <si>
    <t>DÉSIGNATION</t>
  </si>
  <si>
    <t>Eau de mer micro-filtrée hypertonique
    - (n°2 : box 11L)</t>
  </si>
  <si>
    <t>Eau de mer micro-filtrée hypertonique
    - (n°3 : box 20L)</t>
  </si>
  <si>
    <t>Baie de Goji BIO (env. 1kg)</t>
  </si>
  <si>
    <t>Baie de Goji BIO (envi. 500g)</t>
  </si>
  <si>
    <t>Curcuma frais BIO (paquet 500g)</t>
  </si>
  <si>
    <t>Maca noire BIO (env. 1kg)</t>
  </si>
  <si>
    <t>Adhérents</t>
  </si>
  <si>
    <t>3601-5043-3261</t>
  </si>
  <si>
    <t>Importacion</t>
  </si>
  <si>
    <t>Poivron rouge Ramiro BIO</t>
  </si>
  <si>
    <t>Pimiento Rojo Ramiro BIO</t>
  </si>
  <si>
    <t>Kaki Fuyu</t>
  </si>
  <si>
    <t>Mangue Keitt BIO</t>
  </si>
  <si>
    <t>Mango Keitt BIO</t>
  </si>
  <si>
    <t>Caviar cítrico/citrus australasica BIO, piezas de 0,10/0,15 grs. (precio por bandeja de 200 grs.)</t>
  </si>
  <si>
    <t>Caviar cítrico/citrus australasica BIO, piezas de 0,10/0,15 grs. (precio por bandeja de 500 grs.)</t>
  </si>
  <si>
    <t>Acelga Baby verde BIO producción propia (ideal para ensaladas o batidos)</t>
  </si>
  <si>
    <t>1100-1312</t>
  </si>
  <si>
    <t>Almendra Desmayo con cáscara local</t>
  </si>
  <si>
    <t>Almendra Lauren con cáscara semimollar. Sabor dulce, nueva cosecha, local (procedente de finca con cultivo orgánico sin certificar)</t>
  </si>
  <si>
    <t>Aguacate Bacon local (nueva temporada, calibre grande)</t>
  </si>
  <si>
    <t>Avocat Bacon (grand)</t>
  </si>
  <si>
    <t>Banane Cavendish (mûri sur plante)</t>
  </si>
  <si>
    <t>Blette BIO</t>
  </si>
  <si>
    <t>Salobreña</t>
  </si>
  <si>
    <t>Limón local amarillo madurado en el árbol</t>
  </si>
  <si>
    <t xml:space="preserve">Citron jaune Verna BIO (mûri sur arbre)
    - (grand/moyen) </t>
  </si>
  <si>
    <t>Lima-limón variedad india BIO (se recolecta con color)</t>
  </si>
  <si>
    <t>Citronela local (manojo de 5 piezas) producción propia. Cultivo orgánico en finca certificada, pero hemos olvidado darla de alta en la certificadora ecológica</t>
  </si>
  <si>
    <t xml:space="preserve">Citronnelle BIO
    - (bouquet de 5 tiges) </t>
  </si>
  <si>
    <t>Mazorca maiz dulce fresca (piezas grandes y jugosas, con toda la hoja alrededor de la mazorca)</t>
  </si>
  <si>
    <t>Mangue Kent Bio (légères brûlures superficielles à côté de la tige produites par le soleil)</t>
  </si>
  <si>
    <t>Mango Osteen finca EParadise (certificado Global Gap) ¡¡¡Máxima selección, madurado en el árbol y recolectado a diario!!!</t>
  </si>
  <si>
    <t>Mango Osteen cultivo natural local ¡¡¡Procedente de finca ecológica sin certificado!!!</t>
  </si>
  <si>
    <t>Mango Palmer rojo BIO. Recién recolectado, piezas grandes</t>
  </si>
  <si>
    <t>Mangue Palmer Rouge BIO (Grand)</t>
  </si>
  <si>
    <t>Miel de Fleur d'oranger (Bocal en verre 1kg)</t>
  </si>
  <si>
    <t>Miel d'avocat (Bocal en verre 1kg)</t>
  </si>
  <si>
    <t>Miel de Huelva multifleurs sans filtration CRU BIO  
    - (Bocal en verre 1kg)</t>
  </si>
  <si>
    <t>Miel de montagne (Bocal en verre 1kg)</t>
  </si>
  <si>
    <t>Miel de Romarin (Bocal en verre 1kg)</t>
  </si>
  <si>
    <t>Miel d'eucalyptus BIO (Bocal en verre 1kg)</t>
  </si>
  <si>
    <t>Miel Multi-fleurs (Bocal en verre 1kg)</t>
  </si>
  <si>
    <t>Patate douce BIO (Moyenne)</t>
  </si>
  <si>
    <t>Patate douce BIO (Grande)</t>
  </si>
  <si>
    <t>Boniato violeta BIO (mediano/grande, nueva cosecha)¡¡Excelente!!</t>
  </si>
  <si>
    <t>Paraguay
Egipto</t>
  </si>
  <si>
    <t>Paraguay
Egypte</t>
  </si>
  <si>
    <t xml:space="preserve">Grenade Purple Queen BIO </t>
  </si>
  <si>
    <t>Granada Purple Queen BIO</t>
  </si>
  <si>
    <t>Avocat Bacon Cocktail (petit calibre)</t>
  </si>
  <si>
    <t>Aguacate Bacon cocktail local</t>
  </si>
  <si>
    <t>Dátil Deglet Nour sin rama BIO</t>
  </si>
  <si>
    <t>Pitahaya roja BIO</t>
  </si>
  <si>
    <t>Amande Romera avec coque</t>
  </si>
  <si>
    <t>Almendra Romera con cáscara local</t>
  </si>
  <si>
    <t xml:space="preserve">Kiwi </t>
  </si>
  <si>
    <t>Kiwi local</t>
  </si>
  <si>
    <t>Hoja de Remolacha Baby BIO Producción Producción</t>
  </si>
  <si>
    <t>Col Kale Winterbor Crespa BIO baby. Producción Propia</t>
  </si>
  <si>
    <t>Mangue Keitt</t>
  </si>
  <si>
    <t>Mango Keitt Local</t>
  </si>
  <si>
    <t>1007-2364</t>
  </si>
  <si>
    <t>Iles Canaries</t>
  </si>
  <si>
    <t>Plátano Cavendish de las Islas BIO/RECO</t>
  </si>
  <si>
    <t>Canarias</t>
  </si>
  <si>
    <t>Bulgarie</t>
  </si>
  <si>
    <t>Girasol pipa sin cáscara BIO (env. 500 grs.)</t>
  </si>
  <si>
    <t>Bulgaria</t>
  </si>
  <si>
    <t>Girasol pipa sin cáscara BIO (env. 1kg)</t>
  </si>
  <si>
    <t>Chou Kale Winterbor Crespa BIO baby (Production de Rufino)</t>
  </si>
  <si>
    <t xml:space="preserve"> + 10 kg
(- 10%)</t>
  </si>
  <si>
    <t>Chirimoya BIO (produción propia, nueva temporada)</t>
  </si>
  <si>
    <t>Chirimoya (grand)</t>
  </si>
  <si>
    <t>Chirimoya BIO (production Rufino)</t>
  </si>
  <si>
    <t>2A</t>
  </si>
  <si>
    <t>BELGIQUE</t>
  </si>
  <si>
    <t>CORSE</t>
  </si>
  <si>
    <t>BELGIGUE</t>
  </si>
  <si>
    <t>CH12</t>
  </si>
  <si>
    <t>LAUSANNE</t>
  </si>
  <si>
    <t>GENEVE</t>
  </si>
  <si>
    <t>CH10</t>
  </si>
  <si>
    <t>Açaï en poudre iofilisée BIO (env. 250g)</t>
  </si>
  <si>
    <t>Algue Chlorella en poudre BIO (env. 1kg)</t>
  </si>
  <si>
    <t>Algue Chlorella en poudre BIO (env. 500g)</t>
  </si>
  <si>
    <t>Algue Dulse déshydratée BIO (env. 1kg)</t>
  </si>
  <si>
    <t>Algue Dulse déshydratée BIO (env. 500g)</t>
  </si>
  <si>
    <t>Algue Kombu déshydratées BIO (env. 1kg)</t>
  </si>
  <si>
    <t>Algue Kombu déshydratées BIO (env. 500g)</t>
  </si>
  <si>
    <t>Algue Nori entière déshydratées BIO (env. 1kg)</t>
  </si>
  <si>
    <t>Algue Nori entière déshydratées BIO (env. 500g)</t>
  </si>
  <si>
    <t>Amande sans coque CRU BIO (env. 1kg)</t>
  </si>
  <si>
    <t>Avocat Fuerte</t>
  </si>
  <si>
    <t>Aguacate Fuerte local</t>
  </si>
  <si>
    <t>Avocat Fuerte BIO</t>
  </si>
  <si>
    <t>Aguacate Fuerte BIO</t>
  </si>
  <si>
    <t>Bâtons de cannelle BIO (env. 100g)</t>
  </si>
  <si>
    <t>Canela en rama BIO (env. 100 grs.)</t>
  </si>
  <si>
    <t>Betterave en poudre BIO (env. 1kg)</t>
  </si>
  <si>
    <t>Betterave en poudre BIO (env. 500g)</t>
  </si>
  <si>
    <t>Beurre de cacao BIO (env. 1kg)</t>
  </si>
  <si>
    <t>Manteca de cacao BIO (env. 1 kg.)</t>
  </si>
  <si>
    <t>Cacao en polvo crudo BIO (env. 1 kg.)</t>
  </si>
  <si>
    <t>Camu Camu en poudre BIO (env. 250g)</t>
  </si>
  <si>
    <t>Algarroba BIO de la Alpujarra al natural en vaina (nueva cosecha) (env. 400 grs.)</t>
  </si>
  <si>
    <t>Chia BIO (env. 1kg)</t>
  </si>
  <si>
    <t>Chips de coco CRU BIO (env. 1kg)</t>
  </si>
  <si>
    <t>Crackers déshydratés CRU BIO (env. 200g)
    - (tomate, tournesol, sarrasin, lin, oignons, ...)</t>
  </si>
  <si>
    <t>Agua de mar micro-filtrada hipertónica (bag in box 3 litros) (pendientes de recibir en esta semana)</t>
  </si>
  <si>
    <t>Farine de coco (env. 1kg)</t>
  </si>
  <si>
    <t>Harina de coco BIO (env. 1 kg.)</t>
  </si>
  <si>
    <t>Fenugrec en graines BIO (env. 500g)</t>
  </si>
  <si>
    <t>Aceite de oliva BIO variedad Aloreña (env. 1 litro cristal)</t>
  </si>
  <si>
    <t>Mangue Keitt BIO (légères brûlures superficielles à côté du pédoncule causées par le soleil)</t>
  </si>
  <si>
    <t>Mango Keitt BIO (ligeras quemaduras superficiales al lado del pedúnculo producidas por el sol, pulpa perfecta). Finca con certificado ecológico desde 1985 ¡¡¡Oferta!!!</t>
  </si>
  <si>
    <t>Mangue Osteen BIO (Qualité supérieure, mûrie sur plante)</t>
  </si>
  <si>
    <t>3214-3248-3174-3194-3190-3175</t>
  </si>
  <si>
    <t>Mangue plusieurs variétés
    - (Haden, Irwin, Lipens, Osteen, Tommy Atkins)</t>
  </si>
  <si>
    <t>Mango variado local empezando a madurar (Haden, Supér Haden, Irwin, Lipens, Osteen, Tommy Atkins)</t>
  </si>
  <si>
    <t>Noisette sans coque CRU BIO (env. 1kg)</t>
  </si>
  <si>
    <t>Noix de cajou BIO (env. 1kg)</t>
  </si>
  <si>
    <t>Noix de Macadamia sans coque BIO
    - (env. 1kg)</t>
  </si>
  <si>
    <t>Noix de Macadamia sans coque BIO
    - (env. 500g)</t>
  </si>
  <si>
    <t>Noix de Pécan sans coque BIO (env. 1kg)</t>
  </si>
  <si>
    <t>Noix de Pécan sans coque BIO (env. 500g)</t>
  </si>
  <si>
    <t>Paprika épicé de la Vera BIO (env. 1kg)</t>
  </si>
  <si>
    <t>Espagne
Sierra de Gredos</t>
  </si>
  <si>
    <t>Pimentón Picante de la Vera BIO         (env. 1 kg.)</t>
  </si>
  <si>
    <t>Sierra de Gredos</t>
  </si>
  <si>
    <t>Patate Douce Violette BIO (Moyenne, grande) Nouvelle récolte</t>
  </si>
  <si>
    <t>Pistache avec coque CRU (env. 1kg)</t>
  </si>
  <si>
    <t>Pistacho en grano natural (env. 1 kg.)</t>
  </si>
  <si>
    <t>Pistache avec coque CRU (env. 500g)</t>
  </si>
  <si>
    <t>Pistacho en grano natural (env. 500 grs.)</t>
  </si>
  <si>
    <t>Manzana Granny Smith local de Sierra Nevada</t>
  </si>
  <si>
    <t>Raisin sec Sultana BIO
    - (env. 1kg)</t>
  </si>
  <si>
    <t>Raisins secs Muscat en grains
    - (env. 500g)</t>
  </si>
  <si>
    <t>Sésame CRU BIO (env. 1kg)</t>
  </si>
  <si>
    <t>Souchet BIO (env. 1kg)</t>
  </si>
  <si>
    <t>Spaguetti de mer déshydraté BIO (env. 1kg)</t>
  </si>
  <si>
    <t>Spaguetti de mer déshydraté BIO (env. 500g)</t>
  </si>
  <si>
    <t>Spiruline en poudre</t>
  </si>
  <si>
    <t>Spirulina en polvo BIO (env. 1 kg.)</t>
  </si>
  <si>
    <t>Sucre de coco BIO (env. 1kg)</t>
  </si>
  <si>
    <t>Xylitol (sucre de bouleau) (env. 1kg)</t>
  </si>
  <si>
    <t>Xilitol (azúcar de abedul) env. 1 kg.</t>
  </si>
  <si>
    <t xml:space="preserve"> </t>
  </si>
  <si>
    <t>Dattes Deglet Nour sans rame BIO</t>
  </si>
  <si>
    <t>Olives Aloreña BIO non pasteurisées (Bocal 800g)</t>
  </si>
  <si>
    <t>Aloe Vera (feuille fraîche) BIO</t>
  </si>
  <si>
    <t>Banane Cavendish BIO/RECO
    - (robuste et ferme)</t>
  </si>
  <si>
    <t>Banane deshydratée BIO semi-sèche
    - (Production Rufino, env. 200g)</t>
  </si>
  <si>
    <t>Fane de Betterave Baby BIO
    - (Production de Rufino)</t>
  </si>
  <si>
    <t>Fève de Cacao entière CRU BIO (env. 1kg)</t>
  </si>
  <si>
    <t>Carotte sans fane BIO</t>
  </si>
  <si>
    <t>Caroube de l'Alpujarra BIO (env 400g)</t>
  </si>
  <si>
    <t>Céleri vert</t>
  </si>
  <si>
    <t>Citron Caviar BIO
    - (plateau de 500g)</t>
  </si>
  <si>
    <t>Citron Caviar BIO
    - (plateau de 200g)</t>
  </si>
  <si>
    <t>Citron jaune (mûri sur plante)</t>
  </si>
  <si>
    <t>Lima-Limon BIO (entre citron vert et jaune)
    - (Variété indienne)</t>
  </si>
  <si>
    <t>Dattes Deglet Nour en rame BIO</t>
  </si>
  <si>
    <t>Dattes Medjool Jumbo semi-sèche BIO</t>
  </si>
  <si>
    <t>Graines de chanvre pelées CRU BIO
    - (env. 1 kg)</t>
  </si>
  <si>
    <t>Graines de tournesol sans coque CRU BIO
    - (env. 1kg)</t>
  </si>
  <si>
    <t>Graines de tournesol sans coque CRU BIO
    - (env. 500g)</t>
  </si>
  <si>
    <t>Huile d'olive Alorena 1L BIO</t>
  </si>
  <si>
    <t>Eau de mer micro-filtrée hypertonique
    - (n°1 : box 3L)</t>
  </si>
  <si>
    <t>Kaki différentes variétés
    - (persimon, rouge brillant, tomatero)</t>
  </si>
  <si>
    <t>Lucuma cru en poudre CRU BIO (env. 1 kg)</t>
  </si>
  <si>
    <t>Lait de coco en poudre CRU BIO (1kg)</t>
  </si>
  <si>
    <t>Lait de coco en poudre CRU BIO (500g)</t>
  </si>
  <si>
    <t>Maca brute en poudre CRU BIO (env. 500g)</t>
  </si>
  <si>
    <t>Maca brute en poudre CRU BIO (env. 1kg)</t>
  </si>
  <si>
    <t>Mangue Osteen (Ferme Eparadise, mûrie sur plante, récoltée quotidiennement)</t>
  </si>
  <si>
    <t>Mangue Osteen</t>
  </si>
  <si>
    <t>Sel rose de l'Himalaya moulu
    - (sous vide, env. 1kg)</t>
  </si>
  <si>
    <t>LIBELLÉ VIREMENT</t>
  </si>
  <si>
    <t>XX_S44_XX</t>
  </si>
  <si>
    <t>COMMANDE - FRUITSTOCK</t>
  </si>
  <si>
    <t>FACTURE - FRUITSTOCK</t>
  </si>
  <si>
    <t>LES FRUITS DU SOLEIL
Monsieur FRAIZE Alexandre
31 Avenue Larochefoucauld
64200 BIARRITZ
Tel : 004531178421 (danois)
Mail : fraize.alexandre@live.fr</t>
  </si>
  <si>
    <t>###_S44_DEPT_GRP_Prénom</t>
  </si>
  <si>
    <t>Ananas (mûri sur plante, env. 2kg)
Super bon, couleur intense, très aromatique</t>
  </si>
  <si>
    <t>Ananas deshydraté BIO (env. 1kg)</t>
  </si>
  <si>
    <t>Aubergine</t>
  </si>
  <si>
    <t>Berenjena BIO ¡¡¡Súper oferta!!!</t>
  </si>
  <si>
    <t>6119-1265</t>
  </si>
  <si>
    <t>Avocat Bacon médium BIO</t>
  </si>
  <si>
    <t>Aguacate Bacon BIO Mediano (piezas 100 a 150 grs.) Finca con certificado ecológico desde 1985 ¡¡¡Oferta!!!</t>
  </si>
  <si>
    <t xml:space="preserve">Cacao en poudre CRU BIO (env. 1 kg) </t>
  </si>
  <si>
    <t>Chirimoya local ( producción propia en proceso de reconversión a la agricultura ecológica). Piezas grandes</t>
  </si>
  <si>
    <t>Chou Kale BIO (production Rufino)</t>
  </si>
  <si>
    <t>Col Kale Lacitano/Cavolo Nero BIO baby (producción propia)</t>
  </si>
  <si>
    <t>Citron Caviar (culture naturelle, plateau 200g)</t>
  </si>
  <si>
    <t>Citron Caviar (culture naturelle, plateau 500g)</t>
  </si>
  <si>
    <t>Coing</t>
  </si>
  <si>
    <t>Membrillo local</t>
  </si>
  <si>
    <t>1002.133</t>
  </si>
  <si>
    <t>Courgette BIO (2nd catégorie)</t>
  </si>
  <si>
    <t>Calabacín verde BIO 2ª (calibres Variados)</t>
  </si>
  <si>
    <t>Dattes Mazafati de Bam BIO (env. 250g)</t>
  </si>
  <si>
    <t>Fane de betterave BIO (production Rufino)</t>
  </si>
  <si>
    <t>Hoja de Remolacha Baby BIO (producción propia)</t>
  </si>
  <si>
    <t>Granada local ¡¡¡Muy roja, excelente!!!</t>
  </si>
  <si>
    <t>Granada mollar BIO (piezas grandes y rosadas)</t>
  </si>
  <si>
    <t>Kaki Fuyu local  (procedente de finca con cultivo orgánico) ¡¡¡Calidad súper!!!</t>
  </si>
  <si>
    <t>Kiwi  BIO</t>
  </si>
  <si>
    <t>Portugal</t>
  </si>
  <si>
    <t>Mangue Keitt BIO (petit)</t>
  </si>
  <si>
    <t>Mango Keitt calibre pequeño (de 170 a 400 grs aproximadamente) BIO</t>
  </si>
  <si>
    <t>Mangue Kent (moyen) murie sur l'arbre</t>
  </si>
  <si>
    <t>Mango Kent calibre mediano local madurado en árbol</t>
  </si>
  <si>
    <t>Mangue Osteen mini gourmet</t>
  </si>
  <si>
    <t>Mango Osteen mini gourmet local</t>
  </si>
  <si>
    <t>Mangue Palmer rouge gourmet BIO</t>
  </si>
  <si>
    <t xml:space="preserve">Mango palmer rojo gourmet BIO </t>
  </si>
  <si>
    <t>Néfle d'hiver</t>
  </si>
  <si>
    <t>Níspero de invierno local</t>
  </si>
  <si>
    <t>Olives fermentées BIO non pasteurisées (env. 450g, Fraîches, semi-sèches, sèches, au choix, sans sel, sans eau et sans autres ajouts)</t>
  </si>
  <si>
    <t>Olives noires BIO (bocal 500g, sans noyau, semi-séchées, non pasteurisées)</t>
  </si>
  <si>
    <t>Pitaya (fruit du dragon, jaune à l'extérieur et pulpe blanche)</t>
  </si>
  <si>
    <t>Pitahaya/ Dragon Fruit amarilla por fuera pulpa blanca local</t>
  </si>
  <si>
    <t>Pitaya rouge BIO</t>
  </si>
  <si>
    <t>Polen Frais BIO (bocal 500g)</t>
  </si>
  <si>
    <t>Polen sec BIO (bocal 500g)</t>
  </si>
  <si>
    <t>Pomme de terre Lucinda blanche BIO</t>
  </si>
  <si>
    <t>Patata Lucinda blanca BIO</t>
  </si>
  <si>
    <t>Pomme Golden</t>
  </si>
  <si>
    <t>Pomme Granny Smith</t>
  </si>
  <si>
    <t>Pomme Reineta</t>
  </si>
  <si>
    <t>Pomme rouge Starky</t>
  </si>
  <si>
    <t>Pomme rouge Top Red</t>
  </si>
  <si>
    <t>Pomme verte Doncella</t>
  </si>
  <si>
    <t>Manzana Verde Doncella de Sierra Nevada</t>
  </si>
  <si>
    <t>Tomate déshydratée CRU BIO (env. 1kg, à basse température 35º, qualité supérieure)</t>
  </si>
  <si>
    <t>Tomate déshydratée CRU BIO (env. 200g, à basse température 35º, qualité supérieure)</t>
  </si>
  <si>
    <t>Mangue déshydratée Irwin gourmet (à basse température, tranches)</t>
  </si>
  <si>
    <t>Mangue déshydratée rouge Palmer (semi-sèche  de fabrication artisanale, env. 500g)</t>
  </si>
  <si>
    <t>S44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</si>
</sst>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* #,##0.00_)\ &quot;€&quot;_ ;_ * \(#,##0.00\)\ &quot;€&quot;_ ;_ * &quot;-&quot;??_)\ &quot;€&quot;_ ;_ @_ "/>
    <numFmt numFmtId="164" formatCode="_-* #,##0.00\ &quot;€&quot;_-;\-* #,##0.00\ &quot;€&quot;_-;_-* &quot;-&quot;??\ &quot;€&quot;_-;_-@_-"/>
    <numFmt numFmtId="165" formatCode="#,##0.00\ &quot;€&quot;"/>
    <numFmt numFmtId="166" formatCode="00"/>
    <numFmt numFmtId="167" formatCode="_-* #,##0.00\ [$€-40C]_-;\-* #,##0.00\ [$€-40C]_-;_-* &quot;-&quot;??\ [$€-40C]_-;_-@_-"/>
  </numFmts>
  <fonts count="9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1"/>
      <color rgb="FFC00000"/>
      <name val="Arial"/>
      <family val="2"/>
    </font>
    <font>
      <b/>
      <sz val="8"/>
      <color rgb="FFC00000"/>
      <name val="Arial"/>
      <family val="2"/>
    </font>
    <font>
      <b/>
      <sz val="8"/>
      <color rgb="FF0070C0"/>
      <name val="Arial"/>
      <family val="2"/>
    </font>
    <font>
      <b/>
      <i/>
      <sz val="11"/>
      <name val="Arial"/>
      <family val="2"/>
    </font>
    <font>
      <b/>
      <i/>
      <sz val="9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0"/>
      <color indexed="65"/>
      <name val="Arial"/>
      <family val="2"/>
    </font>
    <font>
      <b/>
      <sz val="11"/>
      <color indexed="65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u/>
      <sz val="28"/>
      <color indexed="50"/>
      <name val="Arial Black"/>
      <family val="2"/>
    </font>
    <font>
      <sz val="15"/>
      <color theme="1"/>
      <name val="Arial"/>
      <family val="2"/>
    </font>
    <font>
      <b/>
      <sz val="15"/>
      <color theme="1"/>
      <name val="Arial"/>
      <family val="2"/>
    </font>
    <font>
      <b/>
      <sz val="18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6" tint="-0.499984740745262"/>
      <name val="Arial"/>
      <family val="2"/>
    </font>
    <font>
      <b/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24"/>
      <color indexed="2"/>
      <name val="Arial"/>
      <family val="2"/>
    </font>
    <font>
      <b/>
      <sz val="11"/>
      <color theme="6" tint="0.59999389629810485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8"/>
      <color rgb="FFFF0000"/>
      <name val="Arial"/>
      <family val="2"/>
    </font>
    <font>
      <b/>
      <sz val="15"/>
      <color rgb="FFC00000"/>
      <name val="Arial"/>
      <family val="2"/>
    </font>
    <font>
      <b/>
      <sz val="11"/>
      <name val="Calibri"/>
      <family val="2"/>
      <scheme val="minor"/>
    </font>
    <font>
      <b/>
      <i/>
      <sz val="10"/>
      <color rgb="FFC00000"/>
      <name val="Arial"/>
      <family val="2"/>
    </font>
    <font>
      <sz val="8"/>
      <color theme="1"/>
      <name val="Calibri (Corps)"/>
    </font>
    <font>
      <b/>
      <sz val="8"/>
      <color indexed="5"/>
      <name val="Calibri (Corps)"/>
    </font>
    <font>
      <b/>
      <sz val="8"/>
      <color theme="0"/>
      <name val="Calibri (Corps)"/>
    </font>
    <font>
      <b/>
      <sz val="8"/>
      <color theme="9" tint="-0.249977111117893"/>
      <name val="Calibri (Corps)"/>
    </font>
    <font>
      <sz val="8"/>
      <name val="Calibri (Corps)"/>
    </font>
    <font>
      <b/>
      <sz val="8"/>
      <color theme="1"/>
      <name val="Calibri (Corps)"/>
    </font>
    <font>
      <b/>
      <sz val="8"/>
      <color rgb="FFFF0000"/>
      <name val="Calibri (Corps)"/>
    </font>
    <font>
      <b/>
      <sz val="8"/>
      <color rgb="FF00B050"/>
      <name val="Calibri (Corps)"/>
    </font>
    <font>
      <b/>
      <sz val="8"/>
      <color indexed="2"/>
      <name val="Calibri (Corps)"/>
    </font>
    <font>
      <sz val="8"/>
      <color rgb="FF00B050"/>
      <name val="Calibri (Corps)"/>
    </font>
    <font>
      <b/>
      <i/>
      <sz val="8"/>
      <color rgb="FFC00000"/>
      <name val="Calibri (Corps)"/>
    </font>
    <font>
      <sz val="8"/>
      <color rgb="FFFF0000"/>
      <name val="Calibri (Corps)"/>
    </font>
    <font>
      <b/>
      <sz val="8"/>
      <name val="Calibri (Corps)"/>
    </font>
    <font>
      <b/>
      <sz val="10"/>
      <color indexed="5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theme="0"/>
      <name val="Calibri"/>
      <family val="2"/>
    </font>
    <font>
      <b/>
      <sz val="20"/>
      <color indexed="2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0"/>
      <name val="Arial"/>
      <family val="2"/>
    </font>
    <font>
      <b/>
      <sz val="16"/>
      <color theme="0"/>
      <name val="Arial"/>
      <family val="2"/>
    </font>
    <font>
      <b/>
      <sz val="16"/>
      <color theme="6" tint="0.59999389629810485"/>
      <name val="Arial"/>
      <family val="2"/>
    </font>
    <font>
      <b/>
      <sz val="12"/>
      <color theme="4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8"/>
      <color theme="3"/>
      <name val="Arial"/>
      <family val="2"/>
    </font>
    <font>
      <b/>
      <i/>
      <sz val="8"/>
      <color theme="3"/>
      <name val="Arial"/>
      <family val="2"/>
    </font>
    <font>
      <sz val="8"/>
      <color theme="1"/>
      <name val="Calibri"/>
      <family val="2"/>
      <scheme val="minor"/>
    </font>
    <font>
      <b/>
      <sz val="24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Arial"/>
      <family val="2"/>
    </font>
    <font>
      <b/>
      <sz val="18"/>
      <color theme="0"/>
      <name val="Arial"/>
      <family val="2"/>
    </font>
    <font>
      <b/>
      <u/>
      <sz val="10"/>
      <color theme="0"/>
      <name val="Arial"/>
      <family val="2"/>
    </font>
    <font>
      <b/>
      <sz val="18"/>
      <color rgb="FFC00000"/>
      <name val="Arial"/>
      <family val="2"/>
    </font>
    <font>
      <u/>
      <sz val="18"/>
      <color theme="10"/>
      <name val="Arial"/>
      <family val="2"/>
    </font>
    <font>
      <b/>
      <sz val="11"/>
      <color theme="4"/>
      <name val="Arial"/>
      <family val="2"/>
    </font>
    <font>
      <b/>
      <sz val="12"/>
      <color rgb="FFC00000"/>
      <name val="Arial"/>
      <family val="2"/>
    </font>
    <font>
      <b/>
      <sz val="8"/>
      <color theme="6" tint="-0.249977111117893"/>
      <name val="Arial"/>
      <family val="2"/>
    </font>
    <font>
      <b/>
      <sz val="10"/>
      <color rgb="FFC00000"/>
      <name val="Arial"/>
      <family val="2"/>
    </font>
    <font>
      <sz val="8"/>
      <color theme="3"/>
      <name val="Arial"/>
      <family val="2"/>
    </font>
    <font>
      <b/>
      <sz val="11"/>
      <color theme="6" tint="-0.499984740745262"/>
      <name val="Arial"/>
      <family val="2"/>
    </font>
    <font>
      <b/>
      <sz val="10"/>
      <color theme="1"/>
      <name val="Calibri"/>
      <family val="2"/>
      <scheme val="minor"/>
    </font>
    <font>
      <sz val="10"/>
      <color theme="3"/>
      <name val="Arial"/>
      <family val="2"/>
    </font>
    <font>
      <u/>
      <sz val="28"/>
      <color theme="10"/>
      <name val="Calibri"/>
      <family val="2"/>
      <scheme val="minor"/>
    </font>
    <font>
      <b/>
      <sz val="16"/>
      <color rgb="FFC00000"/>
      <name val="Arial"/>
      <family val="2"/>
    </font>
    <font>
      <sz val="11"/>
      <color theme="3"/>
      <name val="Arial"/>
      <family val="2"/>
    </font>
    <font>
      <sz val="11"/>
      <color rgb="FFC00000"/>
      <name val="Calibri"/>
      <family val="2"/>
      <scheme val="minor"/>
    </font>
    <font>
      <b/>
      <sz val="8"/>
      <color theme="6" tint="-0.249977111117893"/>
      <name val="Calibri (Corps)"/>
    </font>
    <font>
      <b/>
      <sz val="8"/>
      <color theme="3" tint="0.39997558519241921"/>
      <name val="Calibri (Corps)"/>
    </font>
    <font>
      <b/>
      <sz val="10"/>
      <color indexed="5"/>
      <name val="Calibri (Corps)"/>
    </font>
    <font>
      <b/>
      <sz val="16"/>
      <color theme="4"/>
      <name val="Arial"/>
      <family val="2"/>
    </font>
    <font>
      <sz val="8"/>
      <color rgb="FFC00000"/>
      <name val="Arial"/>
      <family val="2"/>
    </font>
    <font>
      <sz val="12"/>
      <color theme="4"/>
      <name val="Arial"/>
      <family val="2"/>
    </font>
    <font>
      <b/>
      <sz val="10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9"/>
      <color theme="7"/>
      <name val="Calibri"/>
      <family val="2"/>
      <scheme val="minor"/>
    </font>
    <font>
      <sz val="11"/>
      <color theme="1"/>
      <name val="Arial"/>
      <family val="2"/>
    </font>
    <font>
      <b/>
      <sz val="12"/>
      <color theme="6" tint="-0.24997711111789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01E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/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4659260841701"/>
      </top>
      <bottom style="thin">
        <color theme="0"/>
      </bottom>
      <diagonal/>
    </border>
    <border>
      <left style="thin">
        <color theme="0"/>
      </left>
      <right/>
      <top style="thin">
        <color theme="0" tint="-0.24994659260841701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4659260841701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4659260841701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/>
      </right>
      <top/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4659260841701"/>
      </bottom>
      <diagonal/>
    </border>
    <border>
      <left style="thin">
        <color theme="0"/>
      </left>
      <right style="thin">
        <color theme="0" tint="-0.24994659260841701"/>
      </right>
      <top style="thin">
        <color theme="0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 tint="-0.24994659260841701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4659260841701"/>
      </right>
      <top style="thick">
        <color theme="0"/>
      </top>
      <bottom style="thin">
        <color theme="0" tint="-0.249977111117893"/>
      </bottom>
      <diagonal/>
    </border>
    <border>
      <left style="thick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ck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/>
      <diagonal/>
    </border>
    <border>
      <left style="thin">
        <color theme="0"/>
      </left>
      <right/>
      <top style="thin">
        <color theme="0" tint="-0.249977111117893"/>
      </top>
      <bottom/>
      <diagonal/>
    </border>
    <border>
      <left/>
      <right/>
      <top style="thin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 style="thin">
        <color theme="0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 tint="-0.24994659260841701"/>
      </right>
      <top/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dashed">
        <color theme="0"/>
      </bottom>
      <diagonal/>
    </border>
    <border>
      <left style="dashed">
        <color theme="0"/>
      </left>
      <right style="dashed">
        <color theme="0"/>
      </right>
      <top style="dashed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dashed">
        <color theme="0"/>
      </bottom>
      <diagonal/>
    </border>
    <border>
      <left/>
      <right style="thick">
        <color theme="0"/>
      </right>
      <top style="thick">
        <color theme="0"/>
      </top>
      <bottom style="dashed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 tint="-0.24994659260841701"/>
      </bottom>
      <diagonal/>
    </border>
    <border>
      <left/>
      <right style="thin">
        <color theme="0"/>
      </right>
      <top style="thick">
        <color theme="0"/>
      </top>
      <bottom style="thin">
        <color theme="0" tint="-0.24994659260841701"/>
      </bottom>
      <diagonal/>
    </border>
    <border>
      <left style="thin">
        <color theme="0"/>
      </left>
      <right/>
      <top style="thick">
        <color theme="0"/>
      </top>
      <bottom style="thin">
        <color theme="0" tint="-0.24994659260841701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thin">
        <color theme="0" tint="-0.24994659260841701"/>
      </bottom>
      <diagonal/>
    </border>
    <border>
      <left style="dashed">
        <color theme="0"/>
      </left>
      <right/>
      <top style="dashed">
        <color theme="0"/>
      </top>
      <bottom style="dashed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dashed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 style="thick">
        <color theme="0"/>
      </right>
      <top style="dashed">
        <color theme="0"/>
      </top>
      <bottom style="thick">
        <color theme="0"/>
      </bottom>
      <diagonal/>
    </border>
    <border>
      <left style="thick">
        <color theme="0"/>
      </left>
      <right/>
      <top style="thin">
        <color theme="0"/>
      </top>
      <bottom style="thick">
        <color theme="0"/>
      </bottom>
      <diagonal/>
    </border>
    <border>
      <left/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n">
        <color theme="0"/>
      </bottom>
      <diagonal/>
    </border>
    <border>
      <left/>
      <right/>
      <top style="dashed">
        <color theme="0"/>
      </top>
      <bottom style="thick">
        <color theme="0"/>
      </bottom>
      <diagonal/>
    </border>
    <border>
      <left/>
      <right/>
      <top style="dashed">
        <color theme="0"/>
      </top>
      <bottom style="dashed">
        <color theme="0"/>
      </bottom>
      <diagonal/>
    </border>
    <border>
      <left/>
      <right style="thick">
        <color theme="0"/>
      </right>
      <top style="dashed">
        <color theme="0"/>
      </top>
      <bottom style="dashed">
        <color theme="0"/>
      </bottom>
      <diagonal/>
    </border>
    <border>
      <left style="dashed">
        <color theme="0"/>
      </left>
      <right/>
      <top style="thick">
        <color theme="0"/>
      </top>
      <bottom style="dashed">
        <color theme="0"/>
      </bottom>
      <diagonal/>
    </border>
    <border>
      <left/>
      <right/>
      <top style="thick">
        <color theme="0"/>
      </top>
      <bottom style="dashed">
        <color theme="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theme="1"/>
      </left>
      <right style="thin">
        <color theme="0" tint="-0.249977111117893"/>
      </right>
      <top style="thick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ck">
        <color theme="1"/>
      </right>
      <top style="thick">
        <color theme="1"/>
      </top>
      <bottom style="thin">
        <color theme="0" tint="-0.249977111117893"/>
      </bottom>
      <diagonal/>
    </border>
    <border>
      <left style="thick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ck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1"/>
      </left>
      <right style="thin">
        <color theme="0" tint="-0.249977111117893"/>
      </right>
      <top style="thin">
        <color theme="0" tint="-0.249977111117893"/>
      </top>
      <bottom style="thick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ck">
        <color theme="1"/>
      </bottom>
      <diagonal/>
    </border>
    <border>
      <left style="thin">
        <color theme="0" tint="-0.249977111117893"/>
      </left>
      <right style="thick">
        <color theme="1"/>
      </right>
      <top style="thin">
        <color theme="0" tint="-0.249977111117893"/>
      </top>
      <bottom style="thick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249977111117893"/>
      </right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14999847407452621"/>
      </right>
      <top/>
      <bottom/>
      <diagonal/>
    </border>
  </borders>
  <cellStyleXfs count="7">
    <xf numFmtId="0" fontId="0" fillId="0" borderId="0"/>
    <xf numFmtId="164" fontId="2" fillId="0" borderId="0" applyFont="0" applyFill="0" applyBorder="0"/>
    <xf numFmtId="164" fontId="2" fillId="0" borderId="0" applyFont="0" applyFill="0" applyBorder="0"/>
    <xf numFmtId="164" fontId="26" fillId="0" borderId="0" applyFont="0" applyFill="0" applyBorder="0"/>
    <xf numFmtId="0" fontId="26" fillId="0" borderId="0"/>
    <xf numFmtId="0" fontId="57" fillId="0" borderId="0" applyNumberFormat="0" applyFill="0" applyBorder="0" applyAlignment="0" applyProtection="0"/>
    <xf numFmtId="0" fontId="1" fillId="0" borderId="0"/>
  </cellStyleXfs>
  <cellXfs count="661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13" fillId="2" borderId="24" xfId="0" applyFont="1" applyFill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3" fillId="2" borderId="26" xfId="0" applyFont="1" applyFill="1" applyBorder="1" applyAlignment="1">
      <alignment vertical="center"/>
    </xf>
    <xf numFmtId="0" fontId="13" fillId="2" borderId="17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2" borderId="42" xfId="0" applyFont="1" applyFill="1" applyBorder="1" applyAlignment="1">
      <alignment vertical="center"/>
    </xf>
    <xf numFmtId="0" fontId="14" fillId="2" borderId="29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166" fontId="15" fillId="0" borderId="0" xfId="0" applyNumberFormat="1" applyFont="1" applyAlignment="1">
      <alignment horizontal="center" vertical="center"/>
    </xf>
    <xf numFmtId="0" fontId="16" fillId="0" borderId="0" xfId="0" applyFont="1"/>
    <xf numFmtId="0" fontId="17" fillId="5" borderId="0" xfId="0" applyFont="1" applyFill="1" applyAlignment="1">
      <alignment horizontal="center" vertical="center"/>
    </xf>
    <xf numFmtId="0" fontId="18" fillId="5" borderId="44" xfId="0" applyFont="1" applyFill="1" applyBorder="1" applyAlignment="1">
      <alignment horizontal="left" vertical="center"/>
    </xf>
    <xf numFmtId="166" fontId="18" fillId="5" borderId="44" xfId="0" applyNumberFormat="1" applyFont="1" applyFill="1" applyBorder="1" applyAlignment="1">
      <alignment horizontal="center" vertical="center"/>
    </xf>
    <xf numFmtId="4" fontId="18" fillId="5" borderId="44" xfId="0" applyNumberFormat="1" applyFont="1" applyFill="1" applyBorder="1" applyAlignment="1">
      <alignment horizontal="center" vertical="center"/>
    </xf>
    <xf numFmtId="4" fontId="18" fillId="5" borderId="45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4" fontId="15" fillId="0" borderId="0" xfId="0" applyNumberFormat="1" applyFont="1" applyAlignment="1">
      <alignment horizontal="center" vertical="center"/>
    </xf>
    <xf numFmtId="0" fontId="18" fillId="5" borderId="0" xfId="0" applyFont="1" applyFill="1" applyAlignment="1">
      <alignment horizontal="left" vertical="center"/>
    </xf>
    <xf numFmtId="166" fontId="18" fillId="5" borderId="0" xfId="0" applyNumberFormat="1" applyFont="1" applyFill="1" applyAlignment="1">
      <alignment horizontal="center" vertical="center"/>
    </xf>
    <xf numFmtId="4" fontId="18" fillId="5" borderId="0" xfId="0" applyNumberFormat="1" applyFont="1" applyFill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2" fontId="21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23" fillId="0" borderId="0" xfId="0" applyFont="1" applyAlignment="1">
      <alignment vertical="center" wrapText="1"/>
    </xf>
    <xf numFmtId="2" fontId="7" fillId="0" borderId="27" xfId="0" applyNumberFormat="1" applyFont="1" applyBorder="1" applyAlignment="1">
      <alignment horizontal="center" vertical="center" wrapText="1"/>
    </xf>
    <xf numFmtId="2" fontId="23" fillId="0" borderId="0" xfId="0" applyNumberFormat="1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5" fillId="6" borderId="27" xfId="0" applyFont="1" applyFill="1" applyBorder="1" applyAlignment="1">
      <alignment horizontal="center" vertical="center" wrapText="1"/>
    </xf>
    <xf numFmtId="2" fontId="25" fillId="6" borderId="27" xfId="0" applyNumberFormat="1" applyFont="1" applyFill="1" applyBorder="1" applyAlignment="1">
      <alignment horizontal="center" vertical="center" wrapText="1"/>
    </xf>
    <xf numFmtId="2" fontId="19" fillId="0" borderId="0" xfId="0" applyNumberFormat="1" applyFont="1" applyAlignment="1">
      <alignment vertical="center" wrapText="1"/>
    </xf>
    <xf numFmtId="0" fontId="7" fillId="0" borderId="27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center" vertical="center" wrapText="1"/>
    </xf>
    <xf numFmtId="2" fontId="21" fillId="0" borderId="27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2" fontId="24" fillId="0" borderId="0" xfId="0" applyNumberFormat="1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29" fillId="0" borderId="0" xfId="0" applyFont="1" applyAlignment="1"/>
    <xf numFmtId="0" fontId="28" fillId="0" borderId="0" xfId="0" applyFont="1" applyAlignment="1">
      <alignment vertical="center" wrapText="1"/>
    </xf>
    <xf numFmtId="0" fontId="34" fillId="2" borderId="29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2" borderId="53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vertical="center"/>
    </xf>
    <xf numFmtId="164" fontId="0" fillId="9" borderId="28" xfId="0" applyNumberFormat="1" applyFill="1" applyBorder="1" applyAlignment="1">
      <alignment horizontal="center" vertical="center"/>
    </xf>
    <xf numFmtId="1" fontId="0" fillId="9" borderId="28" xfId="0" applyNumberFormat="1" applyFill="1" applyBorder="1" applyAlignment="1">
      <alignment horizontal="center" vertical="center"/>
    </xf>
    <xf numFmtId="164" fontId="0" fillId="9" borderId="31" xfId="0" applyNumberFormat="1" applyFill="1" applyBorder="1" applyAlignment="1">
      <alignment vertical="center"/>
    </xf>
    <xf numFmtId="0" fontId="14" fillId="2" borderId="42" xfId="0" applyFont="1" applyFill="1" applyBorder="1" applyAlignment="1">
      <alignment vertical="center"/>
    </xf>
    <xf numFmtId="164" fontId="0" fillId="9" borderId="43" xfId="0" applyNumberFormat="1" applyFill="1" applyBorder="1" applyAlignment="1">
      <alignment horizontal="center" vertical="center"/>
    </xf>
    <xf numFmtId="164" fontId="0" fillId="9" borderId="35" xfId="0" applyNumberFormat="1" applyFill="1" applyBorder="1" applyAlignment="1">
      <alignment horizontal="center" vertical="center"/>
    </xf>
    <xf numFmtId="164" fontId="0" fillId="9" borderId="49" xfId="0" applyNumberFormat="1" applyFill="1" applyBorder="1" applyAlignment="1">
      <alignment horizontal="center" vertical="center"/>
    </xf>
    <xf numFmtId="164" fontId="0" fillId="9" borderId="49" xfId="0" applyNumberFormat="1" applyFill="1" applyBorder="1"/>
    <xf numFmtId="164" fontId="0" fillId="9" borderId="28" xfId="0" applyNumberFormat="1" applyFill="1" applyBorder="1" applyAlignment="1">
      <alignment vertical="center"/>
    </xf>
    <xf numFmtId="164" fontId="0" fillId="9" borderId="43" xfId="0" applyNumberFormat="1" applyFill="1" applyBorder="1" applyAlignment="1">
      <alignment vertical="center"/>
    </xf>
    <xf numFmtId="164" fontId="0" fillId="9" borderId="21" xfId="0" applyNumberFormat="1" applyFill="1" applyBorder="1" applyAlignment="1">
      <alignment vertical="center"/>
    </xf>
    <xf numFmtId="1" fontId="19" fillId="0" borderId="27" xfId="0" applyNumberFormat="1" applyFont="1" applyBorder="1" applyAlignment="1">
      <alignment horizontal="center" vertical="center" wrapText="1"/>
    </xf>
    <xf numFmtId="0" fontId="0" fillId="0" borderId="0" xfId="0" applyFill="1"/>
    <xf numFmtId="0" fontId="25" fillId="6" borderId="32" xfId="0" applyFont="1" applyFill="1" applyBorder="1" applyAlignment="1">
      <alignment horizontal="center" vertical="center" wrapText="1"/>
    </xf>
    <xf numFmtId="0" fontId="27" fillId="4" borderId="53" xfId="0" applyFont="1" applyFill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34" fillId="2" borderId="26" xfId="0" applyFont="1" applyFill="1" applyBorder="1" applyAlignment="1">
      <alignment vertical="center"/>
    </xf>
    <xf numFmtId="1" fontId="0" fillId="9" borderId="25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49" fontId="40" fillId="0" borderId="0" xfId="0" applyNumberFormat="1" applyFont="1"/>
    <xf numFmtId="49" fontId="42" fillId="2" borderId="4" xfId="0" applyNumberFormat="1" applyFont="1" applyFill="1" applyBorder="1" applyAlignment="1">
      <alignment horizontal="center" vertical="center"/>
    </xf>
    <xf numFmtId="49" fontId="40" fillId="0" borderId="63" xfId="0" applyNumberFormat="1" applyFont="1" applyFill="1" applyBorder="1" applyAlignment="1">
      <alignment horizontal="left" vertical="center" wrapText="1"/>
    </xf>
    <xf numFmtId="49" fontId="48" fillId="0" borderId="0" xfId="0" applyNumberFormat="1" applyFont="1" applyFill="1" applyAlignment="1">
      <alignment horizontal="center" vertical="center"/>
    </xf>
    <xf numFmtId="49" fontId="40" fillId="0" borderId="9" xfId="0" applyNumberFormat="1" applyFont="1" applyBorder="1" applyAlignment="1">
      <alignment horizontal="left" vertical="center"/>
    </xf>
    <xf numFmtId="49" fontId="40" fillId="0" borderId="11" xfId="0" applyNumberFormat="1" applyFont="1" applyBorder="1" applyAlignment="1">
      <alignment horizontal="left" vertical="center" wrapText="1"/>
    </xf>
    <xf numFmtId="49" fontId="40" fillId="0" borderId="6" xfId="0" applyNumberFormat="1" applyFont="1" applyBorder="1" applyAlignment="1">
      <alignment horizontal="left" vertical="center" wrapText="1"/>
    </xf>
    <xf numFmtId="49" fontId="40" fillId="0" borderId="0" xfId="0" applyNumberFormat="1" applyFont="1" applyAlignment="1">
      <alignment horizontal="center" vertical="center"/>
    </xf>
    <xf numFmtId="49" fontId="40" fillId="0" borderId="0" xfId="0" applyNumberFormat="1" applyFont="1" applyAlignment="1">
      <alignment horizontal="left" vertical="center" wrapText="1"/>
    </xf>
    <xf numFmtId="49" fontId="42" fillId="2" borderId="5" xfId="0" applyNumberFormat="1" applyFont="1" applyFill="1" applyBorder="1" applyAlignment="1">
      <alignment horizontal="center"/>
    </xf>
    <xf numFmtId="49" fontId="40" fillId="3" borderId="12" xfId="0" applyNumberFormat="1" applyFont="1" applyFill="1" applyBorder="1"/>
    <xf numFmtId="49" fontId="40" fillId="0" borderId="7" xfId="0" applyNumberFormat="1" applyFont="1" applyBorder="1"/>
    <xf numFmtId="49" fontId="40" fillId="0" borderId="13" xfId="0" applyNumberFormat="1" applyFont="1" applyBorder="1"/>
    <xf numFmtId="49" fontId="40" fillId="0" borderId="14" xfId="0" applyNumberFormat="1" applyFont="1" applyBorder="1"/>
    <xf numFmtId="49" fontId="46" fillId="0" borderId="13" xfId="0" applyNumberFormat="1" applyFont="1" applyBorder="1" applyAlignment="1">
      <alignment horizontal="center"/>
    </xf>
    <xf numFmtId="49" fontId="51" fillId="0" borderId="15" xfId="0" applyNumberFormat="1" applyFont="1" applyBorder="1" applyAlignment="1">
      <alignment horizontal="center" vertical="center"/>
    </xf>
    <xf numFmtId="49" fontId="40" fillId="0" borderId="11" xfId="0" applyNumberFormat="1" applyFont="1" applyBorder="1"/>
    <xf numFmtId="49" fontId="53" fillId="2" borderId="5" xfId="0" applyNumberFormat="1" applyFont="1" applyFill="1" applyBorder="1" applyAlignment="1">
      <alignment horizontal="center" vertical="center"/>
    </xf>
    <xf numFmtId="49" fontId="53" fillId="2" borderId="5" xfId="0" applyNumberFormat="1" applyFont="1" applyFill="1" applyBorder="1" applyAlignment="1">
      <alignment horizontal="center" vertical="center" wrapText="1"/>
    </xf>
    <xf numFmtId="0" fontId="37" fillId="0" borderId="36" xfId="0" applyFont="1" applyBorder="1" applyAlignment="1">
      <alignment horizontal="center" vertical="center" wrapText="1"/>
    </xf>
    <xf numFmtId="0" fontId="37" fillId="0" borderId="27" xfId="0" applyFont="1" applyBorder="1" applyAlignment="1">
      <alignment horizontal="center" vertical="center" wrapText="1"/>
    </xf>
    <xf numFmtId="49" fontId="40" fillId="0" borderId="0" xfId="0" applyNumberFormat="1" applyFont="1" applyAlignment="1">
      <alignment horizontal="center"/>
    </xf>
    <xf numFmtId="49" fontId="13" fillId="2" borderId="3" xfId="0" applyNumberFormat="1" applyFont="1" applyFill="1" applyBorder="1" applyAlignment="1">
      <alignment horizontal="center" vertical="center"/>
    </xf>
    <xf numFmtId="49" fontId="13" fillId="2" borderId="4" xfId="0" applyNumberFormat="1" applyFont="1" applyFill="1" applyBorder="1" applyAlignment="1">
      <alignment horizontal="center" vertical="center"/>
    </xf>
    <xf numFmtId="49" fontId="40" fillId="0" borderId="6" xfId="0" applyNumberFormat="1" applyFont="1" applyFill="1" applyBorder="1" applyAlignment="1">
      <alignment horizontal="left" vertical="center" wrapText="1"/>
    </xf>
    <xf numFmtId="49" fontId="46" fillId="0" borderId="0" xfId="0" applyNumberFormat="1" applyFont="1" applyFill="1" applyAlignment="1">
      <alignment horizontal="center" vertical="center"/>
    </xf>
    <xf numFmtId="49" fontId="40" fillId="0" borderId="7" xfId="0" applyNumberFormat="1" applyFont="1" applyFill="1" applyBorder="1" applyAlignment="1">
      <alignment horizontal="left" vertical="center" wrapText="1"/>
    </xf>
    <xf numFmtId="0" fontId="0" fillId="0" borderId="16" xfId="0" applyBorder="1"/>
    <xf numFmtId="0" fontId="0" fillId="9" borderId="15" xfId="0" applyFill="1" applyBorder="1"/>
    <xf numFmtId="9" fontId="13" fillId="2" borderId="26" xfId="0" applyNumberFormat="1" applyFont="1" applyFill="1" applyBorder="1" applyAlignment="1">
      <alignment horizontal="center" vertical="center"/>
    </xf>
    <xf numFmtId="9" fontId="13" fillId="2" borderId="29" xfId="0" applyNumberFormat="1" applyFont="1" applyFill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6" fillId="0" borderId="0" xfId="0" applyFont="1"/>
    <xf numFmtId="0" fontId="66" fillId="0" borderId="0" xfId="0" applyFont="1" applyAlignment="1">
      <alignment vertical="center"/>
    </xf>
    <xf numFmtId="0" fontId="3" fillId="0" borderId="69" xfId="6" applyFont="1" applyBorder="1" applyAlignment="1" applyProtection="1">
      <alignment horizontal="center" vertical="center"/>
    </xf>
    <xf numFmtId="0" fontId="3" fillId="0" borderId="69" xfId="6" applyFont="1" applyBorder="1" applyAlignment="1" applyProtection="1">
      <alignment vertical="center"/>
    </xf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6" fillId="11" borderId="74" xfId="6" applyNumberFormat="1" applyFont="1" applyFill="1" applyBorder="1" applyAlignment="1" applyProtection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67" fillId="0" borderId="0" xfId="0" applyFont="1" applyFill="1" applyAlignment="1"/>
    <xf numFmtId="0" fontId="78" fillId="10" borderId="79" xfId="0" applyFont="1" applyFill="1" applyBorder="1" applyAlignment="1">
      <alignment horizontal="center" vertical="center"/>
    </xf>
    <xf numFmtId="0" fontId="78" fillId="10" borderId="79" xfId="0" applyFont="1" applyFill="1" applyBorder="1" applyAlignment="1">
      <alignment horizontal="center" vertical="center" wrapText="1"/>
    </xf>
    <xf numFmtId="2" fontId="78" fillId="10" borderId="79" xfId="0" applyNumberFormat="1" applyFont="1" applyFill="1" applyBorder="1" applyAlignment="1">
      <alignment horizontal="center" vertical="center"/>
    </xf>
    <xf numFmtId="164" fontId="78" fillId="10" borderId="79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9" fontId="29" fillId="0" borderId="0" xfId="0" applyNumberFormat="1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" fillId="0" borderId="119" xfId="6" applyFont="1" applyFill="1" applyBorder="1" applyAlignment="1" applyProtection="1">
      <alignment horizontal="center" vertical="center"/>
    </xf>
    <xf numFmtId="0" fontId="3" fillId="0" borderId="119" xfId="6" applyFont="1" applyFill="1" applyBorder="1" applyAlignment="1" applyProtection="1">
      <alignment vertical="center"/>
    </xf>
    <xf numFmtId="0" fontId="61" fillId="0" borderId="119" xfId="6" applyFont="1" applyFill="1" applyBorder="1" applyAlignment="1" applyProtection="1">
      <alignment horizontal="center" vertical="center"/>
    </xf>
    <xf numFmtId="0" fontId="3" fillId="0" borderId="120" xfId="6" applyFont="1" applyFill="1" applyBorder="1" applyAlignment="1" applyProtection="1">
      <alignment horizontal="center" vertical="center"/>
    </xf>
    <xf numFmtId="0" fontId="3" fillId="0" borderId="66" xfId="0" applyFont="1" applyBorder="1" applyAlignment="1" applyProtection="1">
      <alignment horizontal="center" vertical="center" wrapText="1"/>
    </xf>
    <xf numFmtId="2" fontId="9" fillId="0" borderId="66" xfId="0" applyNumberFormat="1" applyFont="1" applyBorder="1" applyAlignment="1" applyProtection="1">
      <alignment vertical="center" wrapText="1"/>
    </xf>
    <xf numFmtId="1" fontId="9" fillId="0" borderId="66" xfId="0" applyNumberFormat="1" applyFont="1" applyBorder="1" applyAlignment="1" applyProtection="1">
      <alignment horizontal="center" vertical="center" wrapText="1"/>
    </xf>
    <xf numFmtId="44" fontId="9" fillId="0" borderId="66" xfId="0" applyNumberFormat="1" applyFont="1" applyBorder="1" applyAlignment="1" applyProtection="1">
      <alignment horizontal="center" vertical="center" wrapText="1"/>
    </xf>
    <xf numFmtId="1" fontId="9" fillId="0" borderId="66" xfId="0" applyNumberFormat="1" applyFont="1" applyBorder="1" applyAlignment="1" applyProtection="1">
      <alignment vertical="center" textRotation="255" wrapText="1"/>
    </xf>
    <xf numFmtId="2" fontId="10" fillId="0" borderId="66" xfId="0" applyNumberFormat="1" applyFont="1" applyBorder="1" applyAlignment="1" applyProtection="1">
      <alignment vertical="center" wrapText="1"/>
    </xf>
    <xf numFmtId="1" fontId="10" fillId="0" borderId="66" xfId="0" applyNumberFormat="1" applyFont="1" applyBorder="1" applyAlignment="1" applyProtection="1">
      <alignment horizontal="center" vertical="center" wrapText="1"/>
    </xf>
    <xf numFmtId="44" fontId="10" fillId="0" borderId="66" xfId="0" applyNumberFormat="1" applyFont="1" applyBorder="1" applyAlignment="1" applyProtection="1">
      <alignment horizontal="center" vertical="center" wrapText="1"/>
    </xf>
    <xf numFmtId="0" fontId="72" fillId="0" borderId="66" xfId="0" applyFont="1" applyBorder="1" applyAlignment="1" applyProtection="1">
      <alignment vertical="center"/>
    </xf>
    <xf numFmtId="0" fontId="4" fillId="0" borderId="66" xfId="0" applyFont="1" applyBorder="1" applyAlignment="1" applyProtection="1">
      <alignment horizontal="center" vertical="center" wrapText="1"/>
    </xf>
    <xf numFmtId="0" fontId="3" fillId="0" borderId="66" xfId="0" applyFont="1" applyBorder="1" applyAlignment="1" applyProtection="1">
      <alignment vertical="center" wrapText="1"/>
    </xf>
    <xf numFmtId="0" fontId="58" fillId="3" borderId="66" xfId="0" applyFont="1" applyFill="1" applyBorder="1" applyAlignment="1" applyProtection="1">
      <alignment horizontal="left" vertical="center" wrapText="1"/>
    </xf>
    <xf numFmtId="0" fontId="56" fillId="0" borderId="66" xfId="0" applyFont="1" applyFill="1" applyBorder="1" applyAlignment="1" applyProtection="1">
      <alignment vertical="center" wrapText="1"/>
    </xf>
    <xf numFmtId="2" fontId="9" fillId="0" borderId="67" xfId="0" applyNumberFormat="1" applyFont="1" applyBorder="1" applyAlignment="1" applyProtection="1">
      <alignment vertical="center" wrapText="1"/>
    </xf>
    <xf numFmtId="1" fontId="9" fillId="0" borderId="67" xfId="0" applyNumberFormat="1" applyFont="1" applyBorder="1" applyAlignment="1" applyProtection="1">
      <alignment horizontal="center" vertical="center" wrapText="1"/>
    </xf>
    <xf numFmtId="44" fontId="9" fillId="0" borderId="67" xfId="0" applyNumberFormat="1" applyFont="1" applyBorder="1" applyAlignment="1" applyProtection="1">
      <alignment horizontal="center" vertical="center" wrapText="1"/>
    </xf>
    <xf numFmtId="1" fontId="9" fillId="0" borderId="67" xfId="0" applyNumberFormat="1" applyFont="1" applyBorder="1" applyAlignment="1" applyProtection="1">
      <alignment vertical="center" textRotation="255" wrapText="1"/>
    </xf>
    <xf numFmtId="0" fontId="58" fillId="3" borderId="66" xfId="0" applyFont="1" applyFill="1" applyBorder="1" applyAlignment="1" applyProtection="1">
      <alignment vertical="center" wrapText="1"/>
    </xf>
    <xf numFmtId="167" fontId="9" fillId="0" borderId="79" xfId="0" applyNumberFormat="1" applyFont="1" applyFill="1" applyBorder="1" applyAlignment="1" applyProtection="1">
      <alignment vertical="center" wrapText="1"/>
    </xf>
    <xf numFmtId="44" fontId="4" fillId="0" borderId="107" xfId="0" applyNumberFormat="1" applyFont="1" applyBorder="1" applyAlignment="1" applyProtection="1">
      <alignment horizontal="center" vertical="center" wrapText="1"/>
    </xf>
    <xf numFmtId="0" fontId="33" fillId="0" borderId="111" xfId="0" applyFont="1" applyFill="1" applyBorder="1" applyAlignment="1" applyProtection="1">
      <alignment vertical="center" wrapText="1"/>
    </xf>
    <xf numFmtId="0" fontId="33" fillId="0" borderId="69" xfId="0" applyFont="1" applyFill="1" applyBorder="1" applyAlignment="1" applyProtection="1">
      <alignment vertical="center" wrapText="1"/>
    </xf>
    <xf numFmtId="0" fontId="33" fillId="0" borderId="70" xfId="0" applyFont="1" applyFill="1" applyBorder="1" applyAlignment="1" applyProtection="1">
      <alignment vertical="center" wrapText="1"/>
    </xf>
    <xf numFmtId="0" fontId="4" fillId="0" borderId="65" xfId="0" applyFont="1" applyFill="1" applyBorder="1" applyAlignment="1" applyProtection="1">
      <alignment horizontal="center" vertical="center" wrapText="1"/>
    </xf>
    <xf numFmtId="1" fontId="62" fillId="3" borderId="68" xfId="0" applyNumberFormat="1" applyFont="1" applyFill="1" applyBorder="1" applyAlignment="1" applyProtection="1">
      <alignment horizontal="center" vertical="center" wrapText="1"/>
    </xf>
    <xf numFmtId="1" fontId="62" fillId="3" borderId="80" xfId="0" applyNumberFormat="1" applyFont="1" applyFill="1" applyBorder="1" applyAlignment="1" applyProtection="1">
      <alignment horizontal="center" vertical="center" wrapText="1"/>
    </xf>
    <xf numFmtId="1" fontId="62" fillId="3" borderId="95" xfId="0" applyNumberFormat="1" applyFont="1" applyFill="1" applyBorder="1" applyAlignment="1" applyProtection="1">
      <alignment horizontal="center" vertical="center" wrapText="1"/>
    </xf>
    <xf numFmtId="1" fontId="62" fillId="3" borderId="108" xfId="0" applyNumberFormat="1" applyFont="1" applyFill="1" applyBorder="1" applyAlignment="1" applyProtection="1">
      <alignment horizontal="center" vertical="center" wrapText="1"/>
    </xf>
    <xf numFmtId="1" fontId="62" fillId="3" borderId="109" xfId="0" applyNumberFormat="1" applyFont="1" applyFill="1" applyBorder="1" applyAlignment="1" applyProtection="1">
      <alignment horizontal="center" vertical="center" wrapText="1"/>
    </xf>
    <xf numFmtId="1" fontId="62" fillId="3" borderId="110" xfId="0" applyNumberFormat="1" applyFont="1" applyFill="1" applyBorder="1" applyAlignment="1" applyProtection="1">
      <alignment horizontal="center" vertical="center" wrapText="1"/>
    </xf>
    <xf numFmtId="1" fontId="6" fillId="0" borderId="65" xfId="0" applyNumberFormat="1" applyFont="1" applyBorder="1" applyAlignment="1" applyProtection="1">
      <alignment horizontal="center" vertical="center" wrapText="1"/>
    </xf>
    <xf numFmtId="2" fontId="76" fillId="0" borderId="79" xfId="0" applyNumberFormat="1" applyFont="1" applyFill="1" applyBorder="1" applyAlignment="1" applyProtection="1">
      <alignment horizontal="center" vertical="center" wrapText="1"/>
    </xf>
    <xf numFmtId="44" fontId="76" fillId="0" borderId="79" xfId="0" applyNumberFormat="1" applyFont="1" applyFill="1" applyBorder="1" applyAlignment="1" applyProtection="1">
      <alignment vertical="center" wrapText="1"/>
    </xf>
    <xf numFmtId="2" fontId="9" fillId="0" borderId="79" xfId="0" applyNumberFormat="1" applyFont="1" applyFill="1" applyBorder="1" applyAlignment="1" applyProtection="1">
      <alignment horizontal="center" vertical="center" wrapText="1"/>
    </xf>
    <xf numFmtId="2" fontId="10" fillId="0" borderId="79" xfId="0" applyNumberFormat="1" applyFont="1" applyFill="1" applyBorder="1" applyAlignment="1" applyProtection="1">
      <alignment horizontal="center" vertical="center" wrapText="1"/>
    </xf>
    <xf numFmtId="1" fontId="4" fillId="0" borderId="79" xfId="0" applyNumberFormat="1" applyFont="1" applyFill="1" applyBorder="1" applyAlignment="1" applyProtection="1">
      <alignment horizontal="center" vertical="center" wrapText="1"/>
    </xf>
    <xf numFmtId="2" fontId="4" fillId="0" borderId="79" xfId="0" applyNumberFormat="1" applyFont="1" applyFill="1" applyBorder="1" applyAlignment="1" applyProtection="1">
      <alignment horizontal="center" vertical="center" wrapText="1"/>
    </xf>
    <xf numFmtId="44" fontId="4" fillId="0" borderId="106" xfId="0" applyNumberFormat="1" applyFont="1" applyFill="1" applyBorder="1" applyAlignment="1" applyProtection="1">
      <alignment horizontal="center" vertical="center" wrapText="1"/>
    </xf>
    <xf numFmtId="1" fontId="4" fillId="0" borderId="106" xfId="0" applyNumberFormat="1" applyFont="1" applyFill="1" applyBorder="1" applyAlignment="1" applyProtection="1">
      <alignment horizontal="center" vertical="center" wrapText="1"/>
    </xf>
    <xf numFmtId="2" fontId="4" fillId="0" borderId="106" xfId="0" applyNumberFormat="1" applyFont="1" applyFill="1" applyBorder="1" applyAlignment="1" applyProtection="1">
      <alignment horizontal="center" vertical="center" wrapText="1"/>
    </xf>
    <xf numFmtId="0" fontId="12" fillId="0" borderId="65" xfId="0" applyFont="1" applyBorder="1" applyAlignment="1" applyProtection="1">
      <alignment vertical="center" wrapText="1"/>
    </xf>
    <xf numFmtId="1" fontId="62" fillId="3" borderId="80" xfId="0" applyNumberFormat="1" applyFont="1" applyFill="1" applyBorder="1" applyAlignment="1" applyProtection="1">
      <alignment horizontal="center" vertical="center"/>
    </xf>
    <xf numFmtId="49" fontId="62" fillId="3" borderId="80" xfId="0" applyNumberFormat="1" applyFont="1" applyFill="1" applyBorder="1" applyAlignment="1" applyProtection="1">
      <alignment horizontal="center" vertical="center" wrapText="1"/>
    </xf>
    <xf numFmtId="0" fontId="4" fillId="0" borderId="66" xfId="0" applyFont="1" applyBorder="1" applyAlignment="1" applyProtection="1">
      <alignment vertical="center" wrapText="1"/>
    </xf>
    <xf numFmtId="0" fontId="5" fillId="0" borderId="79" xfId="0" applyFont="1" applyFill="1" applyBorder="1" applyAlignment="1" applyProtection="1">
      <alignment horizontal="center" vertical="center" wrapText="1"/>
    </xf>
    <xf numFmtId="0" fontId="3" fillId="0" borderId="79" xfId="0" applyFont="1" applyFill="1" applyBorder="1" applyAlignment="1" applyProtection="1">
      <alignment horizontal="center" vertical="center" wrapText="1"/>
    </xf>
    <xf numFmtId="0" fontId="6" fillId="0" borderId="79" xfId="0" applyFont="1" applyBorder="1" applyAlignment="1" applyProtection="1">
      <alignment vertical="center" wrapText="1"/>
    </xf>
    <xf numFmtId="0" fontId="36" fillId="0" borderId="79" xfId="0" applyFont="1" applyBorder="1" applyAlignment="1" applyProtection="1">
      <alignment horizontal="center" vertical="center"/>
    </xf>
    <xf numFmtId="165" fontId="6" fillId="0" borderId="79" xfId="1" applyNumberFormat="1" applyFont="1" applyBorder="1" applyAlignment="1" applyProtection="1">
      <alignment horizontal="center" vertical="center"/>
    </xf>
    <xf numFmtId="0" fontId="6" fillId="0" borderId="79" xfId="1" applyNumberFormat="1" applyFont="1" applyBorder="1" applyAlignment="1" applyProtection="1">
      <alignment horizontal="center" vertical="center"/>
    </xf>
    <xf numFmtId="167" fontId="6" fillId="0" borderId="79" xfId="3" applyNumberFormat="1" applyFont="1" applyBorder="1" applyAlignment="1" applyProtection="1">
      <alignment horizontal="center" vertical="center"/>
    </xf>
    <xf numFmtId="0" fontId="6" fillId="0" borderId="79" xfId="0" applyFont="1" applyBorder="1" applyAlignment="1" applyProtection="1">
      <alignment horizontal="center" vertical="center" wrapText="1"/>
    </xf>
    <xf numFmtId="164" fontId="3" fillId="11" borderId="79" xfId="1" applyNumberFormat="1" applyFont="1" applyFill="1" applyBorder="1" applyAlignment="1" applyProtection="1">
      <alignment horizontal="center" vertical="center" wrapText="1"/>
    </xf>
    <xf numFmtId="44" fontId="5" fillId="11" borderId="79" xfId="0" applyNumberFormat="1" applyFont="1" applyFill="1" applyBorder="1" applyAlignment="1" applyProtection="1">
      <alignment horizontal="center" vertical="center" wrapText="1"/>
    </xf>
    <xf numFmtId="44" fontId="5" fillId="11" borderId="79" xfId="0" applyNumberFormat="1" applyFont="1" applyFill="1" applyBorder="1" applyAlignment="1" applyProtection="1">
      <alignment vertical="center" wrapText="1"/>
    </xf>
    <xf numFmtId="1" fontId="5" fillId="0" borderId="79" xfId="0" applyNumberFormat="1" applyFont="1" applyFill="1" applyBorder="1" applyAlignment="1" applyProtection="1">
      <alignment horizontal="center" vertical="center" wrapText="1"/>
    </xf>
    <xf numFmtId="2" fontId="3" fillId="0" borderId="79" xfId="0" applyNumberFormat="1" applyFont="1" applyBorder="1" applyAlignment="1" applyProtection="1">
      <alignment horizontal="center" vertical="center" wrapText="1"/>
    </xf>
    <xf numFmtId="44" fontId="3" fillId="11" borderId="102" xfId="0" applyNumberFormat="1" applyFont="1" applyFill="1" applyBorder="1" applyAlignment="1" applyProtection="1">
      <alignment vertical="center" wrapText="1"/>
    </xf>
    <xf numFmtId="0" fontId="3" fillId="0" borderId="65" xfId="0" applyFont="1" applyBorder="1" applyAlignment="1" applyProtection="1">
      <alignment horizontal="center" vertical="center" wrapText="1"/>
    </xf>
    <xf numFmtId="1" fontId="5" fillId="0" borderId="65" xfId="0" applyNumberFormat="1" applyFont="1" applyBorder="1" applyAlignment="1" applyProtection="1">
      <alignment horizontal="center" vertical="center" wrapText="1"/>
    </xf>
    <xf numFmtId="0" fontId="3" fillId="2" borderId="66" xfId="0" applyFont="1" applyFill="1" applyBorder="1" applyAlignment="1" applyProtection="1">
      <alignment vertical="center" wrapText="1"/>
    </xf>
    <xf numFmtId="0" fontId="3" fillId="0" borderId="69" xfId="0" applyFont="1" applyBorder="1" applyAlignment="1" applyProtection="1">
      <alignment horizontal="center" vertical="center" wrapText="1"/>
    </xf>
    <xf numFmtId="1" fontId="4" fillId="0" borderId="69" xfId="0" applyNumberFormat="1" applyFont="1" applyBorder="1" applyAlignment="1" applyProtection="1">
      <alignment horizontal="center" vertical="center" wrapText="1"/>
    </xf>
    <xf numFmtId="0" fontId="3" fillId="0" borderId="69" xfId="0" applyFont="1" applyBorder="1" applyAlignment="1" applyProtection="1">
      <alignment vertical="center" wrapText="1"/>
    </xf>
    <xf numFmtId="0" fontId="3" fillId="0" borderId="69" xfId="0" applyFont="1" applyBorder="1" applyAlignment="1" applyProtection="1">
      <alignment horizontal="center" vertical="center"/>
    </xf>
    <xf numFmtId="165" fontId="3" fillId="0" borderId="69" xfId="0" applyNumberFormat="1" applyFont="1" applyBorder="1" applyAlignment="1" applyProtection="1">
      <alignment horizontal="center" vertical="center"/>
    </xf>
    <xf numFmtId="1" fontId="5" fillId="0" borderId="69" xfId="0" applyNumberFormat="1" applyFont="1" applyBorder="1" applyAlignment="1" applyProtection="1">
      <alignment horizontal="center" vertical="center" wrapText="1"/>
    </xf>
    <xf numFmtId="2" fontId="3" fillId="0" borderId="69" xfId="0" applyNumberFormat="1" applyFont="1" applyBorder="1" applyAlignment="1" applyProtection="1">
      <alignment horizontal="center" vertical="center" wrapText="1"/>
    </xf>
    <xf numFmtId="1" fontId="5" fillId="0" borderId="66" xfId="0" applyNumberFormat="1" applyFont="1" applyFill="1" applyBorder="1" applyAlignment="1" applyProtection="1">
      <alignment horizontal="center" vertical="center" wrapText="1"/>
    </xf>
    <xf numFmtId="1" fontId="4" fillId="0" borderId="66" xfId="0" applyNumberFormat="1" applyFont="1" applyBorder="1" applyAlignment="1" applyProtection="1">
      <alignment horizontal="center" vertical="center" wrapText="1"/>
    </xf>
    <xf numFmtId="0" fontId="3" fillId="0" borderId="66" xfId="0" applyFont="1" applyBorder="1" applyAlignment="1" applyProtection="1">
      <alignment horizontal="center" vertical="center"/>
    </xf>
    <xf numFmtId="165" fontId="3" fillId="0" borderId="66" xfId="0" applyNumberFormat="1" applyFont="1" applyBorder="1" applyAlignment="1" applyProtection="1">
      <alignment horizontal="center" vertical="center"/>
    </xf>
    <xf numFmtId="1" fontId="5" fillId="0" borderId="66" xfId="0" applyNumberFormat="1" applyFont="1" applyBorder="1" applyAlignment="1" applyProtection="1">
      <alignment horizontal="center" vertical="center" wrapText="1"/>
    </xf>
    <xf numFmtId="2" fontId="3" fillId="0" borderId="66" xfId="0" applyNumberFormat="1" applyFont="1" applyBorder="1" applyAlignment="1" applyProtection="1">
      <alignment horizontal="center" vertical="center" wrapText="1"/>
    </xf>
    <xf numFmtId="0" fontId="60" fillId="0" borderId="66" xfId="6" applyFont="1" applyBorder="1" applyAlignment="1" applyProtection="1">
      <alignment horizontal="center" vertical="center" wrapText="1"/>
    </xf>
    <xf numFmtId="0" fontId="3" fillId="0" borderId="66" xfId="6" applyFont="1" applyBorder="1" applyAlignment="1" applyProtection="1">
      <alignment horizontal="center" vertical="center"/>
    </xf>
    <xf numFmtId="0" fontId="58" fillId="0" borderId="66" xfId="6" applyFont="1" applyBorder="1" applyAlignment="1" applyProtection="1">
      <alignment horizontal="center" vertical="center" wrapText="1"/>
    </xf>
    <xf numFmtId="0" fontId="3" fillId="0" borderId="66" xfId="6" applyFont="1" applyBorder="1" applyAlignment="1" applyProtection="1">
      <alignment vertical="center"/>
    </xf>
    <xf numFmtId="49" fontId="6" fillId="0" borderId="66" xfId="6" applyNumberFormat="1" applyFont="1" applyBorder="1" applyAlignment="1" applyProtection="1">
      <alignment horizontal="center" vertical="center" wrapText="1"/>
    </xf>
    <xf numFmtId="49" fontId="6" fillId="0" borderId="67" xfId="6" applyNumberFormat="1" applyFont="1" applyBorder="1" applyAlignment="1" applyProtection="1">
      <alignment horizontal="center" vertical="center" wrapText="1"/>
    </xf>
    <xf numFmtId="0" fontId="3" fillId="0" borderId="67" xfId="6" applyFont="1" applyBorder="1" applyAlignment="1" applyProtection="1">
      <alignment horizontal="center" vertical="center"/>
    </xf>
    <xf numFmtId="0" fontId="3" fillId="0" borderId="65" xfId="6" applyFont="1" applyBorder="1" applyAlignment="1" applyProtection="1">
      <alignment horizontal="center" vertical="center"/>
    </xf>
    <xf numFmtId="1" fontId="6" fillId="11" borderId="78" xfId="6" applyNumberFormat="1" applyFont="1" applyFill="1" applyBorder="1" applyAlignment="1" applyProtection="1">
      <alignment horizontal="center" vertical="center" wrapText="1"/>
    </xf>
    <xf numFmtId="1" fontId="6" fillId="11" borderId="73" xfId="6" applyNumberFormat="1" applyFont="1" applyFill="1" applyBorder="1" applyAlignment="1" applyProtection="1">
      <alignment horizontal="center" vertical="center" wrapText="1"/>
    </xf>
    <xf numFmtId="164" fontId="6" fillId="11" borderId="77" xfId="6" applyNumberFormat="1" applyFont="1" applyFill="1" applyBorder="1" applyAlignment="1" applyProtection="1">
      <alignment horizontal="center" vertical="center" wrapText="1"/>
    </xf>
    <xf numFmtId="164" fontId="6" fillId="11" borderId="112" xfId="6" applyNumberFormat="1" applyFont="1" applyFill="1" applyBorder="1" applyAlignment="1" applyProtection="1">
      <alignment horizontal="center" vertical="center" wrapText="1"/>
    </xf>
    <xf numFmtId="1" fontId="62" fillId="3" borderId="90" xfId="6" applyNumberFormat="1" applyFont="1" applyFill="1" applyBorder="1" applyAlignment="1" applyProtection="1">
      <alignment horizontal="center" vertical="center" wrapText="1"/>
    </xf>
    <xf numFmtId="1" fontId="62" fillId="3" borderId="76" xfId="6" applyNumberFormat="1" applyFont="1" applyFill="1" applyBorder="1" applyAlignment="1" applyProtection="1">
      <alignment horizontal="center" vertical="center" wrapText="1"/>
    </xf>
    <xf numFmtId="1" fontId="62" fillId="3" borderId="91" xfId="6" applyNumberFormat="1" applyFont="1" applyFill="1" applyBorder="1" applyAlignment="1" applyProtection="1">
      <alignment horizontal="center" vertical="center" wrapText="1"/>
    </xf>
    <xf numFmtId="1" fontId="62" fillId="3" borderId="101" xfId="6" applyNumberFormat="1" applyFont="1" applyFill="1" applyBorder="1" applyAlignment="1" applyProtection="1">
      <alignment horizontal="center" vertical="center" wrapText="1"/>
    </xf>
    <xf numFmtId="1" fontId="62" fillId="3" borderId="113" xfId="6" applyNumberFormat="1" applyFont="1" applyFill="1" applyBorder="1" applyAlignment="1" applyProtection="1">
      <alignment horizontal="center" vertical="center" wrapText="1"/>
    </xf>
    <xf numFmtId="1" fontId="62" fillId="3" borderId="114" xfId="6" applyNumberFormat="1" applyFont="1" applyFill="1" applyBorder="1" applyAlignment="1" applyProtection="1">
      <alignment horizontal="center" vertical="center" wrapText="1"/>
    </xf>
    <xf numFmtId="0" fontId="64" fillId="10" borderId="92" xfId="6" applyFont="1" applyFill="1" applyBorder="1" applyAlignment="1" applyProtection="1">
      <alignment horizontal="center" vertical="center"/>
    </xf>
    <xf numFmtId="2" fontId="5" fillId="0" borderId="92" xfId="6" applyNumberFormat="1" applyFont="1" applyFill="1" applyBorder="1" applyAlignment="1" applyProtection="1">
      <alignment horizontal="center" vertical="center"/>
    </xf>
    <xf numFmtId="164" fontId="5" fillId="0" borderId="92" xfId="6" applyNumberFormat="1" applyFont="1" applyFill="1" applyBorder="1" applyAlignment="1" applyProtection="1">
      <alignment horizontal="center" vertical="center"/>
    </xf>
    <xf numFmtId="164" fontId="5" fillId="11" borderId="116" xfId="6" applyNumberFormat="1" applyFont="1" applyFill="1" applyBorder="1" applyAlignment="1" applyProtection="1">
      <alignment vertical="center"/>
    </xf>
    <xf numFmtId="164" fontId="5" fillId="11" borderId="117" xfId="6" applyNumberFormat="1" applyFont="1" applyFill="1" applyBorder="1" applyAlignment="1" applyProtection="1">
      <alignment horizontal="center" vertical="center"/>
    </xf>
    <xf numFmtId="164" fontId="5" fillId="11" borderId="116" xfId="6" applyNumberFormat="1" applyFont="1" applyFill="1" applyBorder="1" applyAlignment="1" applyProtection="1">
      <alignment horizontal="center" vertical="center"/>
    </xf>
    <xf numFmtId="164" fontId="5" fillId="11" borderId="102" xfId="6" applyNumberFormat="1" applyFont="1" applyFill="1" applyBorder="1" applyAlignment="1" applyProtection="1">
      <alignment horizontal="center" vertical="center"/>
    </xf>
    <xf numFmtId="0" fontId="3" fillId="0" borderId="83" xfId="6" applyFont="1" applyBorder="1" applyAlignment="1" applyProtection="1">
      <alignment vertical="center"/>
    </xf>
    <xf numFmtId="0" fontId="3" fillId="0" borderId="64" xfId="6" applyFont="1" applyBorder="1" applyAlignment="1" applyProtection="1">
      <alignment vertical="center"/>
    </xf>
    <xf numFmtId="0" fontId="3" fillId="0" borderId="75" xfId="6" applyFont="1" applyBorder="1" applyAlignment="1" applyProtection="1">
      <alignment horizontal="center" vertical="center"/>
    </xf>
    <xf numFmtId="0" fontId="3" fillId="0" borderId="71" xfId="6" applyFont="1" applyBorder="1" applyAlignment="1" applyProtection="1">
      <alignment horizontal="center" vertical="center"/>
    </xf>
    <xf numFmtId="0" fontId="5" fillId="0" borderId="87" xfId="0" applyFont="1" applyFill="1" applyBorder="1" applyAlignment="1" applyProtection="1">
      <alignment horizontal="center" vertical="center" wrapText="1"/>
    </xf>
    <xf numFmtId="0" fontId="3" fillId="0" borderId="87" xfId="0" applyFont="1" applyFill="1" applyBorder="1" applyAlignment="1" applyProtection="1">
      <alignment horizontal="center" vertical="center" wrapText="1"/>
    </xf>
    <xf numFmtId="0" fontId="6" fillId="0" borderId="87" xfId="0" applyFont="1" applyBorder="1" applyAlignment="1" applyProtection="1">
      <alignment vertical="center" wrapText="1"/>
    </xf>
    <xf numFmtId="0" fontId="36" fillId="0" borderId="87" xfId="0" applyFont="1" applyBorder="1" applyAlignment="1" applyProtection="1">
      <alignment horizontal="center" vertical="center"/>
    </xf>
    <xf numFmtId="165" fontId="6" fillId="0" borderId="87" xfId="1" applyNumberFormat="1" applyFont="1" applyBorder="1" applyAlignment="1" applyProtection="1">
      <alignment horizontal="center" vertical="center"/>
    </xf>
    <xf numFmtId="0" fontId="6" fillId="0" borderId="87" xfId="1" applyNumberFormat="1" applyFont="1" applyBorder="1" applyAlignment="1" applyProtection="1">
      <alignment horizontal="center" vertical="center"/>
    </xf>
    <xf numFmtId="167" fontId="6" fillId="0" borderId="87" xfId="3" applyNumberFormat="1" applyFont="1" applyBorder="1" applyAlignment="1" applyProtection="1">
      <alignment horizontal="center" vertical="center"/>
    </xf>
    <xf numFmtId="0" fontId="6" fillId="0" borderId="87" xfId="0" applyFont="1" applyBorder="1" applyAlignment="1" applyProtection="1">
      <alignment horizontal="center" vertical="center" wrapText="1"/>
    </xf>
    <xf numFmtId="2" fontId="5" fillId="0" borderId="87" xfId="0" applyNumberFormat="1" applyFont="1" applyFill="1" applyBorder="1" applyAlignment="1" applyProtection="1">
      <alignment horizontal="center" vertical="center" wrapText="1"/>
    </xf>
    <xf numFmtId="1" fontId="5" fillId="0" borderId="87" xfId="0" applyNumberFormat="1" applyFont="1" applyFill="1" applyBorder="1" applyAlignment="1" applyProtection="1">
      <alignment horizontal="center" vertical="center" wrapText="1"/>
    </xf>
    <xf numFmtId="2" fontId="3" fillId="0" borderId="87" xfId="0" applyNumberFormat="1" applyFont="1" applyFill="1" applyBorder="1" applyAlignment="1" applyProtection="1">
      <alignment horizontal="center" vertical="center" wrapText="1"/>
    </xf>
    <xf numFmtId="0" fontId="3" fillId="0" borderId="68" xfId="0" applyFont="1" applyFill="1" applyBorder="1" applyAlignment="1" applyProtection="1">
      <alignment horizontal="center" vertical="center" wrapText="1"/>
    </xf>
    <xf numFmtId="164" fontId="3" fillId="0" borderId="87" xfId="1" applyNumberFormat="1" applyFont="1" applyFill="1" applyBorder="1" applyAlignment="1" applyProtection="1">
      <alignment horizontal="center" vertical="center" wrapText="1"/>
    </xf>
    <xf numFmtId="44" fontId="5" fillId="0" borderId="87" xfId="0" applyNumberFormat="1" applyFont="1" applyFill="1" applyBorder="1" applyAlignment="1" applyProtection="1">
      <alignment horizontal="center" vertical="center" wrapText="1"/>
    </xf>
    <xf numFmtId="1" fontId="9" fillId="0" borderId="94" xfId="0" applyNumberFormat="1" applyFont="1" applyFill="1" applyBorder="1" applyAlignment="1" applyProtection="1">
      <alignment vertical="center" textRotation="255" wrapText="1"/>
    </xf>
    <xf numFmtId="1" fontId="5" fillId="0" borderId="118" xfId="0" applyNumberFormat="1" applyFont="1" applyFill="1" applyBorder="1" applyAlignment="1" applyProtection="1">
      <alignment horizontal="center" vertical="center" wrapText="1"/>
    </xf>
    <xf numFmtId="2" fontId="3" fillId="0" borderId="118" xfId="0" applyNumberFormat="1" applyFont="1" applyFill="1" applyBorder="1" applyAlignment="1" applyProtection="1">
      <alignment horizontal="center" vertical="center" wrapText="1"/>
    </xf>
    <xf numFmtId="44" fontId="3" fillId="0" borderId="118" xfId="0" applyNumberFormat="1" applyFont="1" applyFill="1" applyBorder="1" applyAlignment="1" applyProtection="1">
      <alignment vertical="center" wrapText="1"/>
    </xf>
    <xf numFmtId="44" fontId="3" fillId="0" borderId="87" xfId="0" applyNumberFormat="1" applyFont="1" applyFill="1" applyBorder="1" applyAlignment="1" applyProtection="1">
      <alignment vertical="center" wrapText="1"/>
    </xf>
    <xf numFmtId="0" fontId="3" fillId="0" borderId="0" xfId="6" applyFont="1" applyBorder="1" applyAlignment="1" applyProtection="1">
      <alignment vertical="center"/>
    </xf>
    <xf numFmtId="0" fontId="36" fillId="0" borderId="0" xfId="6" applyFont="1" applyBorder="1" applyAlignment="1" applyProtection="1">
      <alignment horizontal="center" vertical="center"/>
    </xf>
    <xf numFmtId="1" fontId="58" fillId="3" borderId="83" xfId="6" applyNumberFormat="1" applyFont="1" applyFill="1" applyBorder="1" applyAlignment="1" applyProtection="1">
      <alignment horizontal="center" vertical="center" wrapText="1"/>
    </xf>
    <xf numFmtId="1" fontId="58" fillId="3" borderId="126" xfId="6" applyNumberFormat="1" applyFont="1" applyFill="1" applyBorder="1" applyAlignment="1" applyProtection="1">
      <alignment horizontal="center" vertical="center" wrapText="1"/>
    </xf>
    <xf numFmtId="1" fontId="58" fillId="3" borderId="75" xfId="6" applyNumberFormat="1" applyFont="1" applyFill="1" applyBorder="1" applyAlignment="1" applyProtection="1">
      <alignment horizontal="center" vertical="center" wrapText="1"/>
    </xf>
    <xf numFmtId="1" fontId="58" fillId="3" borderId="70" xfId="6" applyNumberFormat="1" applyFont="1" applyFill="1" applyBorder="1" applyAlignment="1" applyProtection="1">
      <alignment horizontal="center" vertical="center" wrapText="1"/>
    </xf>
    <xf numFmtId="1" fontId="58" fillId="3" borderId="127" xfId="6" applyNumberFormat="1" applyFont="1" applyFill="1" applyBorder="1" applyAlignment="1" applyProtection="1">
      <alignment horizontal="center" vertical="center" wrapText="1"/>
    </xf>
    <xf numFmtId="0" fontId="9" fillId="0" borderId="123" xfId="6" applyFont="1" applyFill="1" applyBorder="1" applyAlignment="1" applyProtection="1">
      <alignment vertical="center" wrapText="1"/>
    </xf>
    <xf numFmtId="0" fontId="9" fillId="0" borderId="121" xfId="6" applyFont="1" applyFill="1" applyBorder="1" applyAlignment="1" applyProtection="1">
      <alignment vertical="center" wrapText="1"/>
    </xf>
    <xf numFmtId="1" fontId="62" fillId="3" borderId="135" xfId="6" applyNumberFormat="1" applyFont="1" applyFill="1" applyBorder="1" applyAlignment="1" applyProtection="1">
      <alignment horizontal="center" vertical="center"/>
    </xf>
    <xf numFmtId="49" fontId="62" fillId="3" borderId="135" xfId="6" applyNumberFormat="1" applyFont="1" applyFill="1" applyBorder="1" applyAlignment="1" applyProtection="1">
      <alignment horizontal="center" vertical="center" wrapText="1"/>
    </xf>
    <xf numFmtId="1" fontId="62" fillId="3" borderId="137" xfId="6" applyNumberFormat="1" applyFont="1" applyFill="1" applyBorder="1" applyAlignment="1" applyProtection="1">
      <alignment horizontal="center" vertical="center" wrapText="1"/>
    </xf>
    <xf numFmtId="1" fontId="62" fillId="3" borderId="138" xfId="6" applyNumberFormat="1" applyFont="1" applyFill="1" applyBorder="1" applyAlignment="1" applyProtection="1">
      <alignment horizontal="center" vertical="center" wrapText="1"/>
    </xf>
    <xf numFmtId="1" fontId="62" fillId="3" borderId="134" xfId="6" applyNumberFormat="1" applyFont="1" applyFill="1" applyBorder="1" applyAlignment="1" applyProtection="1">
      <alignment horizontal="center" vertical="center" wrapText="1"/>
    </xf>
    <xf numFmtId="0" fontId="58" fillId="3" borderId="140" xfId="6" applyFont="1" applyFill="1" applyBorder="1" applyAlignment="1" applyProtection="1">
      <alignment horizontal="left" vertical="center" wrapText="1"/>
    </xf>
    <xf numFmtId="0" fontId="58" fillId="3" borderId="94" xfId="6" applyFont="1" applyFill="1" applyBorder="1" applyAlignment="1" applyProtection="1">
      <alignment horizontal="left" vertical="center" wrapText="1"/>
    </xf>
    <xf numFmtId="0" fontId="58" fillId="3" borderId="121" xfId="6" applyFont="1" applyFill="1" applyBorder="1" applyAlignment="1" applyProtection="1">
      <alignment horizontal="left" vertical="center" wrapText="1"/>
    </xf>
    <xf numFmtId="0" fontId="6" fillId="3" borderId="125" xfId="6" applyFont="1" applyFill="1" applyBorder="1" applyAlignment="1" applyProtection="1">
      <alignment vertical="center" wrapText="1"/>
    </xf>
    <xf numFmtId="0" fontId="58" fillId="3" borderId="144" xfId="6" applyFont="1" applyFill="1" applyBorder="1" applyAlignment="1" applyProtection="1">
      <alignment horizontal="left" vertical="center" wrapText="1"/>
    </xf>
    <xf numFmtId="0" fontId="58" fillId="3" borderId="71" xfId="6" applyFont="1" applyFill="1" applyBorder="1" applyAlignment="1" applyProtection="1">
      <alignment horizontal="left" vertical="center" wrapText="1"/>
    </xf>
    <xf numFmtId="0" fontId="58" fillId="3" borderId="73" xfId="6" applyFont="1" applyFill="1" applyBorder="1" applyAlignment="1" applyProtection="1">
      <alignment horizontal="left" vertical="center" wrapText="1"/>
    </xf>
    <xf numFmtId="0" fontId="13" fillId="3" borderId="0" xfId="0" applyFont="1" applyFill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7" fillId="11" borderId="79" xfId="0" applyFont="1" applyFill="1" applyBorder="1" applyAlignment="1" applyProtection="1">
      <alignment horizontal="center" vertical="center" wrapText="1"/>
      <protection locked="0"/>
    </xf>
    <xf numFmtId="0" fontId="81" fillId="0" borderId="79" xfId="0" applyFont="1" applyBorder="1" applyAlignment="1" applyProtection="1">
      <alignment horizontal="left" vertical="center" wrapText="1"/>
      <protection locked="0"/>
    </xf>
    <xf numFmtId="49" fontId="46" fillId="0" borderId="0" xfId="0" applyNumberFormat="1" applyFont="1" applyFill="1" applyBorder="1" applyAlignment="1">
      <alignment horizontal="center" vertical="center"/>
    </xf>
    <xf numFmtId="49" fontId="40" fillId="0" borderId="0" xfId="0" applyNumberFormat="1" applyFont="1" applyFill="1" applyBorder="1"/>
    <xf numFmtId="49" fontId="41" fillId="0" borderId="0" xfId="0" applyNumberFormat="1" applyFont="1" applyFill="1" applyBorder="1" applyAlignment="1"/>
    <xf numFmtId="0" fontId="0" fillId="0" borderId="0" xfId="0" applyFill="1" applyBorder="1"/>
    <xf numFmtId="49" fontId="40" fillId="0" borderId="0" xfId="0" applyNumberFormat="1" applyFont="1" applyFill="1" applyBorder="1" applyAlignment="1">
      <alignment horizontal="center"/>
    </xf>
    <xf numFmtId="49" fontId="43" fillId="0" borderId="0" xfId="0" applyNumberFormat="1" applyFont="1" applyFill="1" applyBorder="1" applyAlignment="1">
      <alignment horizontal="left" vertical="center"/>
    </xf>
    <xf numFmtId="1" fontId="5" fillId="0" borderId="69" xfId="0" applyNumberFormat="1" applyFont="1" applyFill="1" applyBorder="1" applyAlignment="1" applyProtection="1">
      <alignment horizontal="center" vertical="center" wrapText="1"/>
    </xf>
    <xf numFmtId="44" fontId="5" fillId="0" borderId="87" xfId="0" applyNumberFormat="1" applyFont="1" applyFill="1" applyBorder="1" applyAlignment="1" applyProtection="1">
      <alignment vertical="center" wrapText="1"/>
    </xf>
    <xf numFmtId="1" fontId="9" fillId="0" borderId="0" xfId="0" applyNumberFormat="1" applyFont="1" applyFill="1" applyBorder="1" applyAlignment="1" applyProtection="1">
      <alignment vertical="center" textRotation="255" wrapText="1"/>
    </xf>
    <xf numFmtId="49" fontId="86" fillId="0" borderId="0" xfId="0" applyNumberFormat="1" applyFont="1" applyFill="1" applyBorder="1" applyAlignment="1">
      <alignment horizontal="center" vertical="center"/>
    </xf>
    <xf numFmtId="49" fontId="87" fillId="0" borderId="0" xfId="0" applyNumberFormat="1" applyFont="1" applyFill="1" applyBorder="1" applyAlignment="1">
      <alignment horizontal="center" vertical="center"/>
    </xf>
    <xf numFmtId="1" fontId="62" fillId="3" borderId="135" xfId="6" applyNumberFormat="1" applyFont="1" applyFill="1" applyBorder="1" applyAlignment="1" applyProtection="1">
      <alignment horizontal="center" vertical="center" wrapText="1"/>
    </xf>
    <xf numFmtId="0" fontId="27" fillId="0" borderId="66" xfId="0" applyFont="1" applyFill="1" applyBorder="1" applyAlignment="1" applyProtection="1">
      <alignment horizontal="center" vertical="center" wrapText="1"/>
    </xf>
    <xf numFmtId="0" fontId="73" fillId="0" borderId="66" xfId="5" applyFont="1" applyBorder="1" applyAlignment="1" applyProtection="1">
      <alignment horizontal="left" vertical="center"/>
    </xf>
    <xf numFmtId="1" fontId="62" fillId="3" borderId="67" xfId="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3" fillId="8" borderId="37" xfId="0" applyFont="1" applyFill="1" applyBorder="1" applyAlignment="1">
      <alignment horizontal="center" vertical="center"/>
    </xf>
    <xf numFmtId="0" fontId="13" fillId="8" borderId="38" xfId="0" applyFont="1" applyFill="1" applyBorder="1" applyAlignment="1">
      <alignment horizontal="center" vertical="center"/>
    </xf>
    <xf numFmtId="0" fontId="13" fillId="8" borderId="38" xfId="0" applyFont="1" applyFill="1" applyBorder="1" applyAlignment="1">
      <alignment horizontal="center" vertical="center" wrapText="1"/>
    </xf>
    <xf numFmtId="0" fontId="13" fillId="8" borderId="39" xfId="0" applyFont="1" applyFill="1" applyBorder="1" applyAlignment="1">
      <alignment horizontal="center" vertical="center"/>
    </xf>
    <xf numFmtId="49" fontId="1" fillId="0" borderId="33" xfId="0" applyNumberFormat="1" applyFont="1" applyBorder="1" applyAlignment="1">
      <alignment vertical="center" wrapText="1"/>
    </xf>
    <xf numFmtId="49" fontId="1" fillId="0" borderId="33" xfId="0" applyNumberFormat="1" applyFont="1" applyBorder="1" applyAlignment="1">
      <alignment horizontal="center" vertical="center" wrapText="1"/>
    </xf>
    <xf numFmtId="49" fontId="1" fillId="0" borderId="27" xfId="0" applyNumberFormat="1" applyFont="1" applyBorder="1" applyAlignment="1">
      <alignment vertical="center" wrapText="1"/>
    </xf>
    <xf numFmtId="49" fontId="1" fillId="0" borderId="30" xfId="0" applyNumberFormat="1" applyFont="1" applyBorder="1" applyAlignment="1">
      <alignment vertical="center" wrapText="1"/>
    </xf>
    <xf numFmtId="1" fontId="77" fillId="3" borderId="80" xfId="0" applyNumberFormat="1" applyFont="1" applyFill="1" applyBorder="1" applyAlignment="1" applyProtection="1">
      <alignment horizontal="center" vertical="center" wrapText="1"/>
    </xf>
    <xf numFmtId="0" fontId="89" fillId="0" borderId="115" xfId="6" applyFont="1" applyBorder="1" applyAlignment="1" applyProtection="1">
      <alignment horizontal="center" vertical="center"/>
      <protection locked="0"/>
    </xf>
    <xf numFmtId="0" fontId="78" fillId="0" borderId="92" xfId="6" applyFont="1" applyBorder="1" applyAlignment="1" applyProtection="1">
      <alignment horizontal="center" vertical="center" wrapText="1"/>
    </xf>
    <xf numFmtId="0" fontId="36" fillId="0" borderId="92" xfId="6" applyFont="1" applyBorder="1" applyAlignment="1" applyProtection="1">
      <alignment horizontal="center" vertical="center" wrapText="1"/>
    </xf>
    <xf numFmtId="44" fontId="64" fillId="10" borderId="92" xfId="6" applyNumberFormat="1" applyFont="1" applyFill="1" applyBorder="1" applyAlignment="1" applyProtection="1">
      <alignment horizontal="center" vertical="center"/>
    </xf>
    <xf numFmtId="0" fontId="85" fillId="11" borderId="79" xfId="0" applyFont="1" applyFill="1" applyBorder="1" applyAlignment="1">
      <alignment horizontal="center" vertical="center"/>
    </xf>
    <xf numFmtId="0" fontId="0" fillId="11" borderId="79" xfId="0" applyFill="1" applyBorder="1" applyAlignment="1">
      <alignment horizontal="left"/>
    </xf>
    <xf numFmtId="0" fontId="0" fillId="11" borderId="79" xfId="0" applyFill="1" applyBorder="1"/>
    <xf numFmtId="164" fontId="0" fillId="11" borderId="79" xfId="0" applyNumberFormat="1" applyFill="1" applyBorder="1" applyAlignment="1">
      <alignment horizontal="center"/>
    </xf>
    <xf numFmtId="0" fontId="0" fillId="11" borderId="79" xfId="0" applyFill="1" applyBorder="1" applyAlignment="1" applyProtection="1">
      <alignment horizontal="center"/>
      <protection locked="0"/>
    </xf>
    <xf numFmtId="0" fontId="85" fillId="0" borderId="79" xfId="0" applyFont="1" applyFill="1" applyBorder="1" applyAlignment="1">
      <alignment horizontal="center" vertical="center"/>
    </xf>
    <xf numFmtId="0" fontId="0" fillId="0" borderId="79" xfId="0" applyFill="1" applyBorder="1" applyAlignment="1">
      <alignment horizontal="left"/>
    </xf>
    <xf numFmtId="0" fontId="0" fillId="0" borderId="79" xfId="0" applyFill="1" applyBorder="1"/>
    <xf numFmtId="164" fontId="0" fillId="0" borderId="79" xfId="0" applyNumberFormat="1" applyFill="1" applyBorder="1" applyAlignment="1">
      <alignment horizontal="center"/>
    </xf>
    <xf numFmtId="0" fontId="0" fillId="0" borderId="79" xfId="0" applyFill="1" applyBorder="1" applyAlignment="1" applyProtection="1">
      <alignment horizontal="center"/>
      <protection locked="0"/>
    </xf>
    <xf numFmtId="0" fontId="0" fillId="0" borderId="86" xfId="0" applyBorder="1" applyAlignment="1">
      <alignment horizontal="center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6" fillId="0" borderId="0" xfId="0" applyFont="1" applyAlignment="1" applyProtection="1">
      <alignment horizontal="center" vertical="center" wrapText="1"/>
      <protection locked="0"/>
    </xf>
    <xf numFmtId="0" fontId="5" fillId="0" borderId="0" xfId="1" applyNumberFormat="1" applyFont="1" applyFill="1" applyBorder="1" applyAlignment="1" applyProtection="1">
      <alignment horizontal="center" vertical="center"/>
      <protection locked="0"/>
    </xf>
    <xf numFmtId="0" fontId="29" fillId="0" borderId="0" xfId="0" applyNumberFormat="1" applyFont="1" applyAlignment="1" applyProtection="1">
      <alignment horizontal="center" vertical="center" wrapText="1"/>
      <protection locked="0"/>
    </xf>
    <xf numFmtId="0" fontId="5" fillId="0" borderId="0" xfId="1" applyNumberFormat="1" applyFont="1" applyFill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 wrapText="1"/>
      <protection locked="0"/>
    </xf>
    <xf numFmtId="164" fontId="0" fillId="0" borderId="28" xfId="0" applyNumberFormat="1" applyBorder="1" applyAlignment="1" applyProtection="1">
      <alignment horizontal="center" vertical="center"/>
      <protection locked="0"/>
    </xf>
    <xf numFmtId="0" fontId="29" fillId="0" borderId="0" xfId="0" applyFont="1" applyFill="1" applyAlignment="1">
      <alignment horizontal="center" vertical="center" wrapText="1"/>
    </xf>
    <xf numFmtId="0" fontId="90" fillId="0" borderId="0" xfId="0" applyFont="1" applyFill="1" applyAlignment="1" applyProtection="1">
      <alignment horizontal="center" vertical="center" wrapText="1"/>
      <protection locked="0"/>
    </xf>
    <xf numFmtId="0" fontId="77" fillId="0" borderId="0" xfId="0" applyNumberFormat="1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4" fontId="3" fillId="0" borderId="0" xfId="0" applyNumberFormat="1" applyFont="1" applyAlignment="1" applyProtection="1">
      <alignment vertical="center" wrapText="1"/>
      <protection locked="0"/>
    </xf>
    <xf numFmtId="44" fontId="5" fillId="0" borderId="0" xfId="0" applyNumberFormat="1" applyFont="1" applyAlignment="1" applyProtection="1">
      <alignment vertical="center" wrapText="1"/>
      <protection locked="0"/>
    </xf>
    <xf numFmtId="0" fontId="5" fillId="0" borderId="0" xfId="0" applyFont="1" applyFill="1" applyAlignment="1" applyProtection="1">
      <alignment horizontal="center" vertical="center" wrapText="1"/>
      <protection locked="0"/>
    </xf>
    <xf numFmtId="0" fontId="15" fillId="0" borderId="79" xfId="0" applyFont="1" applyBorder="1" applyAlignment="1">
      <alignment horizontal="center" vertical="center"/>
    </xf>
    <xf numFmtId="0" fontId="62" fillId="3" borderId="79" xfId="0" applyFont="1" applyFill="1" applyBorder="1" applyAlignment="1">
      <alignment vertical="center" wrapText="1"/>
    </xf>
    <xf numFmtId="0" fontId="63" fillId="3" borderId="79" xfId="0" applyFont="1" applyFill="1" applyBorder="1" applyAlignment="1">
      <alignment horizontal="center" vertical="center"/>
    </xf>
    <xf numFmtId="0" fontId="63" fillId="3" borderId="79" xfId="0" applyFont="1" applyFill="1" applyBorder="1" applyAlignment="1">
      <alignment horizontal="center" vertical="center" wrapText="1"/>
    </xf>
    <xf numFmtId="0" fontId="78" fillId="10" borderId="79" xfId="0" applyFont="1" applyFill="1" applyBorder="1" applyAlignment="1">
      <alignment vertical="center" wrapText="1"/>
    </xf>
    <xf numFmtId="0" fontId="15" fillId="0" borderId="79" xfId="0" applyFont="1" applyBorder="1" applyAlignment="1">
      <alignment horizontal="center" vertical="center" wrapText="1"/>
    </xf>
    <xf numFmtId="0" fontId="77" fillId="0" borderId="79" xfId="0" applyNumberFormat="1" applyFont="1" applyFill="1" applyBorder="1" applyAlignment="1">
      <alignment vertical="center"/>
    </xf>
    <xf numFmtId="0" fontId="3" fillId="0" borderId="160" xfId="0" applyFont="1" applyBorder="1"/>
    <xf numFmtId="0" fontId="62" fillId="3" borderId="160" xfId="0" applyFont="1" applyFill="1" applyBorder="1" applyAlignment="1">
      <alignment horizontal="center" vertical="center" wrapText="1"/>
    </xf>
    <xf numFmtId="49" fontId="62" fillId="3" borderId="160" xfId="0" applyNumberFormat="1" applyFont="1" applyFill="1" applyBorder="1" applyAlignment="1">
      <alignment horizontal="center" vertical="center" wrapText="1"/>
    </xf>
    <xf numFmtId="0" fontId="3" fillId="0" borderId="160" xfId="0" applyFont="1" applyFill="1" applyBorder="1"/>
    <xf numFmtId="0" fontId="64" fillId="0" borderId="160" xfId="0" applyFont="1" applyFill="1" applyBorder="1" applyAlignment="1">
      <alignment vertical="center" wrapText="1"/>
    </xf>
    <xf numFmtId="44" fontId="64" fillId="0" borderId="160" xfId="0" applyNumberFormat="1" applyFont="1" applyFill="1" applyBorder="1" applyAlignment="1">
      <alignment horizontal="center" vertical="center"/>
    </xf>
    <xf numFmtId="0" fontId="64" fillId="0" borderId="160" xfId="0" applyFont="1" applyFill="1" applyBorder="1" applyAlignment="1">
      <alignment horizontal="center" vertical="center"/>
    </xf>
    <xf numFmtId="0" fontId="64" fillId="0" borderId="160" xfId="0" applyNumberFormat="1" applyFont="1" applyFill="1" applyBorder="1" applyAlignment="1">
      <alignment horizontal="center" vertical="center"/>
    </xf>
    <xf numFmtId="0" fontId="3" fillId="0" borderId="160" xfId="0" applyFont="1" applyBorder="1" applyAlignment="1">
      <alignment horizontal="center" vertical="center"/>
    </xf>
    <xf numFmtId="49" fontId="86" fillId="13" borderId="79" xfId="0" applyNumberFormat="1" applyFont="1" applyFill="1" applyBorder="1" applyAlignment="1">
      <alignment horizontal="center" vertical="center"/>
    </xf>
    <xf numFmtId="49" fontId="40" fillId="0" borderId="79" xfId="0" applyNumberFormat="1" applyFont="1" applyBorder="1" applyAlignment="1">
      <alignment horizontal="center"/>
    </xf>
    <xf numFmtId="49" fontId="40" fillId="0" borderId="166" xfId="0" applyNumberFormat="1" applyFont="1" applyBorder="1" applyAlignment="1">
      <alignment horizontal="center"/>
    </xf>
    <xf numFmtId="49" fontId="40" fillId="0" borderId="168" xfId="0" applyNumberFormat="1" applyFont="1" applyBorder="1" applyAlignment="1">
      <alignment horizontal="center"/>
    </xf>
    <xf numFmtId="49" fontId="40" fillId="0" borderId="169" xfId="0" applyNumberFormat="1" applyFont="1" applyBorder="1" applyAlignment="1">
      <alignment horizontal="center"/>
    </xf>
    <xf numFmtId="49" fontId="92" fillId="0" borderId="165" xfId="0" applyNumberFormat="1" applyFont="1" applyFill="1" applyBorder="1" applyAlignment="1">
      <alignment horizontal="center" vertical="center"/>
    </xf>
    <xf numFmtId="49" fontId="92" fillId="0" borderId="79" xfId="0" applyNumberFormat="1" applyFont="1" applyFill="1" applyBorder="1" applyAlignment="1">
      <alignment horizontal="center" vertical="center"/>
    </xf>
    <xf numFmtId="49" fontId="92" fillId="0" borderId="166" xfId="0" applyNumberFormat="1" applyFont="1" applyFill="1" applyBorder="1" applyAlignment="1">
      <alignment horizontal="center" vertical="center"/>
    </xf>
    <xf numFmtId="49" fontId="94" fillId="0" borderId="162" xfId="0" applyNumberFormat="1" applyFont="1" applyFill="1" applyBorder="1" applyAlignment="1">
      <alignment horizontal="center" vertical="center"/>
    </xf>
    <xf numFmtId="49" fontId="94" fillId="0" borderId="163" xfId="0" applyNumberFormat="1" applyFont="1" applyFill="1" applyBorder="1" applyAlignment="1">
      <alignment horizontal="center" vertical="center"/>
    </xf>
    <xf numFmtId="49" fontId="86" fillId="13" borderId="165" xfId="0" applyNumberFormat="1" applyFont="1" applyFill="1" applyBorder="1" applyAlignment="1">
      <alignment horizontal="center" vertical="center"/>
    </xf>
    <xf numFmtId="2" fontId="77" fillId="0" borderId="79" xfId="0" applyNumberFormat="1" applyFont="1" applyFill="1" applyBorder="1" applyAlignment="1">
      <alignment vertical="center" wrapText="1"/>
    </xf>
    <xf numFmtId="2" fontId="77" fillId="0" borderId="79" xfId="0" applyNumberFormat="1" applyFont="1" applyFill="1" applyBorder="1" applyAlignment="1">
      <alignment vertical="center"/>
    </xf>
    <xf numFmtId="164" fontId="77" fillId="0" borderId="79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66" fontId="97" fillId="0" borderId="0" xfId="0" applyNumberFormat="1" applyFont="1" applyAlignment="1">
      <alignment horizontal="center" vertical="center"/>
    </xf>
    <xf numFmtId="0" fontId="97" fillId="0" borderId="0" xfId="0" applyFont="1" applyAlignment="1">
      <alignment horizontal="left" vertical="center"/>
    </xf>
    <xf numFmtId="4" fontId="97" fillId="0" borderId="0" xfId="0" applyNumberFormat="1" applyFont="1" applyAlignment="1">
      <alignment horizontal="center" vertical="center"/>
    </xf>
    <xf numFmtId="0" fontId="36" fillId="0" borderId="160" xfId="0" applyFont="1" applyBorder="1" applyAlignment="1">
      <alignment horizontal="center" vertical="center"/>
    </xf>
    <xf numFmtId="0" fontId="73" fillId="0" borderId="66" xfId="5" applyFont="1" applyBorder="1" applyAlignment="1" applyProtection="1">
      <alignment horizontal="left" vertical="center"/>
    </xf>
    <xf numFmtId="0" fontId="80" fillId="0" borderId="160" xfId="0" applyFont="1" applyFill="1" applyBorder="1" applyAlignment="1">
      <alignment horizontal="left" vertical="center" wrapText="1"/>
    </xf>
    <xf numFmtId="0" fontId="66" fillId="0" borderId="160" xfId="0" applyFont="1" applyBorder="1" applyAlignment="1">
      <alignment horizontal="center" vertical="center"/>
    </xf>
    <xf numFmtId="0" fontId="80" fillId="0" borderId="160" xfId="0" applyFont="1" applyFill="1" applyBorder="1" applyAlignment="1">
      <alignment horizontal="left" vertical="center"/>
    </xf>
    <xf numFmtId="0" fontId="66" fillId="0" borderId="160" xfId="0" applyFont="1" applyBorder="1" applyAlignment="1" applyProtection="1">
      <alignment horizontal="center" vertical="center"/>
      <protection locked="0"/>
    </xf>
    <xf numFmtId="1" fontId="63" fillId="3" borderId="160" xfId="0" applyNumberFormat="1" applyFont="1" applyFill="1" applyBorder="1" applyAlignment="1">
      <alignment horizontal="center" vertical="center"/>
    </xf>
    <xf numFmtId="0" fontId="64" fillId="10" borderId="160" xfId="0" applyFont="1" applyFill="1" applyBorder="1" applyAlignment="1">
      <alignment horizontal="center" vertical="center"/>
    </xf>
    <xf numFmtId="0" fontId="64" fillId="10" borderId="160" xfId="0" applyFont="1" applyFill="1" applyBorder="1" applyAlignment="1">
      <alignment horizontal="center" vertical="center" wrapText="1"/>
    </xf>
    <xf numFmtId="0" fontId="64" fillId="10" borderId="160" xfId="0" applyFont="1" applyFill="1" applyBorder="1" applyAlignment="1">
      <alignment horizontal="left" vertical="center" wrapText="1"/>
    </xf>
    <xf numFmtId="2" fontId="64" fillId="10" borderId="160" xfId="0" applyNumberFormat="1" applyFont="1" applyFill="1" applyBorder="1" applyAlignment="1">
      <alignment horizontal="center" vertical="center"/>
    </xf>
    <xf numFmtId="1" fontId="63" fillId="3" borderId="171" xfId="0" applyNumberFormat="1" applyFont="1" applyFill="1" applyBorder="1" applyAlignment="1">
      <alignment horizontal="center" vertical="center"/>
    </xf>
    <xf numFmtId="0" fontId="63" fillId="3" borderId="172" xfId="0" applyFont="1" applyFill="1" applyBorder="1" applyAlignment="1">
      <alignment horizontal="center" vertical="center"/>
    </xf>
    <xf numFmtId="0" fontId="63" fillId="3" borderId="173" xfId="0" applyFont="1" applyFill="1" applyBorder="1" applyAlignment="1">
      <alignment horizontal="center" vertical="center"/>
    </xf>
    <xf numFmtId="2" fontId="64" fillId="10" borderId="174" xfId="0" applyNumberFormat="1" applyFont="1" applyFill="1" applyBorder="1" applyAlignment="1">
      <alignment horizontal="center" vertical="center"/>
    </xf>
    <xf numFmtId="0" fontId="69" fillId="0" borderId="95" xfId="0" applyFont="1" applyBorder="1" applyAlignment="1">
      <alignment horizontal="center" vertical="center"/>
    </xf>
    <xf numFmtId="0" fontId="80" fillId="0" borderId="175" xfId="0" applyFont="1" applyFill="1" applyBorder="1" applyAlignment="1">
      <alignment horizontal="left" vertical="center"/>
    </xf>
    <xf numFmtId="0" fontId="27" fillId="10" borderId="160" xfId="0" applyFont="1" applyFill="1" applyBorder="1" applyAlignment="1">
      <alignment horizontal="center" vertical="center"/>
    </xf>
    <xf numFmtId="0" fontId="64" fillId="10" borderId="160" xfId="0" applyFont="1" applyFill="1" applyBorder="1" applyAlignment="1">
      <alignment horizontal="center" textRotation="90" wrapText="1"/>
    </xf>
    <xf numFmtId="0" fontId="5" fillId="0" borderId="86" xfId="0" applyFont="1" applyFill="1" applyBorder="1" applyAlignment="1" applyProtection="1">
      <alignment horizontal="center" vertical="center" wrapText="1"/>
    </xf>
    <xf numFmtId="1" fontId="27" fillId="11" borderId="67" xfId="0" applyNumberFormat="1" applyFont="1" applyFill="1" applyBorder="1" applyAlignment="1" applyProtection="1">
      <alignment horizontal="center" vertical="center" wrapText="1"/>
    </xf>
    <xf numFmtId="0" fontId="3" fillId="0" borderId="70" xfId="0" applyFont="1" applyBorder="1" applyAlignment="1" applyProtection="1">
      <alignment horizontal="center" vertical="center" wrapText="1"/>
    </xf>
    <xf numFmtId="0" fontId="5" fillId="0" borderId="160" xfId="0" applyFont="1" applyBorder="1" applyAlignment="1" applyProtection="1">
      <alignment horizontal="center" vertical="center" wrapText="1"/>
    </xf>
    <xf numFmtId="0" fontId="3" fillId="0" borderId="160" xfId="0" applyFont="1" applyBorder="1" applyAlignment="1" applyProtection="1">
      <alignment horizontal="center" vertical="center" wrapText="1"/>
    </xf>
    <xf numFmtId="0" fontId="62" fillId="3" borderId="79" xfId="0" applyFont="1" applyFill="1" applyBorder="1" applyAlignment="1">
      <alignment horizontal="center" vertical="center" wrapText="1"/>
    </xf>
    <xf numFmtId="1" fontId="58" fillId="3" borderId="178" xfId="6" applyNumberFormat="1" applyFont="1" applyFill="1" applyBorder="1" applyAlignment="1" applyProtection="1">
      <alignment horizontal="center" vertical="center" wrapText="1"/>
    </xf>
    <xf numFmtId="44" fontId="6" fillId="11" borderId="146" xfId="6" applyNumberFormat="1" applyFont="1" applyFill="1" applyBorder="1" applyAlignment="1" applyProtection="1">
      <alignment vertical="center" wrapText="1"/>
    </xf>
    <xf numFmtId="1" fontId="58" fillId="3" borderId="177" xfId="6" applyNumberFormat="1" applyFont="1" applyFill="1" applyBorder="1" applyAlignment="1" applyProtection="1">
      <alignment horizontal="center" vertical="center" wrapText="1"/>
    </xf>
    <xf numFmtId="44" fontId="6" fillId="11" borderId="74" xfId="6" applyNumberFormat="1" applyFont="1" applyFill="1" applyBorder="1" applyAlignment="1" applyProtection="1">
      <alignment vertical="center" wrapText="1"/>
    </xf>
    <xf numFmtId="44" fontId="64" fillId="10" borderId="92" xfId="6" applyNumberFormat="1" applyFont="1" applyFill="1" applyBorder="1" applyAlignment="1" applyProtection="1">
      <alignment horizontal="center" vertical="center" wrapText="1"/>
    </xf>
    <xf numFmtId="1" fontId="58" fillId="3" borderId="59" xfId="6" applyNumberFormat="1" applyFont="1" applyFill="1" applyBorder="1" applyAlignment="1" applyProtection="1">
      <alignment horizontal="center" vertical="center" wrapText="1"/>
    </xf>
    <xf numFmtId="44" fontId="6" fillId="11" borderId="181" xfId="6" applyNumberFormat="1" applyFont="1" applyFill="1" applyBorder="1" applyAlignment="1" applyProtection="1">
      <alignment vertical="center" wrapText="1"/>
    </xf>
    <xf numFmtId="0" fontId="0" fillId="0" borderId="79" xfId="0" applyNumberFormat="1" applyFill="1" applyBorder="1" applyAlignment="1" applyProtection="1">
      <alignment horizontal="left" vertical="center"/>
      <protection locked="0"/>
    </xf>
    <xf numFmtId="0" fontId="0" fillId="11" borderId="79" xfId="0" applyNumberFormat="1" applyFill="1" applyBorder="1" applyAlignment="1" applyProtection="1">
      <alignment horizontal="left" vertical="center"/>
      <protection locked="0"/>
    </xf>
    <xf numFmtId="49" fontId="6" fillId="0" borderId="68" xfId="6" applyNumberFormat="1" applyFont="1" applyBorder="1" applyAlignment="1" applyProtection="1">
      <alignment horizontal="center" vertical="center" wrapText="1"/>
    </xf>
    <xf numFmtId="2" fontId="98" fillId="0" borderId="79" xfId="0" applyNumberFormat="1" applyFont="1" applyFill="1" applyBorder="1" applyAlignment="1" applyProtection="1">
      <alignment horizontal="center" vertical="center" wrapText="1"/>
    </xf>
    <xf numFmtId="49" fontId="0" fillId="11" borderId="79" xfId="0" applyNumberFormat="1" applyFill="1" applyBorder="1" applyAlignment="1" applyProtection="1">
      <alignment horizontal="left" vertical="center"/>
      <protection locked="0"/>
    </xf>
    <xf numFmtId="0" fontId="27" fillId="11" borderId="68" xfId="6" applyFont="1" applyFill="1" applyBorder="1" applyAlignment="1" applyProtection="1">
      <alignment horizontal="center" vertical="center" wrapText="1"/>
    </xf>
    <xf numFmtId="0" fontId="27" fillId="11" borderId="93" xfId="6" applyFont="1" applyFill="1" applyBorder="1" applyAlignment="1" applyProtection="1">
      <alignment horizontal="center" vertical="center" wrapText="1"/>
    </xf>
    <xf numFmtId="0" fontId="73" fillId="0" borderId="66" xfId="5" applyFont="1" applyBorder="1" applyAlignment="1" applyProtection="1">
      <alignment horizontal="left" vertical="center"/>
    </xf>
    <xf numFmtId="0" fontId="64" fillId="10" borderId="92" xfId="6" applyNumberFormat="1" applyFont="1" applyFill="1" applyBorder="1" applyAlignment="1" applyProtection="1">
      <alignment horizontal="center" vertical="center" wrapText="1"/>
    </xf>
    <xf numFmtId="2" fontId="61" fillId="0" borderId="79" xfId="0" applyNumberFormat="1" applyFont="1" applyFill="1" applyBorder="1" applyAlignment="1" applyProtection="1">
      <alignment horizontal="center" vertical="center" wrapText="1"/>
    </xf>
    <xf numFmtId="2" fontId="75" fillId="0" borderId="79" xfId="0" applyNumberFormat="1" applyFont="1" applyFill="1" applyBorder="1" applyAlignment="1" applyProtection="1">
      <alignment horizontal="center" vertical="center" wrapText="1"/>
      <protection locked="0"/>
    </xf>
    <xf numFmtId="0" fontId="33" fillId="0" borderId="94" xfId="0" applyFont="1" applyFill="1" applyBorder="1" applyAlignment="1" applyProtection="1">
      <alignment vertical="center" wrapText="1"/>
    </xf>
    <xf numFmtId="1" fontId="62" fillId="3" borderId="121" xfId="0" applyNumberFormat="1" applyFont="1" applyFill="1" applyBorder="1" applyAlignment="1" applyProtection="1">
      <alignment horizontal="center" vertical="center" wrapText="1"/>
    </xf>
    <xf numFmtId="44" fontId="4" fillId="0" borderId="0" xfId="0" applyNumberFormat="1" applyFont="1" applyFill="1" applyBorder="1" applyAlignment="1" applyProtection="1">
      <alignment horizontal="center" vertical="center" wrapText="1"/>
    </xf>
    <xf numFmtId="0" fontId="11" fillId="11" borderId="94" xfId="0" applyFont="1" applyFill="1" applyBorder="1" applyAlignment="1" applyProtection="1">
      <alignment horizontal="center" vertical="center" wrapText="1"/>
    </xf>
    <xf numFmtId="0" fontId="11" fillId="11" borderId="121" xfId="0" applyFont="1" applyFill="1" applyBorder="1" applyAlignment="1" applyProtection="1">
      <alignment horizontal="center" vertical="center" wrapText="1"/>
    </xf>
    <xf numFmtId="44" fontId="3" fillId="11" borderId="94" xfId="0" applyNumberFormat="1" applyFont="1" applyFill="1" applyBorder="1" applyAlignment="1" applyProtection="1">
      <alignment vertical="center" wrapText="1"/>
    </xf>
    <xf numFmtId="44" fontId="3" fillId="0" borderId="0" xfId="0" applyNumberFormat="1" applyFont="1" applyFill="1" applyBorder="1" applyAlignment="1" applyProtection="1">
      <alignment vertical="center" wrapText="1"/>
    </xf>
    <xf numFmtId="0" fontId="78" fillId="10" borderId="186" xfId="0" applyFont="1" applyFill="1" applyBorder="1" applyAlignment="1">
      <alignment vertical="center" wrapText="1"/>
    </xf>
    <xf numFmtId="0" fontId="78" fillId="10" borderId="186" xfId="0" applyFont="1" applyFill="1" applyBorder="1" applyAlignment="1">
      <alignment horizontal="center" vertical="center" wrapText="1"/>
    </xf>
    <xf numFmtId="2" fontId="78" fillId="10" borderId="186" xfId="0" applyNumberFormat="1" applyFont="1" applyFill="1" applyBorder="1" applyAlignment="1">
      <alignment horizontal="center" vertical="center"/>
    </xf>
    <xf numFmtId="164" fontId="78" fillId="10" borderId="186" xfId="0" applyNumberFormat="1" applyFont="1" applyFill="1" applyBorder="1" applyAlignment="1">
      <alignment horizontal="center" vertical="center"/>
    </xf>
    <xf numFmtId="2" fontId="77" fillId="0" borderId="106" xfId="0" applyNumberFormat="1" applyFont="1" applyFill="1" applyBorder="1" applyAlignment="1">
      <alignment vertical="center" wrapText="1"/>
    </xf>
    <xf numFmtId="0" fontId="77" fillId="0" borderId="106" xfId="0" applyNumberFormat="1" applyFont="1" applyFill="1" applyBorder="1" applyAlignment="1">
      <alignment vertical="center"/>
    </xf>
    <xf numFmtId="2" fontId="77" fillId="0" borderId="106" xfId="0" applyNumberFormat="1" applyFont="1" applyFill="1" applyBorder="1" applyAlignment="1">
      <alignment vertical="center"/>
    </xf>
    <xf numFmtId="164" fontId="77" fillId="0" borderId="106" xfId="0" applyNumberFormat="1" applyFont="1" applyFill="1" applyBorder="1" applyAlignment="1">
      <alignment horizontal="center" vertical="center"/>
    </xf>
    <xf numFmtId="49" fontId="96" fillId="16" borderId="79" xfId="0" applyNumberFormat="1" applyFont="1" applyFill="1" applyBorder="1" applyAlignment="1">
      <alignment horizontal="center" vertical="center"/>
    </xf>
    <xf numFmtId="49" fontId="96" fillId="0" borderId="168" xfId="0" applyNumberFormat="1" applyFont="1" applyBorder="1" applyAlignment="1">
      <alignment horizontal="center" vertical="center"/>
    </xf>
    <xf numFmtId="49" fontId="41" fillId="2" borderId="5" xfId="0" applyNumberFormat="1" applyFont="1" applyFill="1" applyBorder="1" applyAlignment="1">
      <alignment horizontal="center"/>
    </xf>
    <xf numFmtId="49" fontId="41" fillId="2" borderId="6" xfId="0" applyNumberFormat="1" applyFont="1" applyFill="1" applyBorder="1" applyAlignment="1">
      <alignment horizontal="center"/>
    </xf>
    <xf numFmtId="49" fontId="54" fillId="0" borderId="1" xfId="0" applyNumberFormat="1" applyFont="1" applyFill="1" applyBorder="1" applyAlignment="1">
      <alignment horizontal="center" vertical="center"/>
    </xf>
    <xf numFmtId="49" fontId="54" fillId="0" borderId="2" xfId="0" applyNumberFormat="1" applyFont="1" applyFill="1" applyBorder="1" applyAlignment="1">
      <alignment horizontal="center" vertical="center"/>
    </xf>
    <xf numFmtId="49" fontId="53" fillId="2" borderId="3" xfId="0" applyNumberFormat="1" applyFont="1" applyFill="1" applyBorder="1" applyAlignment="1">
      <alignment horizontal="center" vertical="center" wrapText="1"/>
    </xf>
    <xf numFmtId="49" fontId="53" fillId="2" borderId="8" xfId="0" applyNumberFormat="1" applyFont="1" applyFill="1" applyBorder="1" applyAlignment="1">
      <alignment horizontal="center" vertical="center" wrapText="1"/>
    </xf>
    <xf numFmtId="49" fontId="53" fillId="2" borderId="10" xfId="0" applyNumberFormat="1" applyFont="1" applyFill="1" applyBorder="1" applyAlignment="1">
      <alignment horizontal="center" vertical="center" wrapText="1"/>
    </xf>
    <xf numFmtId="49" fontId="94" fillId="0" borderId="163" xfId="0" applyNumberFormat="1" applyFont="1" applyFill="1" applyBorder="1" applyAlignment="1">
      <alignment horizontal="center" vertical="center"/>
    </xf>
    <xf numFmtId="49" fontId="94" fillId="0" borderId="164" xfId="0" applyNumberFormat="1" applyFont="1" applyFill="1" applyBorder="1" applyAlignment="1">
      <alignment horizontal="center" vertical="center"/>
    </xf>
    <xf numFmtId="49" fontId="86" fillId="13" borderId="79" xfId="0" applyNumberFormat="1" applyFont="1" applyFill="1" applyBorder="1" applyAlignment="1">
      <alignment horizontal="center" vertical="center"/>
    </xf>
    <xf numFmtId="49" fontId="86" fillId="13" borderId="166" xfId="0" applyNumberFormat="1" applyFont="1" applyFill="1" applyBorder="1" applyAlignment="1">
      <alignment horizontal="center" vertical="center"/>
    </xf>
    <xf numFmtId="49" fontId="31" fillId="15" borderId="165" xfId="0" applyNumberFormat="1" applyFont="1" applyFill="1" applyBorder="1" applyAlignment="1">
      <alignment horizontal="center" vertical="center"/>
    </xf>
    <xf numFmtId="49" fontId="31" fillId="15" borderId="79" xfId="0" applyNumberFormat="1" applyFont="1" applyFill="1" applyBorder="1" applyAlignment="1">
      <alignment horizontal="center" vertical="center"/>
    </xf>
    <xf numFmtId="49" fontId="31" fillId="15" borderId="166" xfId="0" applyNumberFormat="1" applyFont="1" applyFill="1" applyBorder="1" applyAlignment="1">
      <alignment horizontal="center" vertical="center"/>
    </xf>
    <xf numFmtId="49" fontId="93" fillId="14" borderId="165" xfId="0" applyNumberFormat="1" applyFont="1" applyFill="1" applyBorder="1" applyAlignment="1">
      <alignment horizontal="center" vertical="center"/>
    </xf>
    <xf numFmtId="49" fontId="93" fillId="14" borderId="79" xfId="0" applyNumberFormat="1" applyFont="1" applyFill="1" applyBorder="1" applyAlignment="1">
      <alignment horizontal="center" vertical="center"/>
    </xf>
    <xf numFmtId="49" fontId="93" fillId="14" borderId="166" xfId="0" applyNumberFormat="1" applyFont="1" applyFill="1" applyBorder="1" applyAlignment="1">
      <alignment horizontal="center" vertical="center"/>
    </xf>
    <xf numFmtId="49" fontId="95" fillId="0" borderId="165" xfId="0" applyNumberFormat="1" applyFont="1" applyBorder="1" applyAlignment="1">
      <alignment horizontal="center" vertical="center"/>
    </xf>
    <xf numFmtId="49" fontId="95" fillId="0" borderId="79" xfId="0" applyNumberFormat="1" applyFont="1" applyBorder="1" applyAlignment="1">
      <alignment horizontal="center" vertical="center"/>
    </xf>
    <xf numFmtId="49" fontId="95" fillId="0" borderId="166" xfId="0" applyNumberFormat="1" applyFont="1" applyBorder="1" applyAlignment="1">
      <alignment horizontal="center" vertical="center"/>
    </xf>
    <xf numFmtId="49" fontId="88" fillId="2" borderId="161" xfId="0" applyNumberFormat="1" applyFont="1" applyFill="1" applyBorder="1" applyAlignment="1">
      <alignment horizontal="center" vertical="center"/>
    </xf>
    <xf numFmtId="49" fontId="88" fillId="2" borderId="157" xfId="0" applyNumberFormat="1" applyFont="1" applyFill="1" applyBorder="1" applyAlignment="1">
      <alignment horizontal="center" vertical="center"/>
    </xf>
    <xf numFmtId="49" fontId="88" fillId="2" borderId="158" xfId="0" applyNumberFormat="1" applyFont="1" applyFill="1" applyBorder="1" applyAlignment="1">
      <alignment horizontal="center" vertical="center"/>
    </xf>
    <xf numFmtId="49" fontId="96" fillId="16" borderId="165" xfId="0" applyNumberFormat="1" applyFont="1" applyFill="1" applyBorder="1" applyAlignment="1">
      <alignment horizontal="center" vertical="center"/>
    </xf>
    <xf numFmtId="49" fontId="96" fillId="0" borderId="167" xfId="0" applyNumberFormat="1" applyFont="1" applyBorder="1" applyAlignment="1">
      <alignment horizontal="center" vertical="center"/>
    </xf>
    <xf numFmtId="0" fontId="77" fillId="0" borderId="132" xfId="6" applyFont="1" applyFill="1" applyBorder="1" applyAlignment="1" applyProtection="1">
      <alignment horizontal="center" vertical="center" wrapText="1"/>
    </xf>
    <xf numFmtId="0" fontId="77" fillId="0" borderId="133" xfId="6" applyFont="1" applyFill="1" applyBorder="1" applyAlignment="1" applyProtection="1">
      <alignment horizontal="center" vertical="center" wrapText="1"/>
    </xf>
    <xf numFmtId="0" fontId="65" fillId="11" borderId="149" xfId="6" applyFont="1" applyFill="1" applyBorder="1" applyAlignment="1" applyProtection="1">
      <alignment horizontal="center" vertical="center" wrapText="1"/>
      <protection locked="0"/>
    </xf>
    <xf numFmtId="0" fontId="65" fillId="11" borderId="148" xfId="6" applyFont="1" applyFill="1" applyBorder="1" applyAlignment="1" applyProtection="1">
      <alignment horizontal="center" vertical="center" wrapText="1"/>
      <protection locked="0"/>
    </xf>
    <xf numFmtId="0" fontId="65" fillId="11" borderId="125" xfId="6" applyFont="1" applyFill="1" applyBorder="1" applyAlignment="1" applyProtection="1">
      <alignment horizontal="center" vertical="center" wrapText="1"/>
      <protection locked="0"/>
    </xf>
    <xf numFmtId="0" fontId="65" fillId="11" borderId="82" xfId="6" applyFont="1" applyFill="1" applyBorder="1" applyAlignment="1" applyProtection="1">
      <alignment horizontal="center" vertical="center" wrapText="1"/>
      <protection locked="0"/>
    </xf>
    <xf numFmtId="0" fontId="59" fillId="3" borderId="84" xfId="6" applyFont="1" applyFill="1" applyBorder="1" applyAlignment="1" applyProtection="1">
      <alignment horizontal="center" vertical="center" wrapText="1"/>
    </xf>
    <xf numFmtId="0" fontId="59" fillId="3" borderId="81" xfId="6" applyFont="1" applyFill="1" applyBorder="1" applyAlignment="1" applyProtection="1">
      <alignment horizontal="center" vertical="center" wrapText="1"/>
    </xf>
    <xf numFmtId="0" fontId="59" fillId="3" borderId="124" xfId="6" applyFont="1" applyFill="1" applyBorder="1" applyAlignment="1" applyProtection="1">
      <alignment horizontal="center" vertical="center" wrapText="1"/>
    </xf>
    <xf numFmtId="0" fontId="59" fillId="3" borderId="0" xfId="6" applyFont="1" applyFill="1" applyBorder="1" applyAlignment="1" applyProtection="1">
      <alignment horizontal="center" vertical="center" wrapText="1"/>
    </xf>
    <xf numFmtId="0" fontId="27" fillId="11" borderId="128" xfId="6" applyFont="1" applyFill="1" applyBorder="1" applyAlignment="1" applyProtection="1">
      <alignment horizontal="center" vertical="center" wrapText="1"/>
    </xf>
    <xf numFmtId="0" fontId="27" fillId="11" borderId="142" xfId="6" applyFont="1" applyFill="1" applyBorder="1" applyAlignment="1" applyProtection="1">
      <alignment horizontal="center" vertical="center" wrapText="1"/>
    </xf>
    <xf numFmtId="0" fontId="65" fillId="11" borderId="150" xfId="6" applyFont="1" applyFill="1" applyBorder="1" applyAlignment="1" applyProtection="1">
      <alignment horizontal="center" vertical="center" wrapText="1"/>
      <protection locked="0"/>
    </xf>
    <xf numFmtId="0" fontId="65" fillId="11" borderId="133" xfId="6" applyFont="1" applyFill="1" applyBorder="1" applyAlignment="1" applyProtection="1">
      <alignment horizontal="center" vertical="center" wrapText="1"/>
      <protection locked="0"/>
    </xf>
    <xf numFmtId="0" fontId="64" fillId="10" borderId="92" xfId="6" applyFont="1" applyFill="1" applyBorder="1" applyAlignment="1" applyProtection="1">
      <alignment horizontal="left" vertical="center" wrapText="1"/>
    </xf>
    <xf numFmtId="166" fontId="64" fillId="11" borderId="145" xfId="6" applyNumberFormat="1" applyFont="1" applyFill="1" applyBorder="1" applyAlignment="1" applyProtection="1">
      <alignment horizontal="left" vertical="center" wrapText="1"/>
      <protection locked="0"/>
    </xf>
    <xf numFmtId="166" fontId="64" fillId="11" borderId="146" xfId="6" applyNumberFormat="1" applyFont="1" applyFill="1" applyBorder="1" applyAlignment="1" applyProtection="1">
      <alignment horizontal="left" vertical="center" wrapText="1"/>
      <protection locked="0"/>
    </xf>
    <xf numFmtId="49" fontId="64" fillId="11" borderId="66" xfId="6" applyNumberFormat="1" applyFont="1" applyFill="1" applyBorder="1" applyAlignment="1" applyProtection="1">
      <alignment horizontal="left" vertical="center" wrapText="1"/>
      <protection locked="0"/>
    </xf>
    <xf numFmtId="49" fontId="64" fillId="11" borderId="72" xfId="6" applyNumberFormat="1" applyFont="1" applyFill="1" applyBorder="1" applyAlignment="1" applyProtection="1">
      <alignment horizontal="left" vertical="center" wrapText="1"/>
      <protection locked="0"/>
    </xf>
    <xf numFmtId="0" fontId="70" fillId="3" borderId="59" xfId="6" applyFont="1" applyFill="1" applyBorder="1" applyAlignment="1" applyProtection="1">
      <alignment horizontal="center" vertical="center" wrapText="1"/>
    </xf>
    <xf numFmtId="0" fontId="70" fillId="3" borderId="60" xfId="6" applyFont="1" applyFill="1" applyBorder="1" applyAlignment="1" applyProtection="1">
      <alignment horizontal="center" vertical="center" wrapText="1"/>
    </xf>
    <xf numFmtId="0" fontId="70" fillId="3" borderId="61" xfId="6" applyFont="1" applyFill="1" applyBorder="1" applyAlignment="1" applyProtection="1">
      <alignment horizontal="center" vertical="center" wrapText="1"/>
    </xf>
    <xf numFmtId="49" fontId="64" fillId="11" borderId="147" xfId="6" applyNumberFormat="1" applyFont="1" applyFill="1" applyBorder="1" applyAlignment="1" applyProtection="1">
      <alignment horizontal="left" vertical="center" wrapText="1"/>
      <protection locked="0"/>
    </xf>
    <xf numFmtId="49" fontId="64" fillId="11" borderId="74" xfId="6" applyNumberFormat="1" applyFont="1" applyFill="1" applyBorder="1" applyAlignment="1" applyProtection="1">
      <alignment horizontal="left" vertical="center" wrapText="1"/>
      <protection locked="0"/>
    </xf>
    <xf numFmtId="0" fontId="70" fillId="3" borderId="143" xfId="6" applyFont="1" applyFill="1" applyBorder="1" applyAlignment="1" applyProtection="1">
      <alignment horizontal="center" vertical="center" wrapText="1"/>
    </xf>
    <xf numFmtId="49" fontId="64" fillId="11" borderId="155" xfId="6" applyNumberFormat="1" applyFont="1" applyFill="1" applyBorder="1" applyAlignment="1" applyProtection="1">
      <alignment horizontal="left" vertical="center" wrapText="1"/>
      <protection locked="0"/>
    </xf>
    <xf numFmtId="49" fontId="64" fillId="11" borderId="156" xfId="6" applyNumberFormat="1" applyFont="1" applyFill="1" applyBorder="1" applyAlignment="1" applyProtection="1">
      <alignment horizontal="left" vertical="center" wrapText="1"/>
      <protection locked="0"/>
    </xf>
    <xf numFmtId="49" fontId="64" fillId="11" borderId="133" xfId="6" applyNumberFormat="1" applyFont="1" applyFill="1" applyBorder="1" applyAlignment="1" applyProtection="1">
      <alignment horizontal="left" vertical="center" wrapText="1"/>
      <protection locked="0"/>
    </xf>
    <xf numFmtId="49" fontId="64" fillId="11" borderId="139" xfId="6" applyNumberFormat="1" applyFont="1" applyFill="1" applyBorder="1" applyAlignment="1" applyProtection="1">
      <alignment horizontal="left" vertical="center" wrapText="1"/>
      <protection locked="0"/>
    </xf>
    <xf numFmtId="49" fontId="64" fillId="11" borderId="153" xfId="6" applyNumberFormat="1" applyFont="1" applyFill="1" applyBorder="1" applyAlignment="1" applyProtection="1">
      <alignment horizontal="left" vertical="center" wrapText="1"/>
      <protection locked="0"/>
    </xf>
    <xf numFmtId="49" fontId="64" fillId="11" borderId="154" xfId="6" applyNumberFormat="1" applyFont="1" applyFill="1" applyBorder="1" applyAlignment="1" applyProtection="1">
      <alignment horizontal="left" vertical="center" wrapText="1"/>
      <protection locked="0"/>
    </xf>
    <xf numFmtId="49" fontId="64" fillId="11" borderId="129" xfId="6" applyNumberFormat="1" applyFont="1" applyFill="1" applyBorder="1" applyAlignment="1" applyProtection="1">
      <alignment horizontal="left" vertical="center" wrapText="1"/>
      <protection locked="0"/>
    </xf>
    <xf numFmtId="49" fontId="64" fillId="11" borderId="152" xfId="6" applyNumberFormat="1" applyFont="1" applyFill="1" applyBorder="1" applyAlignment="1" applyProtection="1">
      <alignment horizontal="left" vertical="center" wrapText="1"/>
      <protection locked="0"/>
    </xf>
    <xf numFmtId="49" fontId="64" fillId="11" borderId="148" xfId="6" applyNumberFormat="1" applyFont="1" applyFill="1" applyBorder="1" applyAlignment="1" applyProtection="1">
      <alignment horizontal="left" vertical="center" wrapText="1"/>
      <protection locked="0"/>
    </xf>
    <xf numFmtId="1" fontId="58" fillId="3" borderId="76" xfId="6" applyNumberFormat="1" applyFont="1" applyFill="1" applyBorder="1" applyAlignment="1" applyProtection="1">
      <alignment horizontal="center" vertical="center" wrapText="1"/>
    </xf>
    <xf numFmtId="1" fontId="58" fillId="3" borderId="179" xfId="6" applyNumberFormat="1" applyFont="1" applyFill="1" applyBorder="1" applyAlignment="1" applyProtection="1">
      <alignment horizontal="center" vertical="center" wrapText="1"/>
    </xf>
    <xf numFmtId="0" fontId="82" fillId="11" borderId="125" xfId="5" applyFont="1" applyFill="1" applyBorder="1" applyAlignment="1" applyProtection="1">
      <alignment horizontal="center" vertical="center" wrapText="1"/>
    </xf>
    <xf numFmtId="0" fontId="82" fillId="11" borderId="143" xfId="5" applyFont="1" applyFill="1" applyBorder="1" applyAlignment="1" applyProtection="1">
      <alignment horizontal="center" vertical="center" wrapText="1"/>
    </xf>
    <xf numFmtId="0" fontId="82" fillId="11" borderId="82" xfId="5" applyFont="1" applyFill="1" applyBorder="1" applyAlignment="1" applyProtection="1">
      <alignment horizontal="center" vertical="center" wrapText="1"/>
    </xf>
    <xf numFmtId="0" fontId="82" fillId="11" borderId="124" xfId="5" applyFont="1" applyFill="1" applyBorder="1" applyAlignment="1" applyProtection="1">
      <alignment horizontal="center" vertical="center" wrapText="1"/>
    </xf>
    <xf numFmtId="0" fontId="82" fillId="11" borderId="0" xfId="5" applyFont="1" applyFill="1" applyBorder="1" applyAlignment="1" applyProtection="1">
      <alignment horizontal="center" vertical="center" wrapText="1"/>
    </xf>
    <xf numFmtId="0" fontId="82" fillId="11" borderId="122" xfId="5" applyFont="1" applyFill="1" applyBorder="1" applyAlignment="1" applyProtection="1">
      <alignment horizontal="center" vertical="center" wrapText="1"/>
    </xf>
    <xf numFmtId="0" fontId="82" fillId="11" borderId="130" xfId="5" applyFont="1" applyFill="1" applyBorder="1" applyAlignment="1" applyProtection="1">
      <alignment horizontal="center" vertical="center" wrapText="1"/>
    </xf>
    <xf numFmtId="0" fontId="82" fillId="11" borderId="176" xfId="5" applyFont="1" applyFill="1" applyBorder="1" applyAlignment="1" applyProtection="1">
      <alignment horizontal="center" vertical="center" wrapText="1"/>
    </xf>
    <xf numFmtId="0" fontId="82" fillId="11" borderId="131" xfId="5" applyFont="1" applyFill="1" applyBorder="1" applyAlignment="1" applyProtection="1">
      <alignment horizontal="center" vertical="center" wrapText="1"/>
    </xf>
    <xf numFmtId="1" fontId="58" fillId="3" borderId="151" xfId="6" applyNumberFormat="1" applyFont="1" applyFill="1" applyBorder="1" applyAlignment="1" applyProtection="1">
      <alignment horizontal="center" vertical="center" wrapText="1"/>
    </xf>
    <xf numFmtId="1" fontId="58" fillId="3" borderId="180" xfId="6" applyNumberFormat="1" applyFont="1" applyFill="1" applyBorder="1" applyAlignment="1" applyProtection="1">
      <alignment horizontal="center" vertical="center" wrapText="1"/>
    </xf>
    <xf numFmtId="2" fontId="6" fillId="11" borderId="149" xfId="6" applyNumberFormat="1" applyFont="1" applyFill="1" applyBorder="1" applyAlignment="1" applyProtection="1">
      <alignment horizontal="center" vertical="center" wrapText="1"/>
    </xf>
    <xf numFmtId="2" fontId="6" fillId="11" borderId="78" xfId="6" applyNumberFormat="1" applyFont="1" applyFill="1" applyBorder="1" applyAlignment="1" applyProtection="1">
      <alignment horizontal="center" vertical="center" wrapText="1"/>
    </xf>
    <xf numFmtId="0" fontId="58" fillId="3" borderId="147" xfId="6" applyFont="1" applyFill="1" applyBorder="1" applyAlignment="1" applyProtection="1">
      <alignment horizontal="center" vertical="center" wrapText="1"/>
    </xf>
    <xf numFmtId="0" fontId="8" fillId="11" borderId="125" xfId="6" applyFont="1" applyFill="1" applyBorder="1" applyAlignment="1" applyProtection="1">
      <alignment horizontal="center" vertical="center" wrapText="1"/>
    </xf>
    <xf numFmtId="0" fontId="8" fillId="11" borderId="82" xfId="6" applyFont="1" applyFill="1" applyBorder="1" applyAlignment="1" applyProtection="1">
      <alignment horizontal="center" vertical="center" wrapText="1"/>
    </xf>
    <xf numFmtId="0" fontId="8" fillId="11" borderId="124" xfId="6" applyFont="1" applyFill="1" applyBorder="1" applyAlignment="1" applyProtection="1">
      <alignment horizontal="center" vertical="center" wrapText="1"/>
    </xf>
    <xf numFmtId="0" fontId="8" fillId="11" borderId="122" xfId="6" applyFont="1" applyFill="1" applyBorder="1" applyAlignment="1" applyProtection="1">
      <alignment horizontal="center" vertical="center" wrapText="1"/>
    </xf>
    <xf numFmtId="0" fontId="8" fillId="11" borderId="130" xfId="6" applyFont="1" applyFill="1" applyBorder="1" applyAlignment="1" applyProtection="1">
      <alignment horizontal="center" vertical="center" wrapText="1"/>
    </xf>
    <xf numFmtId="0" fontId="8" fillId="11" borderId="131" xfId="6" applyFont="1" applyFill="1" applyBorder="1" applyAlignment="1" applyProtection="1">
      <alignment horizontal="center" vertical="center" wrapText="1"/>
    </xf>
    <xf numFmtId="0" fontId="71" fillId="3" borderId="124" xfId="6" applyFont="1" applyFill="1" applyBorder="1" applyAlignment="1" applyProtection="1">
      <alignment horizontal="center" vertical="center" wrapText="1"/>
    </xf>
    <xf numFmtId="0" fontId="71" fillId="3" borderId="130" xfId="6" applyFont="1" applyFill="1" applyBorder="1" applyAlignment="1" applyProtection="1">
      <alignment horizontal="center" vertical="center" wrapText="1"/>
    </xf>
    <xf numFmtId="0" fontId="71" fillId="3" borderId="84" xfId="6" applyFont="1" applyFill="1" applyBorder="1" applyAlignment="1" applyProtection="1">
      <alignment horizontal="center" vertical="center" wrapText="1"/>
    </xf>
    <xf numFmtId="0" fontId="71" fillId="3" borderId="81" xfId="6" applyFont="1" applyFill="1" applyBorder="1" applyAlignment="1" applyProtection="1">
      <alignment horizontal="center" vertical="center" wrapText="1"/>
    </xf>
    <xf numFmtId="0" fontId="71" fillId="3" borderId="141" xfId="6" applyFont="1" applyFill="1" applyBorder="1" applyAlignment="1" applyProtection="1">
      <alignment horizontal="center" vertical="center" wrapText="1"/>
    </xf>
    <xf numFmtId="1" fontId="62" fillId="3" borderId="136" xfId="6" applyNumberFormat="1" applyFont="1" applyFill="1" applyBorder="1" applyAlignment="1" applyProtection="1">
      <alignment horizontal="center" vertical="center" wrapText="1"/>
    </xf>
    <xf numFmtId="1" fontId="62" fillId="3" borderId="135" xfId="6" applyNumberFormat="1" applyFont="1" applyFill="1" applyBorder="1" applyAlignment="1" applyProtection="1">
      <alignment horizontal="center" vertical="center" wrapText="1"/>
    </xf>
    <xf numFmtId="0" fontId="77" fillId="11" borderId="125" xfId="6" applyFont="1" applyFill="1" applyBorder="1" applyAlignment="1" applyProtection="1">
      <alignment horizontal="center" vertical="center" wrapText="1"/>
    </xf>
    <xf numFmtId="0" fontId="77" fillId="11" borderId="82" xfId="6" applyFont="1" applyFill="1" applyBorder="1" applyAlignment="1" applyProtection="1">
      <alignment horizontal="center" vertical="center" wrapText="1"/>
    </xf>
    <xf numFmtId="0" fontId="77" fillId="11" borderId="130" xfId="6" applyFont="1" applyFill="1" applyBorder="1" applyAlignment="1" applyProtection="1">
      <alignment horizontal="center" vertical="center" wrapText="1"/>
    </xf>
    <xf numFmtId="0" fontId="77" fillId="11" borderId="131" xfId="6" applyFont="1" applyFill="1" applyBorder="1" applyAlignment="1" applyProtection="1">
      <alignment horizontal="center" vertical="center" wrapText="1"/>
    </xf>
    <xf numFmtId="0" fontId="65" fillId="11" borderId="125" xfId="6" applyFont="1" applyFill="1" applyBorder="1" applyAlignment="1" applyProtection="1">
      <alignment horizontal="center" vertical="center" wrapText="1"/>
    </xf>
    <xf numFmtId="0" fontId="65" fillId="11" borderId="82" xfId="6" applyFont="1" applyFill="1" applyBorder="1" applyAlignment="1" applyProtection="1">
      <alignment horizontal="center" vertical="center" wrapText="1"/>
    </xf>
    <xf numFmtId="0" fontId="27" fillId="11" borderId="124" xfId="6" applyFont="1" applyFill="1" applyBorder="1" applyAlignment="1" applyProtection="1">
      <alignment horizontal="center" vertical="center" wrapText="1"/>
    </xf>
    <xf numFmtId="0" fontId="27" fillId="11" borderId="122" xfId="6" applyFont="1" applyFill="1" applyBorder="1" applyAlignment="1" applyProtection="1">
      <alignment horizontal="center" vertical="center" wrapText="1"/>
    </xf>
    <xf numFmtId="0" fontId="27" fillId="11" borderId="130" xfId="6" applyFont="1" applyFill="1" applyBorder="1" applyAlignment="1" applyProtection="1">
      <alignment horizontal="center" vertical="center" wrapText="1"/>
    </xf>
    <xf numFmtId="0" fontId="27" fillId="11" borderId="131" xfId="6" applyFont="1" applyFill="1" applyBorder="1" applyAlignment="1" applyProtection="1">
      <alignment horizontal="center" vertical="center" wrapText="1"/>
    </xf>
    <xf numFmtId="1" fontId="71" fillId="3" borderId="66" xfId="0" applyNumberFormat="1" applyFont="1" applyFill="1" applyBorder="1" applyAlignment="1" applyProtection="1">
      <alignment horizontal="center" vertical="center" wrapText="1"/>
    </xf>
    <xf numFmtId="1" fontId="79" fillId="3" borderId="83" xfId="0" applyNumberFormat="1" applyFont="1" applyFill="1" applyBorder="1" applyAlignment="1" applyProtection="1">
      <alignment horizontal="center" vertical="center" wrapText="1"/>
    </xf>
    <xf numFmtId="1" fontId="79" fillId="3" borderId="69" xfId="0" applyNumberFormat="1" applyFont="1" applyFill="1" applyBorder="1" applyAlignment="1" applyProtection="1">
      <alignment horizontal="center" vertical="center" wrapText="1"/>
    </xf>
    <xf numFmtId="1" fontId="8" fillId="3" borderId="69" xfId="0" applyNumberFormat="1" applyFont="1" applyFill="1" applyBorder="1" applyAlignment="1" applyProtection="1">
      <alignment horizontal="center" vertical="center" wrapText="1"/>
    </xf>
    <xf numFmtId="1" fontId="74" fillId="3" borderId="69" xfId="0" applyNumberFormat="1" applyFont="1" applyFill="1" applyBorder="1" applyAlignment="1" applyProtection="1">
      <alignment horizontal="center" vertical="center" wrapText="1"/>
    </xf>
    <xf numFmtId="49" fontId="6" fillId="0" borderId="79" xfId="0" applyNumberFormat="1" applyFont="1" applyFill="1" applyBorder="1" applyAlignment="1" applyProtection="1">
      <alignment horizontal="left" vertical="center" wrapText="1"/>
    </xf>
    <xf numFmtId="0" fontId="6" fillId="0" borderId="79" xfId="0" applyNumberFormat="1" applyFont="1" applyFill="1" applyBorder="1" applyAlignment="1" applyProtection="1">
      <alignment horizontal="left" vertical="center" wrapText="1"/>
    </xf>
    <xf numFmtId="1" fontId="9" fillId="3" borderId="121" xfId="0" applyNumberFormat="1" applyFont="1" applyFill="1" applyBorder="1" applyAlignment="1" applyProtection="1">
      <alignment horizontal="center" vertical="center" textRotation="255" wrapText="1"/>
    </xf>
    <xf numFmtId="1" fontId="9" fillId="3" borderId="0" xfId="0" applyNumberFormat="1" applyFont="1" applyFill="1" applyBorder="1" applyAlignment="1" applyProtection="1">
      <alignment horizontal="center" vertical="center" textRotation="255" wrapText="1"/>
    </xf>
    <xf numFmtId="0" fontId="67" fillId="12" borderId="66" xfId="0" applyFont="1" applyFill="1" applyBorder="1" applyAlignment="1" applyProtection="1">
      <alignment horizontal="center" vertical="center" wrapText="1"/>
    </xf>
    <xf numFmtId="0" fontId="67" fillId="12" borderId="67" xfId="0" applyFont="1" applyFill="1" applyBorder="1" applyAlignment="1" applyProtection="1">
      <alignment horizontal="center" vertical="center" wrapText="1"/>
    </xf>
    <xf numFmtId="0" fontId="67" fillId="12" borderId="95" xfId="0" applyFont="1" applyFill="1" applyBorder="1" applyAlignment="1" applyProtection="1">
      <alignment horizontal="center" vertical="center" wrapText="1"/>
    </xf>
    <xf numFmtId="166" fontId="6" fillId="0" borderId="79" xfId="0" applyNumberFormat="1" applyFont="1" applyFill="1" applyBorder="1" applyAlignment="1" applyProtection="1">
      <alignment horizontal="left" vertical="center" wrapText="1"/>
    </xf>
    <xf numFmtId="0" fontId="63" fillId="3" borderId="83" xfId="0" applyFont="1" applyFill="1" applyBorder="1" applyAlignment="1" applyProtection="1">
      <alignment horizontal="center" vertical="center" wrapText="1"/>
    </xf>
    <xf numFmtId="0" fontId="63" fillId="3" borderId="69" xfId="0" applyFont="1" applyFill="1" applyBorder="1" applyAlignment="1" applyProtection="1">
      <alignment horizontal="center" vertical="center" wrapText="1"/>
    </xf>
    <xf numFmtId="0" fontId="63" fillId="3" borderId="68" xfId="0" applyFont="1" applyFill="1" applyBorder="1" applyAlignment="1" applyProtection="1">
      <alignment horizontal="center" vertical="center" wrapText="1"/>
    </xf>
    <xf numFmtId="0" fontId="63" fillId="3" borderId="67" xfId="0" applyFont="1" applyFill="1" applyBorder="1" applyAlignment="1" applyProtection="1">
      <alignment horizontal="center" vertical="center" wrapText="1"/>
    </xf>
    <xf numFmtId="0" fontId="27" fillId="0" borderId="79" xfId="0" applyFont="1" applyFill="1" applyBorder="1" applyAlignment="1" applyProtection="1">
      <alignment horizontal="center" vertical="center" wrapText="1"/>
      <protection locked="0"/>
    </xf>
    <xf numFmtId="0" fontId="58" fillId="3" borderId="79" xfId="0" applyFont="1" applyFill="1" applyBorder="1" applyAlignment="1" applyProtection="1">
      <alignment horizontal="center" vertical="center" wrapText="1"/>
    </xf>
    <xf numFmtId="0" fontId="11" fillId="11" borderId="69" xfId="0" applyFont="1" applyFill="1" applyBorder="1" applyAlignment="1" applyProtection="1">
      <alignment horizontal="center" vertical="center" wrapText="1"/>
    </xf>
    <xf numFmtId="0" fontId="11" fillId="11" borderId="67" xfId="0" applyFont="1" applyFill="1" applyBorder="1" applyAlignment="1" applyProtection="1">
      <alignment horizontal="center" vertical="center" wrapText="1"/>
    </xf>
    <xf numFmtId="2" fontId="62" fillId="3" borderId="83" xfId="0" applyNumberFormat="1" applyFont="1" applyFill="1" applyBorder="1" applyAlignment="1" applyProtection="1">
      <alignment horizontal="center" vertical="center" wrapText="1"/>
    </xf>
    <xf numFmtId="2" fontId="62" fillId="3" borderId="70" xfId="0" applyNumberFormat="1" applyFont="1" applyFill="1" applyBorder="1" applyAlignment="1" applyProtection="1">
      <alignment horizontal="center" vertical="center" wrapText="1"/>
    </xf>
    <xf numFmtId="1" fontId="58" fillId="3" borderId="99" xfId="0" applyNumberFormat="1" applyFont="1" applyFill="1" applyBorder="1" applyAlignment="1" applyProtection="1">
      <alignment horizontal="center" vertical="center" wrapText="1"/>
    </xf>
    <xf numFmtId="1" fontId="58" fillId="3" borderId="100" xfId="0" applyNumberFormat="1" applyFont="1" applyFill="1" applyBorder="1" applyAlignment="1" applyProtection="1">
      <alignment horizontal="center" vertical="center" wrapText="1"/>
    </xf>
    <xf numFmtId="2" fontId="62" fillId="3" borderId="97" xfId="0" applyNumberFormat="1" applyFont="1" applyFill="1" applyBorder="1" applyAlignment="1" applyProtection="1">
      <alignment horizontal="center" vertical="center" wrapText="1"/>
    </xf>
    <xf numFmtId="2" fontId="62" fillId="3" borderId="96" xfId="0" applyNumberFormat="1" applyFont="1" applyFill="1" applyBorder="1" applyAlignment="1" applyProtection="1">
      <alignment horizontal="center" vertical="center" wrapText="1"/>
    </xf>
    <xf numFmtId="1" fontId="58" fillId="3" borderId="98" xfId="0" applyNumberFormat="1" applyFont="1" applyFill="1" applyBorder="1" applyAlignment="1" applyProtection="1">
      <alignment horizontal="center" vertical="center" textRotation="255" wrapText="1"/>
    </xf>
    <xf numFmtId="1" fontId="58" fillId="3" borderId="66" xfId="0" applyNumberFormat="1" applyFont="1" applyFill="1" applyBorder="1" applyAlignment="1" applyProtection="1">
      <alignment horizontal="center" vertical="center" textRotation="255" wrapText="1"/>
    </xf>
    <xf numFmtId="1" fontId="58" fillId="3" borderId="65" xfId="0" applyNumberFormat="1" applyFont="1" applyFill="1" applyBorder="1" applyAlignment="1" applyProtection="1">
      <alignment horizontal="center" vertical="center" textRotation="255" wrapText="1"/>
    </xf>
    <xf numFmtId="1" fontId="58" fillId="3" borderId="67" xfId="0" applyNumberFormat="1" applyFont="1" applyFill="1" applyBorder="1" applyAlignment="1" applyProtection="1">
      <alignment horizontal="center" vertical="center" textRotation="255" wrapText="1"/>
    </xf>
    <xf numFmtId="1" fontId="58" fillId="3" borderId="97" xfId="0" applyNumberFormat="1" applyFont="1" applyFill="1" applyBorder="1" applyAlignment="1" applyProtection="1">
      <alignment horizontal="center" vertical="center" textRotation="255" wrapText="1"/>
    </xf>
    <xf numFmtId="1" fontId="62" fillId="3" borderId="67" xfId="0" applyNumberFormat="1" applyFont="1" applyFill="1" applyBorder="1" applyAlignment="1" applyProtection="1">
      <alignment horizontal="center" vertical="center" wrapText="1"/>
    </xf>
    <xf numFmtId="44" fontId="10" fillId="0" borderId="79" xfId="0" applyNumberFormat="1" applyFont="1" applyFill="1" applyBorder="1" applyAlignment="1" applyProtection="1">
      <alignment horizontal="center" vertical="center" wrapText="1"/>
    </xf>
    <xf numFmtId="0" fontId="39" fillId="11" borderId="69" xfId="0" applyFont="1" applyFill="1" applyBorder="1" applyAlignment="1" applyProtection="1">
      <alignment horizontal="center" vertical="center" wrapText="1"/>
    </xf>
    <xf numFmtId="0" fontId="27" fillId="11" borderId="123" xfId="6" applyFont="1" applyFill="1" applyBorder="1" applyAlignment="1" applyProtection="1">
      <alignment horizontal="center" vertical="center" wrapText="1"/>
    </xf>
    <xf numFmtId="0" fontId="27" fillId="11" borderId="121" xfId="6" applyFont="1" applyFill="1" applyBorder="1" applyAlignment="1" applyProtection="1">
      <alignment horizontal="center" vertical="center" wrapText="1"/>
    </xf>
    <xf numFmtId="0" fontId="27" fillId="11" borderId="68" xfId="6" applyFont="1" applyFill="1" applyBorder="1" applyAlignment="1" applyProtection="1">
      <alignment horizontal="center" vertical="center" wrapText="1"/>
    </xf>
    <xf numFmtId="0" fontId="27" fillId="11" borderId="0" xfId="6" applyFont="1" applyFill="1" applyBorder="1" applyAlignment="1" applyProtection="1">
      <alignment horizontal="center" vertical="center" wrapText="1"/>
    </xf>
    <xf numFmtId="0" fontId="27" fillId="11" borderId="93" xfId="6" applyFont="1" applyFill="1" applyBorder="1" applyAlignment="1" applyProtection="1">
      <alignment horizontal="center" vertical="center" wrapText="1"/>
    </xf>
    <xf numFmtId="0" fontId="27" fillId="0" borderId="66" xfId="0" applyFont="1" applyFill="1" applyBorder="1" applyAlignment="1" applyProtection="1">
      <alignment horizontal="center" vertical="center" wrapText="1"/>
    </xf>
    <xf numFmtId="0" fontId="75" fillId="0" borderId="79" xfId="0" applyFont="1" applyFill="1" applyBorder="1" applyAlignment="1" applyProtection="1">
      <alignment horizontal="center" vertical="center" wrapText="1"/>
    </xf>
    <xf numFmtId="0" fontId="73" fillId="0" borderId="66" xfId="5" applyFont="1" applyBorder="1" applyAlignment="1" applyProtection="1">
      <alignment horizontal="left" vertical="center"/>
    </xf>
    <xf numFmtId="0" fontId="11" fillId="11" borderId="97" xfId="0" applyFont="1" applyFill="1" applyBorder="1" applyAlignment="1" applyProtection="1">
      <alignment horizontal="center" vertical="center" wrapText="1"/>
    </xf>
    <xf numFmtId="0" fontId="11" fillId="11" borderId="103" xfId="0" applyFont="1" applyFill="1" applyBorder="1" applyAlignment="1" applyProtection="1">
      <alignment horizontal="center" vertical="center" wrapText="1"/>
    </xf>
    <xf numFmtId="0" fontId="11" fillId="11" borderId="104" xfId="0" applyFont="1" applyFill="1" applyBorder="1" applyAlignment="1" applyProtection="1">
      <alignment horizontal="center" vertical="center" wrapText="1"/>
    </xf>
    <xf numFmtId="0" fontId="11" fillId="11" borderId="105" xfId="0" applyFont="1" applyFill="1" applyBorder="1" applyAlignment="1" applyProtection="1">
      <alignment horizontal="center" vertical="center" wrapText="1"/>
    </xf>
    <xf numFmtId="0" fontId="1" fillId="0" borderId="2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1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3" fillId="2" borderId="24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4" fillId="2" borderId="54" xfId="0" applyFont="1" applyFill="1" applyBorder="1" applyAlignment="1">
      <alignment horizontal="center" vertical="center"/>
    </xf>
    <xf numFmtId="0" fontId="14" fillId="2" borderId="55" xfId="0" applyFont="1" applyFill="1" applyBorder="1" applyAlignment="1">
      <alignment horizontal="center" vertical="center"/>
    </xf>
    <xf numFmtId="0" fontId="14" fillId="2" borderId="62" xfId="0" applyFont="1" applyFill="1" applyBorder="1" applyAlignment="1">
      <alignment horizontal="center" vertical="center"/>
    </xf>
    <xf numFmtId="0" fontId="34" fillId="2" borderId="54" xfId="0" applyFont="1" applyFill="1" applyBorder="1" applyAlignment="1">
      <alignment horizontal="center" vertical="center"/>
    </xf>
    <xf numFmtId="0" fontId="34" fillId="2" borderId="55" xfId="0" applyFont="1" applyFill="1" applyBorder="1" applyAlignment="1">
      <alignment horizontal="center" vertical="center"/>
    </xf>
    <xf numFmtId="0" fontId="34" fillId="2" borderId="6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67" fillId="3" borderId="160" xfId="0" applyFont="1" applyFill="1" applyBorder="1" applyAlignment="1">
      <alignment horizontal="center" vertical="center"/>
    </xf>
    <xf numFmtId="49" fontId="66" fillId="0" borderId="160" xfId="0" applyNumberFormat="1" applyFont="1" applyBorder="1" applyAlignment="1">
      <alignment horizontal="left" vertical="center"/>
    </xf>
    <xf numFmtId="0" fontId="66" fillId="0" borderId="160" xfId="0" applyNumberFormat="1" applyFont="1" applyBorder="1" applyAlignment="1">
      <alignment horizontal="left" vertical="center"/>
    </xf>
    <xf numFmtId="0" fontId="66" fillId="0" borderId="170" xfId="0" applyNumberFormat="1" applyFont="1" applyBorder="1" applyAlignment="1">
      <alignment horizontal="left" vertical="center"/>
    </xf>
    <xf numFmtId="0" fontId="91" fillId="0" borderId="159" xfId="0" applyFont="1" applyFill="1" applyBorder="1" applyAlignment="1" applyProtection="1">
      <alignment horizontal="left" vertical="top"/>
      <protection locked="0"/>
    </xf>
    <xf numFmtId="0" fontId="91" fillId="0" borderId="0" xfId="0" applyFont="1" applyFill="1" applyBorder="1" applyAlignment="1" applyProtection="1">
      <alignment horizontal="left" vertical="top"/>
      <protection locked="0"/>
    </xf>
    <xf numFmtId="0" fontId="15" fillId="0" borderId="85" xfId="0" applyFont="1" applyBorder="1" applyAlignment="1">
      <alignment horizontal="center" vertical="center"/>
    </xf>
    <xf numFmtId="0" fontId="15" fillId="0" borderId="118" xfId="0" applyFont="1" applyBorder="1" applyAlignment="1">
      <alignment horizontal="center" vertical="center"/>
    </xf>
    <xf numFmtId="0" fontId="15" fillId="0" borderId="86" xfId="0" applyFont="1" applyBorder="1" applyAlignment="1">
      <alignment horizontal="center" vertical="center"/>
    </xf>
    <xf numFmtId="0" fontId="67" fillId="3" borderId="79" xfId="0" applyFont="1" applyFill="1" applyBorder="1" applyAlignment="1">
      <alignment horizontal="center" vertical="center"/>
    </xf>
    <xf numFmtId="0" fontId="81" fillId="0" borderId="79" xfId="0" applyFont="1" applyBorder="1" applyAlignment="1" applyProtection="1">
      <alignment horizontal="center" vertical="center" wrapText="1"/>
      <protection locked="0"/>
    </xf>
    <xf numFmtId="0" fontId="81" fillId="0" borderId="85" xfId="0" applyFont="1" applyFill="1" applyBorder="1" applyAlignment="1" applyProtection="1">
      <alignment horizontal="center" vertical="center" wrapText="1"/>
      <protection locked="0"/>
    </xf>
    <xf numFmtId="0" fontId="81" fillId="0" borderId="86" xfId="0" applyFont="1" applyFill="1" applyBorder="1" applyAlignment="1" applyProtection="1">
      <alignment horizontal="center" vertical="center" wrapText="1"/>
      <protection locked="0"/>
    </xf>
    <xf numFmtId="0" fontId="62" fillId="0" borderId="184" xfId="0" applyFont="1" applyFill="1" applyBorder="1" applyAlignment="1">
      <alignment horizontal="center" vertical="center" wrapText="1"/>
    </xf>
    <xf numFmtId="0" fontId="62" fillId="0" borderId="87" xfId="0" applyFont="1" applyFill="1" applyBorder="1" applyAlignment="1">
      <alignment horizontal="center" vertical="center" wrapText="1"/>
    </xf>
    <xf numFmtId="0" fontId="62" fillId="0" borderId="182" xfId="0" applyFont="1" applyFill="1" applyBorder="1" applyAlignment="1">
      <alignment horizontal="center" vertical="center" wrapText="1"/>
    </xf>
    <xf numFmtId="0" fontId="62" fillId="0" borderId="88" xfId="0" applyFont="1" applyFill="1" applyBorder="1" applyAlignment="1">
      <alignment horizontal="center" vertical="center" wrapText="1"/>
    </xf>
    <xf numFmtId="0" fontId="62" fillId="0" borderId="89" xfId="0" applyFont="1" applyFill="1" applyBorder="1" applyAlignment="1">
      <alignment horizontal="center" vertical="center" wrapText="1"/>
    </xf>
    <xf numFmtId="0" fontId="62" fillId="0" borderId="185" xfId="0" applyFont="1" applyFill="1" applyBorder="1" applyAlignment="1">
      <alignment horizontal="center" vertical="center" wrapText="1"/>
    </xf>
    <xf numFmtId="0" fontId="64" fillId="0" borderId="85" xfId="0" applyFont="1" applyFill="1" applyBorder="1" applyAlignment="1">
      <alignment horizontal="left" vertical="center" wrapText="1"/>
    </xf>
    <xf numFmtId="0" fontId="64" fillId="0" borderId="86" xfId="0" applyFont="1" applyFill="1" applyBorder="1" applyAlignment="1">
      <alignment horizontal="left" vertical="center"/>
    </xf>
    <xf numFmtId="0" fontId="67" fillId="0" borderId="85" xfId="0" applyFont="1" applyFill="1" applyBorder="1" applyAlignment="1">
      <alignment horizontal="center" vertical="center"/>
    </xf>
    <xf numFmtId="0" fontId="67" fillId="0" borderId="118" xfId="0" applyFont="1" applyFill="1" applyBorder="1" applyAlignment="1">
      <alignment horizontal="center" vertical="center"/>
    </xf>
    <xf numFmtId="0" fontId="67" fillId="0" borderId="86" xfId="0" applyFont="1" applyFill="1" applyBorder="1" applyAlignment="1">
      <alignment horizontal="center" vertical="center"/>
    </xf>
    <xf numFmtId="164" fontId="75" fillId="10" borderId="160" xfId="0" applyNumberFormat="1" applyFont="1" applyFill="1" applyBorder="1" applyAlignment="1">
      <alignment horizontal="center" vertical="center"/>
    </xf>
    <xf numFmtId="0" fontId="75" fillId="0" borderId="160" xfId="0" applyNumberFormat="1" applyFont="1" applyFill="1" applyBorder="1" applyAlignment="1">
      <alignment horizontal="center" vertical="center" wrapText="1"/>
    </xf>
    <xf numFmtId="0" fontId="75" fillId="3" borderId="159" xfId="0" applyNumberFormat="1" applyFont="1" applyFill="1" applyBorder="1" applyAlignment="1">
      <alignment horizontal="center" vertical="center"/>
    </xf>
    <xf numFmtId="0" fontId="75" fillId="3" borderId="187" xfId="0" applyNumberFormat="1" applyFont="1" applyFill="1" applyBorder="1" applyAlignment="1">
      <alignment horizontal="center" vertical="center"/>
    </xf>
    <xf numFmtId="0" fontId="75" fillId="3" borderId="159" xfId="0" applyNumberFormat="1" applyFont="1" applyFill="1" applyBorder="1" applyAlignment="1">
      <alignment horizontal="center" vertical="center" wrapText="1"/>
    </xf>
    <xf numFmtId="0" fontId="75" fillId="3" borderId="187" xfId="0" applyNumberFormat="1" applyFont="1" applyFill="1" applyBorder="1" applyAlignment="1">
      <alignment horizontal="center" vertical="center" wrapText="1"/>
    </xf>
    <xf numFmtId="0" fontId="68" fillId="3" borderId="160" xfId="0" applyFont="1" applyFill="1" applyBorder="1" applyAlignment="1">
      <alignment horizontal="center" vertical="center" wrapText="1"/>
    </xf>
    <xf numFmtId="0" fontId="83" fillId="0" borderId="160" xfId="0" applyFont="1" applyFill="1" applyBorder="1" applyAlignment="1">
      <alignment horizontal="center" vertical="center" wrapText="1"/>
    </xf>
    <xf numFmtId="0" fontId="84" fillId="0" borderId="160" xfId="0" applyFont="1" applyFill="1" applyBorder="1" applyAlignment="1">
      <alignment horizontal="center" vertical="center"/>
    </xf>
    <xf numFmtId="0" fontId="13" fillId="3" borderId="79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89" xfId="0" applyFont="1" applyFill="1" applyBorder="1" applyAlignment="1">
      <alignment horizontal="center" vertical="center"/>
    </xf>
    <xf numFmtId="0" fontId="13" fillId="3" borderId="159" xfId="0" applyFont="1" applyFill="1" applyBorder="1" applyAlignment="1">
      <alignment horizontal="center" vertical="center"/>
    </xf>
    <xf numFmtId="0" fontId="13" fillId="3" borderId="88" xfId="0" applyFont="1" applyFill="1" applyBorder="1" applyAlignment="1">
      <alignment horizontal="center" vertical="center"/>
    </xf>
    <xf numFmtId="0" fontId="85" fillId="11" borderId="182" xfId="0" applyFont="1" applyFill="1" applyBorder="1" applyAlignment="1">
      <alignment horizontal="center" vertical="center"/>
    </xf>
    <xf numFmtId="0" fontId="85" fillId="11" borderId="183" xfId="0" applyFont="1" applyFill="1" applyBorder="1" applyAlignment="1">
      <alignment horizontal="center" vertical="center"/>
    </xf>
    <xf numFmtId="0" fontId="22" fillId="0" borderId="36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0" fontId="35" fillId="7" borderId="18" xfId="0" applyFont="1" applyFill="1" applyBorder="1" applyAlignment="1">
      <alignment horizontal="center" vertical="center"/>
    </xf>
    <xf numFmtId="0" fontId="35" fillId="7" borderId="19" xfId="0" applyFont="1" applyFill="1" applyBorder="1" applyAlignment="1">
      <alignment horizontal="center" vertical="center"/>
    </xf>
    <xf numFmtId="0" fontId="35" fillId="7" borderId="20" xfId="0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0" fontId="31" fillId="0" borderId="18" xfId="0" applyFont="1" applyBorder="1" applyAlignment="1" applyProtection="1">
      <alignment horizontal="left" vertical="top" wrapText="1"/>
      <protection locked="0"/>
    </xf>
    <xf numFmtId="0" fontId="31" fillId="0" borderId="19" xfId="0" applyFont="1" applyBorder="1" applyAlignment="1" applyProtection="1">
      <alignment horizontal="left" vertical="top" wrapText="1"/>
      <protection locked="0"/>
    </xf>
    <xf numFmtId="0" fontId="31" fillId="0" borderId="20" xfId="0" applyFont="1" applyBorder="1" applyAlignment="1" applyProtection="1">
      <alignment horizontal="left" vertical="top" wrapText="1"/>
      <protection locked="0"/>
    </xf>
    <xf numFmtId="0" fontId="30" fillId="0" borderId="18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30" fillId="0" borderId="48" xfId="0" applyFont="1" applyBorder="1" applyAlignment="1" applyProtection="1">
      <alignment horizontal="center" vertical="center"/>
      <protection locked="0"/>
    </xf>
    <xf numFmtId="0" fontId="30" fillId="0" borderId="19" xfId="0" applyFont="1" applyBorder="1" applyAlignment="1" applyProtection="1">
      <alignment horizontal="center" vertical="center"/>
      <protection locked="0"/>
    </xf>
    <xf numFmtId="0" fontId="30" fillId="0" borderId="20" xfId="0" applyFont="1" applyBorder="1" applyAlignment="1" applyProtection="1">
      <alignment horizontal="center" vertical="center"/>
      <protection locked="0"/>
    </xf>
    <xf numFmtId="49" fontId="1" fillId="0" borderId="42" xfId="0" applyNumberFormat="1" applyFont="1" applyBorder="1" applyAlignment="1">
      <alignment horizontal="center" vertical="top" wrapText="1"/>
    </xf>
    <xf numFmtId="49" fontId="1" fillId="0" borderId="34" xfId="0" applyNumberFormat="1" applyFont="1" applyBorder="1" applyAlignment="1">
      <alignment horizontal="center" vertical="top" wrapText="1"/>
    </xf>
    <xf numFmtId="49" fontId="1" fillId="0" borderId="52" xfId="0" applyNumberFormat="1" applyFont="1" applyBorder="1" applyAlignment="1">
      <alignment horizontal="center" vertical="top" wrapText="1"/>
    </xf>
    <xf numFmtId="49" fontId="1" fillId="0" borderId="57" xfId="0" applyNumberFormat="1" applyFont="1" applyBorder="1" applyAlignment="1">
      <alignment horizontal="center" vertical="top" wrapText="1"/>
    </xf>
    <xf numFmtId="0" fontId="1" fillId="0" borderId="57" xfId="0" applyNumberFormat="1" applyFont="1" applyBorder="1" applyAlignment="1">
      <alignment horizontal="center" vertical="top" wrapText="1"/>
    </xf>
    <xf numFmtId="0" fontId="1" fillId="0" borderId="46" xfId="0" applyNumberFormat="1" applyFont="1" applyBorder="1" applyAlignment="1">
      <alignment horizontal="center" vertical="top" wrapText="1"/>
    </xf>
    <xf numFmtId="0" fontId="1" fillId="0" borderId="58" xfId="0" applyFont="1" applyBorder="1" applyAlignment="1">
      <alignment horizontal="center" vertical="top" wrapText="1"/>
    </xf>
    <xf numFmtId="0" fontId="1" fillId="0" borderId="56" xfId="0" applyFont="1" applyBorder="1" applyAlignment="1">
      <alignment horizontal="center" vertical="top" wrapText="1"/>
    </xf>
    <xf numFmtId="0" fontId="1" fillId="0" borderId="51" xfId="0" applyFont="1" applyBorder="1" applyAlignment="1">
      <alignment horizontal="center" vertical="top" wrapText="1"/>
    </xf>
    <xf numFmtId="0" fontId="1" fillId="0" borderId="43" xfId="0" applyFont="1" applyBorder="1" applyAlignment="1">
      <alignment horizontal="center" vertical="top" wrapText="1"/>
    </xf>
    <xf numFmtId="0" fontId="1" fillId="0" borderId="50" xfId="0" applyFont="1" applyBorder="1" applyAlignment="1">
      <alignment horizontal="center" vertical="top" wrapText="1"/>
    </xf>
    <xf numFmtId="0" fontId="1" fillId="0" borderId="47" xfId="0" applyFont="1" applyBorder="1" applyAlignment="1">
      <alignment horizontal="center" vertical="top" wrapText="1"/>
    </xf>
    <xf numFmtId="0" fontId="38" fillId="0" borderId="18" xfId="0" applyFont="1" applyBorder="1" applyAlignment="1" applyProtection="1">
      <alignment horizontal="center" vertical="top" wrapText="1"/>
      <protection locked="0"/>
    </xf>
    <xf numFmtId="0" fontId="38" fillId="0" borderId="19" xfId="0" applyFont="1" applyBorder="1" applyAlignment="1" applyProtection="1">
      <alignment horizontal="center" vertical="top" wrapText="1"/>
      <protection locked="0"/>
    </xf>
    <xf numFmtId="0" fontId="38" fillId="0" borderId="20" xfId="0" applyFont="1" applyBorder="1" applyAlignment="1" applyProtection="1">
      <alignment horizontal="center" vertical="top" wrapText="1"/>
      <protection locked="0"/>
    </xf>
  </cellXfs>
  <cellStyles count="7">
    <cellStyle name="Euro" xfId="1" xr:uid="{00000000-0005-0000-0000-000000000000}"/>
    <cellStyle name="Euro 2" xfId="2" xr:uid="{00000000-0005-0000-0000-000001000000}"/>
    <cellStyle name="Lien hypertexte" xfId="5" builtinId="8"/>
    <cellStyle name="Monétaire" xfId="3" builtinId="4"/>
    <cellStyle name="Normal" xfId="0" builtinId="0"/>
    <cellStyle name="Normal 2" xfId="4" xr:uid="{00000000-0005-0000-0000-000005000000}"/>
    <cellStyle name="Normal 3" xfId="6" xr:uid="{9425A43B-5DB3-4BA5-A419-E9F2F98B583B}"/>
  </cellStyles>
  <dxfs count="92"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 val="0"/>
        <i val="0"/>
        <strike val="0"/>
        <u val="none"/>
        <vertAlign val="baseline"/>
        <sz val="11"/>
        <color theme="1"/>
        <name val="Arial"/>
        <scheme val="none"/>
      </font>
      <numFmt numFmtId="4" formatCode="#,##0.00"/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11"/>
        <color theme="1"/>
        <name val="Arial"/>
        <scheme val="none"/>
      </font>
      <numFmt numFmtId="166" formatCode="00"/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11"/>
        <color theme="1"/>
        <name val="Arial"/>
        <scheme val="none"/>
      </font>
      <alignment horizontal="left" vertical="center" textRotation="0" wrapText="0" relativeIndent="0" shrinkToFit="0"/>
    </dxf>
    <dxf>
      <font>
        <b val="0"/>
        <i val="0"/>
        <strike val="0"/>
        <u val="none"/>
        <vertAlign val="baseline"/>
        <sz val="11"/>
        <color theme="1"/>
        <name val="Arial"/>
        <scheme val="none"/>
      </font>
      <numFmt numFmtId="4" formatCode="#,##0.00"/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11"/>
        <color theme="1"/>
        <name val="Arial"/>
        <scheme val="none"/>
      </font>
      <numFmt numFmtId="4" formatCode="#,##0.00"/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11"/>
        <color theme="1"/>
        <name val="Arial"/>
        <scheme val="none"/>
      </font>
      <numFmt numFmtId="166" formatCode="00"/>
      <alignment horizontal="center" vertical="center" textRotation="0" wrapText="0" relativeIndent="0" shrinkToFit="0"/>
    </dxf>
    <dxf>
      <font>
        <b val="0"/>
        <i val="0"/>
        <strike val="0"/>
        <u val="none"/>
        <vertAlign val="baseline"/>
        <sz val="11"/>
        <color theme="1"/>
        <name val="Arial"/>
        <scheme val="none"/>
      </font>
      <alignment horizontal="left" vertical="center" textRotation="0" wrapText="0" relativeIndent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4" formatCode="_ * #,##0.00_)\ &quot;€&quot;_ ;_ * \(#,##0.00\)\ &quot;€&quot;_ ;_ * &quot;-&quot;??_)\ &quot;€&quot;_ ;_ @_ "/>
      <alignment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vertical="center" textRotation="0" wrapText="1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ill>
        <patternFill>
          <bgColor theme="6"/>
        </patternFill>
      </fill>
    </dxf>
    <dxf>
      <fill>
        <patternFill>
          <bgColor theme="6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 patternType="solid">
          <fgColor rgb="FFFF66FF"/>
          <bgColor rgb="FFFF66FF"/>
        </patternFill>
      </fill>
    </dxf>
    <dxf>
      <fill>
        <patternFill>
          <bgColor theme="6" tint="0.59996337778862885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fill>
        <patternFill patternType="solid">
          <fgColor theme="0" tint="-0.24994659260841701"/>
          <bgColor theme="0" tint="-0.14996795556505021"/>
        </patternFill>
      </fill>
    </dxf>
    <dxf>
      <numFmt numFmtId="0" formatCode="General"/>
      <fill>
        <patternFill patternType="solid">
          <fgColor theme="0" tint="-0.24994659260841701"/>
          <bgColor theme="0" tint="-0.14996795556505021"/>
        </patternFill>
      </fill>
    </dxf>
    <dxf>
      <fill>
        <patternFill patternType="solid">
          <fgColor indexed="2"/>
          <bgColor theme="5" tint="0.39994506668294322"/>
        </patternFill>
      </fill>
    </dxf>
    <dxf>
      <numFmt numFmtId="0" formatCode="General"/>
      <fill>
        <patternFill patternType="solid">
          <fgColor theme="0" tint="-0.24994659260841701"/>
          <bgColor theme="0" tint="-0.24994659260841701"/>
        </patternFill>
      </fill>
    </dxf>
    <dxf>
      <fill>
        <patternFill patternType="solid">
          <fgColor rgb="FFFF66CC"/>
          <bgColor rgb="FFFF66CC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ill>
        <patternFill>
          <bgColor theme="6" tint="0.59996337778862885"/>
        </patternFill>
      </fill>
    </dxf>
    <dxf>
      <fill>
        <patternFill patternType="none">
          <fgColor auto="1"/>
          <bgColor auto="1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ont>
        <b/>
        <i val="0"/>
        <color rgb="FFFF0000"/>
      </font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CC00"/>
      <color rgb="FFFFFF99"/>
      <color rgb="FFFF66CC"/>
      <color rgb="FFFF99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2450509</xdr:colOff>
      <xdr:row>5</xdr:row>
      <xdr:rowOff>382141</xdr:rowOff>
    </xdr:from>
    <xdr:to>
      <xdr:col>2</xdr:col>
      <xdr:colOff>4155822</xdr:colOff>
      <xdr:row>5</xdr:row>
      <xdr:rowOff>648683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169445C-0AAE-4285-A552-73B637489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3509" y="1899791"/>
          <a:ext cx="1705313" cy="2665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752475</xdr:colOff>
      <xdr:row>0</xdr:row>
      <xdr:rowOff>133350</xdr:rowOff>
    </xdr:from>
    <xdr:to>
      <xdr:col>2</xdr:col>
      <xdr:colOff>895350</xdr:colOff>
      <xdr:row>5</xdr:row>
      <xdr:rowOff>142875</xdr:rowOff>
    </xdr:to>
    <xdr:pic>
      <xdr:nvPicPr>
        <xdr:cNvPr id="2" name="Image 1" descr="STG">
          <a:extLst>
            <a:ext uri="{FF2B5EF4-FFF2-40B4-BE49-F238E27FC236}">
              <a16:creationId xmlns:a16="http://schemas.microsoft.com/office/drawing/2014/main" id="{2712E9A4-7492-4EAB-925A-02ED0EA6CE4B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38325" y="133350"/>
          <a:ext cx="231457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EA612C-2358-4008-91BB-0B94AC4C0416}" name="Tableau3" displayName="Tableau3" ref="A1:L251" totalsRowShown="0" headerRowDxfId="25" dataDxfId="24">
  <autoFilter ref="A1:L251" xr:uid="{CBFE9A73-A3D6-4BA0-A4E5-7A3FB2698319}"/>
  <sortState xmlns:xlrd2="http://schemas.microsoft.com/office/spreadsheetml/2017/richdata2" ref="A2:L251">
    <sortCondition ref="B1:B251"/>
  </sortState>
  <tableColumns count="12">
    <tableColumn id="1" xr3:uid="{239A462E-876B-4A16-811F-23316B882245}" name="CODE" dataDxfId="23"/>
    <tableColumn id="2" xr3:uid="{1AEDBBCF-B969-4BF3-B02E-64C46A23AD59}" name="DESIGNATION" dataDxfId="22"/>
    <tableColumn id="3" xr3:uid="{4EA59147-749C-4468-9B7B-4B4C9BBD75F5}" name="ORIGINE" dataDxfId="21"/>
    <tableColumn id="4" xr3:uid="{585E701F-252D-430B-B33D-35A060232053}" name="PRODUCTO" dataDxfId="20"/>
    <tableColumn id="5" xr3:uid="{BF762DE2-2875-4434-9FD8-5D34C4701DC5}" name="ORIGEN" dataDxfId="19"/>
    <tableColumn id="14" xr3:uid="{C630E999-3D2A-48BF-A595-13C941E3AA4D}" name="INFO" dataDxfId="18"/>
    <tableColumn id="6" xr3:uid="{63CBA093-A0CF-42D1-8680-E35812F05A60}" name="PRIX_x000a_(sans FDP)" dataDxfId="17"/>
    <tableColumn id="9" xr3:uid="{D1A6CE2E-8DA8-46AE-B77F-3B2DDB8812A5}" name="UNITÉ" dataDxfId="16" dataCellStyle="Euro"/>
    <tableColumn id="10" xr3:uid="{46004EA1-DE5E-40BC-8A28-C643E5A540E3}" name="10kg" dataDxfId="15"/>
    <tableColumn id="11" xr3:uid="{F1DD5222-A015-46A4-B4E7-21D19F188CA5}" name="30kg" dataDxfId="14"/>
    <tableColumn id="16" xr3:uid="{19EB7FC2-278F-4573-835E-468B5744FEAB}" name="60kg" dataDxfId="13"/>
    <tableColumn id="7" xr3:uid="{97077F7B-9CC3-4B5D-A442-AF96610D1326}" name="5kg_x000a_Min" dataDxfId="1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D111">
  <autoFilter ref="A2:D111" xr:uid="{00000000-0009-0000-0100-000001000000}"/>
  <tableColumns count="4">
    <tableColumn id="1" xr3:uid="{00000000-0010-0000-0000-000001000000}" name="NOM" dataDxfId="11"/>
    <tableColumn id="2" xr3:uid="{00000000-0010-0000-0000-000002000000}" name="DPT" dataDxfId="10"/>
    <tableColumn id="3" xr3:uid="{00000000-0010-0000-0000-000003000000}" name="1 à 100 kg" dataDxfId="9"/>
    <tableColumn id="4" xr3:uid="{00000000-0010-0000-0000-000004000000}" name="101 à 200 kg" dataDxfId="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2:C101">
  <autoFilter ref="A2:C101" xr:uid="{00000000-0009-0000-0100-000002000000}"/>
  <tableColumns count="3">
    <tableColumn id="1" xr3:uid="{00000000-0010-0000-0100-000001000000}" name="NOM" dataDxfId="7"/>
    <tableColumn id="2" xr3:uid="{00000000-0010-0000-0100-000002000000}" name="DPT" dataDxfId="6"/>
    <tableColumn id="3" xr3:uid="{00000000-0010-0000-0100-000003000000}" name="1 à 1 pal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theme="9"/>
  </sheetPr>
  <dimension ref="A1:W81"/>
  <sheetViews>
    <sheetView zoomScale="150" zoomScaleNormal="150" workbookViewId="0">
      <selection activeCell="C12" sqref="C12"/>
    </sheetView>
  </sheetViews>
  <sheetFormatPr baseColWidth="10" defaultColWidth="0" defaultRowHeight="11" zeroHeight="1" x14ac:dyDescent="0.15"/>
  <cols>
    <col min="1" max="1" width="0.83203125" style="78" customWidth="1"/>
    <col min="2" max="2" width="16.33203125" style="78" customWidth="1"/>
    <col min="3" max="3" width="63.1640625" style="78" customWidth="1"/>
    <col min="4" max="4" width="3.5" style="99" customWidth="1"/>
    <col min="5" max="5" width="5.33203125" style="99" bestFit="1" customWidth="1"/>
    <col min="6" max="6" width="8.1640625" style="99" bestFit="1" customWidth="1"/>
    <col min="7" max="7" width="10.5" style="99" bestFit="1" customWidth="1"/>
    <col min="8" max="8" width="8.6640625" style="99" customWidth="1"/>
    <col min="9" max="9" width="11.5" style="99" customWidth="1"/>
    <col min="10" max="11" width="8.6640625" style="99" customWidth="1"/>
    <col min="12" max="12" width="8.6640625" style="281" customWidth="1"/>
    <col min="13" max="13" width="9" style="278" customWidth="1"/>
    <col min="14" max="14" width="5.1640625" style="78" hidden="1" customWidth="1"/>
    <col min="15" max="15" width="4.5" style="78" hidden="1" customWidth="1"/>
    <col min="16" max="16" width="4.6640625" style="78" hidden="1" customWidth="1"/>
    <col min="17" max="23" width="0" style="78" hidden="1" customWidth="1"/>
    <col min="24" max="16384" width="10.83203125" style="78" hidden="1"/>
  </cols>
  <sheetData>
    <row r="1" spans="2:13" ht="5" customHeight="1" thickBot="1" x14ac:dyDescent="0.2"/>
    <row r="2" spans="2:13" ht="20" thickBot="1" x14ac:dyDescent="0.2">
      <c r="B2" s="430" t="s">
        <v>0</v>
      </c>
      <c r="C2" s="431" t="s">
        <v>0</v>
      </c>
      <c r="D2" s="103"/>
      <c r="E2" s="103"/>
      <c r="F2" s="103"/>
      <c r="G2" s="103"/>
      <c r="H2" s="103"/>
      <c r="I2" s="103"/>
      <c r="J2" s="103"/>
      <c r="K2" s="103"/>
      <c r="L2" s="277"/>
    </row>
    <row r="3" spans="2:13" ht="16" thickBot="1" x14ac:dyDescent="0.2">
      <c r="B3" s="100" t="s">
        <v>1</v>
      </c>
      <c r="C3" s="101" t="s">
        <v>2</v>
      </c>
      <c r="E3" s="448" t="s">
        <v>3</v>
      </c>
      <c r="F3" s="449"/>
      <c r="G3" s="449"/>
      <c r="H3" s="449"/>
      <c r="I3" s="449"/>
      <c r="J3" s="449"/>
      <c r="K3" s="450"/>
      <c r="L3" s="279"/>
      <c r="M3" s="279"/>
    </row>
    <row r="4" spans="2:13" ht="32" thickTop="1" thickBot="1" x14ac:dyDescent="0.2">
      <c r="B4" s="96" t="s">
        <v>4</v>
      </c>
      <c r="C4" s="102" t="s">
        <v>5</v>
      </c>
      <c r="D4" s="103"/>
      <c r="E4" s="358" t="s">
        <v>6</v>
      </c>
      <c r="F4" s="359" t="s">
        <v>7</v>
      </c>
      <c r="G4" s="359" t="s">
        <v>8</v>
      </c>
      <c r="H4" s="359" t="s">
        <v>9</v>
      </c>
      <c r="I4" s="435" t="s">
        <v>10</v>
      </c>
      <c r="J4" s="435"/>
      <c r="K4" s="436"/>
      <c r="L4" s="286"/>
    </row>
    <row r="5" spans="2:13" ht="15" customHeight="1" x14ac:dyDescent="0.15">
      <c r="B5" s="432" t="s">
        <v>11</v>
      </c>
      <c r="C5" s="104" t="s">
        <v>12</v>
      </c>
      <c r="D5" s="103"/>
      <c r="E5" s="360" t="s">
        <v>13</v>
      </c>
      <c r="F5" s="350" t="s">
        <v>14</v>
      </c>
      <c r="G5" s="350" t="s">
        <v>15</v>
      </c>
      <c r="H5" s="350" t="s">
        <v>16</v>
      </c>
      <c r="I5" s="437" t="s">
        <v>17</v>
      </c>
      <c r="J5" s="437"/>
      <c r="K5" s="438"/>
      <c r="L5" s="286"/>
    </row>
    <row r="6" spans="2:13" ht="60" x14ac:dyDescent="0.15">
      <c r="B6" s="433"/>
      <c r="C6" s="80" t="s">
        <v>18</v>
      </c>
      <c r="D6" s="103"/>
      <c r="E6" s="442" t="s">
        <v>19</v>
      </c>
      <c r="F6" s="443"/>
      <c r="G6" s="443"/>
      <c r="H6" s="443"/>
      <c r="I6" s="443"/>
      <c r="J6" s="443"/>
      <c r="K6" s="444"/>
      <c r="L6" s="287"/>
    </row>
    <row r="7" spans="2:13" ht="40" customHeight="1" x14ac:dyDescent="0.15">
      <c r="B7" s="433"/>
      <c r="C7" s="80" t="s">
        <v>20</v>
      </c>
      <c r="D7" s="81"/>
      <c r="E7" s="355" t="s">
        <v>21</v>
      </c>
      <c r="F7" s="356" t="s">
        <v>22</v>
      </c>
      <c r="G7" s="356" t="s">
        <v>23</v>
      </c>
      <c r="H7" s="356" t="s">
        <v>24</v>
      </c>
      <c r="I7" s="356" t="s">
        <v>25</v>
      </c>
      <c r="J7" s="356" t="s">
        <v>26</v>
      </c>
      <c r="K7" s="357" t="s">
        <v>27</v>
      </c>
      <c r="L7" s="287"/>
    </row>
    <row r="8" spans="2:13" ht="18.75" customHeight="1" x14ac:dyDescent="0.15">
      <c r="B8" s="433"/>
      <c r="C8" s="82" t="s">
        <v>28</v>
      </c>
      <c r="E8" s="439" t="s">
        <v>29</v>
      </c>
      <c r="F8" s="440"/>
      <c r="G8" s="440"/>
      <c r="H8" s="440"/>
      <c r="I8" s="440"/>
      <c r="J8" s="440"/>
      <c r="K8" s="441"/>
      <c r="L8" s="282"/>
    </row>
    <row r="9" spans="2:13" ht="60" customHeight="1" thickBot="1" x14ac:dyDescent="0.2">
      <c r="B9" s="434"/>
      <c r="C9" s="83" t="s">
        <v>30</v>
      </c>
      <c r="E9" s="445" t="s">
        <v>31</v>
      </c>
      <c r="F9" s="446"/>
      <c r="G9" s="446"/>
      <c r="H9" s="446"/>
      <c r="I9" s="446"/>
      <c r="J9" s="446"/>
      <c r="K9" s="447"/>
      <c r="L9" s="282"/>
    </row>
    <row r="10" spans="2:13" ht="55" customHeight="1" thickBot="1" x14ac:dyDescent="0.2">
      <c r="B10" s="432" t="s">
        <v>32</v>
      </c>
      <c r="C10" s="84" t="s">
        <v>33</v>
      </c>
      <c r="E10" s="451" t="s">
        <v>34</v>
      </c>
      <c r="F10" s="426"/>
      <c r="G10" s="426"/>
      <c r="H10" s="426" t="s">
        <v>35</v>
      </c>
      <c r="I10" s="426"/>
      <c r="J10" s="351"/>
      <c r="K10" s="352"/>
    </row>
    <row r="11" spans="2:13" ht="40" customHeight="1" thickBot="1" x14ac:dyDescent="0.2">
      <c r="B11" s="434"/>
      <c r="C11" s="84" t="s">
        <v>36</v>
      </c>
      <c r="E11" s="452" t="s">
        <v>37</v>
      </c>
      <c r="F11" s="427"/>
      <c r="G11" s="427"/>
      <c r="H11" s="427" t="s">
        <v>38</v>
      </c>
      <c r="I11" s="427"/>
      <c r="J11" s="353"/>
      <c r="K11" s="354"/>
    </row>
    <row r="12" spans="2:13" ht="97" thickBot="1" x14ac:dyDescent="0.2">
      <c r="B12" s="95" t="s">
        <v>39</v>
      </c>
      <c r="C12" s="102" t="s">
        <v>40</v>
      </c>
      <c r="D12" s="103"/>
      <c r="E12" s="103"/>
      <c r="F12" s="103"/>
      <c r="G12" s="103"/>
      <c r="H12" s="103"/>
      <c r="I12" s="103"/>
      <c r="J12" s="103"/>
      <c r="K12" s="103"/>
      <c r="L12" s="277"/>
    </row>
    <row r="13" spans="2:13" ht="40" customHeight="1" thickBot="1" x14ac:dyDescent="0.2">
      <c r="B13" s="95" t="s">
        <v>41</v>
      </c>
      <c r="C13" s="102" t="s">
        <v>42</v>
      </c>
      <c r="D13" s="103"/>
      <c r="E13" s="103"/>
      <c r="F13" s="103"/>
      <c r="G13" s="103"/>
      <c r="H13" s="103"/>
      <c r="I13" s="103"/>
      <c r="J13" s="103"/>
      <c r="K13" s="103"/>
      <c r="L13" s="277"/>
    </row>
    <row r="14" spans="2:13" ht="12" thickBot="1" x14ac:dyDescent="0.2">
      <c r="B14" s="85"/>
      <c r="C14" s="86"/>
    </row>
    <row r="15" spans="2:13" ht="12" thickBot="1" x14ac:dyDescent="0.2">
      <c r="B15" s="428" t="s">
        <v>43</v>
      </c>
      <c r="C15" s="429"/>
    </row>
    <row r="16" spans="2:13" ht="12" thickBot="1" x14ac:dyDescent="0.2">
      <c r="B16" s="87" t="s">
        <v>44</v>
      </c>
      <c r="C16" s="79" t="s">
        <v>2</v>
      </c>
    </row>
    <row r="17" spans="2:13" x14ac:dyDescent="0.15">
      <c r="B17" s="88"/>
      <c r="C17" s="89" t="s">
        <v>45</v>
      </c>
    </row>
    <row r="18" spans="2:13" x14ac:dyDescent="0.15">
      <c r="B18" s="90"/>
      <c r="C18" s="91" t="s">
        <v>46</v>
      </c>
    </row>
    <row r="19" spans="2:13" x14ac:dyDescent="0.15">
      <c r="B19" s="92" t="s">
        <v>47</v>
      </c>
      <c r="C19" s="91" t="s">
        <v>48</v>
      </c>
    </row>
    <row r="20" spans="2:13" ht="12" thickBot="1" x14ac:dyDescent="0.2">
      <c r="B20" s="93" t="s">
        <v>49</v>
      </c>
      <c r="C20" s="94" t="s">
        <v>50</v>
      </c>
    </row>
    <row r="21" spans="2:13" x14ac:dyDescent="0.15"/>
    <row r="22" spans="2:13" s="4" customFormat="1" ht="15" hidden="1" x14ac:dyDescent="0.2">
      <c r="L22" s="280"/>
      <c r="M22" s="280"/>
    </row>
    <row r="23" spans="2:13" s="4" customFormat="1" ht="15" hidden="1" x14ac:dyDescent="0.2">
      <c r="L23" s="280"/>
      <c r="M23" s="280"/>
    </row>
    <row r="24" spans="2:13" s="4" customFormat="1" ht="15" hidden="1" x14ac:dyDescent="0.2">
      <c r="L24" s="280"/>
      <c r="M24" s="280"/>
    </row>
    <row r="25" spans="2:13" s="4" customFormat="1" ht="15" hidden="1" x14ac:dyDescent="0.2">
      <c r="L25" s="280"/>
      <c r="M25" s="280"/>
    </row>
    <row r="26" spans="2:13" s="4" customFormat="1" ht="15" hidden="1" x14ac:dyDescent="0.2">
      <c r="L26" s="280"/>
      <c r="M26" s="280"/>
    </row>
    <row r="27" spans="2:13" s="4" customFormat="1" ht="15" hidden="1" x14ac:dyDescent="0.2">
      <c r="L27" s="280"/>
      <c r="M27" s="280"/>
    </row>
    <row r="28" spans="2:13" s="4" customFormat="1" ht="15" hidden="1" x14ac:dyDescent="0.2">
      <c r="L28" s="280"/>
      <c r="M28" s="280"/>
    </row>
    <row r="29" spans="2:13" s="4" customFormat="1" ht="15" hidden="1" x14ac:dyDescent="0.2">
      <c r="L29" s="280"/>
      <c r="M29" s="280"/>
    </row>
    <row r="30" spans="2:13" s="4" customFormat="1" ht="15" hidden="1" x14ac:dyDescent="0.2">
      <c r="L30" s="280"/>
      <c r="M30" s="280"/>
    </row>
    <row r="31" spans="2:13" s="4" customFormat="1" ht="15" hidden="1" x14ac:dyDescent="0.2">
      <c r="L31" s="280"/>
      <c r="M31" s="280"/>
    </row>
    <row r="32" spans="2:13" s="4" customFormat="1" ht="15" hidden="1" x14ac:dyDescent="0.2">
      <c r="L32" s="280"/>
      <c r="M32" s="280"/>
    </row>
    <row r="33" spans="12:13" s="4" customFormat="1" ht="15" hidden="1" x14ac:dyDescent="0.2">
      <c r="L33" s="280"/>
      <c r="M33" s="280"/>
    </row>
    <row r="34" spans="12:13" s="4" customFormat="1" ht="15" hidden="1" x14ac:dyDescent="0.2">
      <c r="L34" s="280"/>
      <c r="M34" s="280"/>
    </row>
    <row r="35" spans="12:13" s="4" customFormat="1" ht="15" hidden="1" x14ac:dyDescent="0.2">
      <c r="L35" s="280"/>
      <c r="M35" s="280"/>
    </row>
    <row r="36" spans="12:13" s="4" customFormat="1" ht="15" hidden="1" x14ac:dyDescent="0.2">
      <c r="L36" s="280"/>
      <c r="M36" s="280"/>
    </row>
    <row r="37" spans="12:13" s="4" customFormat="1" ht="15" hidden="1" x14ac:dyDescent="0.2">
      <c r="L37" s="280"/>
      <c r="M37" s="280"/>
    </row>
    <row r="38" spans="12:13" s="4" customFormat="1" ht="15" hidden="1" x14ac:dyDescent="0.2">
      <c r="L38" s="280"/>
      <c r="M38" s="280"/>
    </row>
    <row r="39" spans="12:13" s="4" customFormat="1" ht="15" hidden="1" x14ac:dyDescent="0.2">
      <c r="L39" s="280"/>
      <c r="M39" s="280"/>
    </row>
    <row r="40" spans="12:13" s="4" customFormat="1" ht="15" hidden="1" x14ac:dyDescent="0.2">
      <c r="L40" s="280"/>
      <c r="M40" s="280"/>
    </row>
    <row r="41" spans="12:13" s="4" customFormat="1" ht="15" hidden="1" x14ac:dyDescent="0.2">
      <c r="L41" s="280"/>
      <c r="M41" s="280"/>
    </row>
    <row r="42" spans="12:13" s="4" customFormat="1" ht="15" hidden="1" x14ac:dyDescent="0.2">
      <c r="L42" s="280"/>
      <c r="M42" s="280"/>
    </row>
    <row r="43" spans="12:13" s="4" customFormat="1" ht="15" hidden="1" x14ac:dyDescent="0.2">
      <c r="L43" s="280"/>
      <c r="M43" s="280"/>
    </row>
    <row r="44" spans="12:13" s="4" customFormat="1" ht="15" hidden="1" x14ac:dyDescent="0.2">
      <c r="L44" s="280"/>
      <c r="M44" s="280"/>
    </row>
    <row r="45" spans="12:13" s="4" customFormat="1" ht="15" hidden="1" x14ac:dyDescent="0.2">
      <c r="L45" s="280"/>
      <c r="M45" s="280"/>
    </row>
    <row r="46" spans="12:13" s="4" customFormat="1" ht="15" hidden="1" x14ac:dyDescent="0.2">
      <c r="L46" s="280"/>
      <c r="M46" s="280"/>
    </row>
    <row r="47" spans="12:13" s="4" customFormat="1" ht="15" hidden="1" x14ac:dyDescent="0.2">
      <c r="L47" s="280"/>
      <c r="M47" s="280"/>
    </row>
    <row r="81" x14ac:dyDescent="0.15"/>
  </sheetData>
  <sheetProtection algorithmName="SHA-512" hashValue="4VPqc8+ecydwaGufgh4IvfaLX3O4QTBMR7pcRLF1aS9xlWxHPZSFzVzrtWyra3wVxHf6X7Cu5jdupH/nfnk2wA==" saltValue="6eJMvMAe2N8I8QCevGaF7Q==" spinCount="100000" sheet="1" objects="1" scenarios="1"/>
  <mergeCells count="14">
    <mergeCell ref="H10:I10"/>
    <mergeCell ref="H11:I11"/>
    <mergeCell ref="B15:C15"/>
    <mergeCell ref="B2:C2"/>
    <mergeCell ref="B5:B9"/>
    <mergeCell ref="B10:B11"/>
    <mergeCell ref="I4:K4"/>
    <mergeCell ref="I5:K5"/>
    <mergeCell ref="E8:K8"/>
    <mergeCell ref="E6:K6"/>
    <mergeCell ref="E9:K9"/>
    <mergeCell ref="E3:K3"/>
    <mergeCell ref="E10:G10"/>
    <mergeCell ref="E11:G11"/>
  </mergeCells>
  <printOptions horizontalCentered="1"/>
  <pageMargins left="0.39370078740157483" right="0.39370078740157483" top="0.39370078740157483" bottom="0.39370078740157483" header="0.39370078740157483" footer="0.3937007874015748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25">
    <pageSetUpPr fitToPage="1"/>
  </sheetPr>
  <dimension ref="A1:D111"/>
  <sheetViews>
    <sheetView showGridLines="0" topLeftCell="A71" workbookViewId="0">
      <selection activeCell="E117" sqref="E117"/>
    </sheetView>
  </sheetViews>
  <sheetFormatPr baseColWidth="10" defaultColWidth="11.5" defaultRowHeight="14" outlineLevelCol="1" x14ac:dyDescent="0.2"/>
  <cols>
    <col min="1" max="1" width="34.5" style="15" customWidth="1" outlineLevel="1"/>
    <col min="2" max="2" width="55.5" style="16" customWidth="1" outlineLevel="1"/>
    <col min="3" max="3" width="15.5" style="15" customWidth="1" outlineLevel="1"/>
    <col min="4" max="4" width="17.6640625" style="15" customWidth="1" outlineLevel="1"/>
    <col min="5" max="16384" width="11.5" style="15"/>
  </cols>
  <sheetData>
    <row r="1" spans="1:4" ht="16" x14ac:dyDescent="0.2">
      <c r="A1" s="17" t="s">
        <v>401</v>
      </c>
      <c r="C1" s="18" t="s">
        <v>402</v>
      </c>
      <c r="D1" s="18" t="s">
        <v>403</v>
      </c>
    </row>
    <row r="2" spans="1:4" x14ac:dyDescent="0.2">
      <c r="A2" s="19" t="s">
        <v>404</v>
      </c>
      <c r="B2" s="20" t="s">
        <v>405</v>
      </c>
      <c r="C2" s="21" t="s">
        <v>406</v>
      </c>
      <c r="D2" s="22" t="s">
        <v>407</v>
      </c>
    </row>
    <row r="3" spans="1:4" x14ac:dyDescent="0.2">
      <c r="A3" s="23" t="s">
        <v>408</v>
      </c>
      <c r="B3" s="16">
        <v>1</v>
      </c>
      <c r="C3" s="24">
        <v>86.25</v>
      </c>
      <c r="D3" s="24">
        <v>857.91</v>
      </c>
    </row>
    <row r="4" spans="1:4" x14ac:dyDescent="0.2">
      <c r="A4" s="23" t="s">
        <v>409</v>
      </c>
      <c r="B4" s="16">
        <v>2</v>
      </c>
      <c r="C4" s="24">
        <v>104.01</v>
      </c>
      <c r="D4" s="24">
        <v>1025.8699999999999</v>
      </c>
    </row>
    <row r="5" spans="1:4" x14ac:dyDescent="0.2">
      <c r="A5" s="23" t="s">
        <v>410</v>
      </c>
      <c r="B5" s="16">
        <v>3</v>
      </c>
      <c r="C5" s="24">
        <v>95.57</v>
      </c>
      <c r="D5" s="24">
        <v>940.78</v>
      </c>
    </row>
    <row r="6" spans="1:4" x14ac:dyDescent="0.2">
      <c r="A6" s="23" t="s">
        <v>411</v>
      </c>
      <c r="B6" s="16">
        <v>4</v>
      </c>
      <c r="C6" s="24">
        <v>112.56</v>
      </c>
      <c r="D6" s="24">
        <v>1142.8399999999999</v>
      </c>
    </row>
    <row r="7" spans="1:4" x14ac:dyDescent="0.2">
      <c r="A7" s="23" t="s">
        <v>412</v>
      </c>
      <c r="B7" s="16">
        <v>5</v>
      </c>
      <c r="C7" s="24">
        <v>121.71</v>
      </c>
      <c r="D7" s="24">
        <v>1208.1099999999999</v>
      </c>
    </row>
    <row r="8" spans="1:4" x14ac:dyDescent="0.2">
      <c r="A8" s="23" t="s">
        <v>413</v>
      </c>
      <c r="B8" s="16">
        <v>6</v>
      </c>
      <c r="C8" s="24">
        <v>124.01</v>
      </c>
      <c r="D8" s="24">
        <v>1223.32</v>
      </c>
    </row>
    <row r="9" spans="1:4" x14ac:dyDescent="0.2">
      <c r="A9" s="23" t="s">
        <v>414</v>
      </c>
      <c r="B9" s="16">
        <v>7</v>
      </c>
      <c r="C9" s="24">
        <v>95.02</v>
      </c>
      <c r="D9" s="24">
        <v>943.59</v>
      </c>
    </row>
    <row r="10" spans="1:4" x14ac:dyDescent="0.2">
      <c r="A10" s="23" t="s">
        <v>415</v>
      </c>
      <c r="B10" s="16">
        <v>8</v>
      </c>
      <c r="C10" s="24">
        <v>100.7</v>
      </c>
      <c r="D10" s="24">
        <v>997.57</v>
      </c>
    </row>
    <row r="11" spans="1:4" x14ac:dyDescent="0.2">
      <c r="A11" s="23" t="s">
        <v>416</v>
      </c>
      <c r="B11" s="16" t="s">
        <v>417</v>
      </c>
      <c r="C11" s="24">
        <v>137.27000000000001</v>
      </c>
      <c r="D11" s="24">
        <v>1372.73</v>
      </c>
    </row>
    <row r="12" spans="1:4" x14ac:dyDescent="0.2">
      <c r="A12" s="23" t="s">
        <v>418</v>
      </c>
      <c r="B12" s="16">
        <v>9</v>
      </c>
      <c r="C12" s="24">
        <v>93.52</v>
      </c>
      <c r="D12" s="24">
        <v>829.21</v>
      </c>
    </row>
    <row r="13" spans="1:4" x14ac:dyDescent="0.2">
      <c r="A13" s="23" t="s">
        <v>419</v>
      </c>
      <c r="B13" s="16">
        <v>10</v>
      </c>
      <c r="C13" s="24">
        <v>109.13</v>
      </c>
      <c r="D13" s="24">
        <v>1090.26</v>
      </c>
    </row>
    <row r="14" spans="1:4" x14ac:dyDescent="0.2">
      <c r="A14" s="23" t="s">
        <v>420</v>
      </c>
      <c r="B14" s="16">
        <v>11</v>
      </c>
      <c r="C14" s="24">
        <v>87.99</v>
      </c>
      <c r="D14" s="24">
        <v>849.64</v>
      </c>
    </row>
    <row r="15" spans="1:4" x14ac:dyDescent="0.2">
      <c r="A15" s="23" t="s">
        <v>421</v>
      </c>
      <c r="B15" s="16">
        <v>12</v>
      </c>
      <c r="C15" s="24">
        <v>113.85</v>
      </c>
      <c r="D15" s="24">
        <v>1138.57</v>
      </c>
    </row>
    <row r="16" spans="1:4" x14ac:dyDescent="0.2">
      <c r="A16" s="23" t="s">
        <v>422</v>
      </c>
      <c r="B16" s="16">
        <v>13</v>
      </c>
      <c r="C16" s="24">
        <v>113.12</v>
      </c>
      <c r="D16" s="24">
        <v>1094.58</v>
      </c>
    </row>
    <row r="17" spans="1:4" x14ac:dyDescent="0.2">
      <c r="A17" s="23" t="s">
        <v>423</v>
      </c>
      <c r="B17" s="16">
        <v>14</v>
      </c>
      <c r="C17" s="24">
        <v>89.01</v>
      </c>
      <c r="D17" s="24">
        <v>885.07</v>
      </c>
    </row>
    <row r="18" spans="1:4" x14ac:dyDescent="0.2">
      <c r="A18" s="23" t="s">
        <v>424</v>
      </c>
      <c r="B18" s="16" t="s">
        <v>425</v>
      </c>
      <c r="C18" s="24">
        <v>141.84</v>
      </c>
      <c r="D18" s="24">
        <v>1274.28</v>
      </c>
    </row>
    <row r="19" spans="1:4" x14ac:dyDescent="0.2">
      <c r="A19" s="23" t="s">
        <v>426</v>
      </c>
      <c r="B19" s="16">
        <v>15</v>
      </c>
      <c r="C19" s="24">
        <v>98.97</v>
      </c>
      <c r="D19" s="24">
        <v>983.84</v>
      </c>
    </row>
    <row r="20" spans="1:4" x14ac:dyDescent="0.2">
      <c r="A20" s="23" t="s">
        <v>427</v>
      </c>
      <c r="B20" s="16">
        <v>16</v>
      </c>
      <c r="C20" s="24">
        <v>77.23</v>
      </c>
      <c r="D20" s="24">
        <v>762.22</v>
      </c>
    </row>
    <row r="21" spans="1:4" x14ac:dyDescent="0.2">
      <c r="A21" s="23" t="s">
        <v>428</v>
      </c>
      <c r="B21" s="16">
        <v>17</v>
      </c>
      <c r="C21" s="24">
        <v>78.16</v>
      </c>
      <c r="D21" s="24">
        <v>773.08</v>
      </c>
    </row>
    <row r="22" spans="1:4" x14ac:dyDescent="0.2">
      <c r="A22" s="23" t="s">
        <v>429</v>
      </c>
      <c r="B22" s="16">
        <v>18</v>
      </c>
      <c r="C22" s="24">
        <v>145.44</v>
      </c>
      <c r="D22" s="24">
        <v>1454.53</v>
      </c>
    </row>
    <row r="23" spans="1:4" x14ac:dyDescent="0.2">
      <c r="A23" s="23" t="s">
        <v>430</v>
      </c>
      <c r="B23" s="16">
        <v>19</v>
      </c>
      <c r="C23" s="24">
        <v>93.17</v>
      </c>
      <c r="D23" s="24">
        <v>930.44</v>
      </c>
    </row>
    <row r="24" spans="1:4" x14ac:dyDescent="0.2">
      <c r="A24" s="23" t="s">
        <v>431</v>
      </c>
      <c r="B24" s="16">
        <v>21</v>
      </c>
      <c r="C24" s="24">
        <v>94</v>
      </c>
      <c r="D24" s="24">
        <v>940.43</v>
      </c>
    </row>
    <row r="25" spans="1:4" x14ac:dyDescent="0.2">
      <c r="A25" s="23" t="s">
        <v>432</v>
      </c>
      <c r="B25" s="16">
        <v>22</v>
      </c>
      <c r="C25" s="24">
        <v>92.52</v>
      </c>
      <c r="D25" s="24">
        <v>921.46</v>
      </c>
    </row>
    <row r="26" spans="1:4" x14ac:dyDescent="0.2">
      <c r="A26" s="23" t="s">
        <v>433</v>
      </c>
      <c r="B26" s="16">
        <v>23</v>
      </c>
      <c r="C26" s="24">
        <v>93.17</v>
      </c>
      <c r="D26" s="24">
        <v>930.44</v>
      </c>
    </row>
    <row r="27" spans="1:4" x14ac:dyDescent="0.2">
      <c r="A27" s="23" t="s">
        <v>434</v>
      </c>
      <c r="B27" s="16">
        <v>24</v>
      </c>
      <c r="C27" s="24">
        <v>103.86</v>
      </c>
      <c r="D27" s="24">
        <v>1012.09</v>
      </c>
    </row>
    <row r="28" spans="1:4" x14ac:dyDescent="0.2">
      <c r="A28" s="23" t="s">
        <v>435</v>
      </c>
      <c r="B28" s="16">
        <v>25</v>
      </c>
      <c r="C28" s="24">
        <v>99.65</v>
      </c>
      <c r="D28" s="24">
        <v>995.84</v>
      </c>
    </row>
    <row r="29" spans="1:4" x14ac:dyDescent="0.2">
      <c r="A29" s="23" t="s">
        <v>436</v>
      </c>
      <c r="B29" s="16">
        <v>26</v>
      </c>
      <c r="C29" s="24">
        <v>89.06</v>
      </c>
      <c r="D29" s="24">
        <v>897.05</v>
      </c>
    </row>
    <row r="30" spans="1:4" x14ac:dyDescent="0.2">
      <c r="A30" s="23" t="s">
        <v>437</v>
      </c>
      <c r="B30" s="16">
        <v>27</v>
      </c>
      <c r="C30" s="24">
        <v>98.81</v>
      </c>
      <c r="D30" s="24">
        <v>976.29</v>
      </c>
    </row>
    <row r="31" spans="1:4" x14ac:dyDescent="0.2">
      <c r="A31" s="23" t="s">
        <v>438</v>
      </c>
      <c r="B31" s="16">
        <v>28</v>
      </c>
      <c r="C31" s="24">
        <v>99.09</v>
      </c>
      <c r="D31" s="24">
        <v>1009.52</v>
      </c>
    </row>
    <row r="32" spans="1:4" x14ac:dyDescent="0.2">
      <c r="A32" s="23" t="s">
        <v>439</v>
      </c>
      <c r="B32" s="16">
        <v>29</v>
      </c>
      <c r="C32" s="24">
        <v>93.58</v>
      </c>
      <c r="D32" s="24">
        <v>929.2</v>
      </c>
    </row>
    <row r="33" spans="1:4" x14ac:dyDescent="0.2">
      <c r="A33" s="23" t="s">
        <v>440</v>
      </c>
      <c r="B33" s="16">
        <v>30</v>
      </c>
      <c r="C33" s="24">
        <v>113.12</v>
      </c>
      <c r="D33" s="24">
        <v>1094.58</v>
      </c>
    </row>
    <row r="34" spans="1:4" x14ac:dyDescent="0.2">
      <c r="A34" s="23" t="s">
        <v>441</v>
      </c>
      <c r="B34" s="16" t="s">
        <v>442</v>
      </c>
      <c r="C34" s="24">
        <v>121.8</v>
      </c>
      <c r="D34" s="24">
        <v>1076.72</v>
      </c>
    </row>
    <row r="35" spans="1:4" x14ac:dyDescent="0.2">
      <c r="A35" s="23" t="s">
        <v>443</v>
      </c>
      <c r="B35" s="16">
        <v>31</v>
      </c>
      <c r="C35" s="24">
        <v>80.25</v>
      </c>
      <c r="D35" s="24">
        <v>799.8</v>
      </c>
    </row>
    <row r="36" spans="1:4" x14ac:dyDescent="0.2">
      <c r="A36" s="23" t="s">
        <v>444</v>
      </c>
      <c r="B36" s="16">
        <v>32</v>
      </c>
      <c r="C36" s="24">
        <v>94.13</v>
      </c>
      <c r="D36" s="24">
        <v>923.26</v>
      </c>
    </row>
    <row r="37" spans="1:4" x14ac:dyDescent="0.2">
      <c r="A37" s="23" t="s">
        <v>445</v>
      </c>
      <c r="B37" s="16">
        <v>33</v>
      </c>
      <c r="C37" s="24">
        <v>89.04</v>
      </c>
      <c r="D37" s="24">
        <v>890.43</v>
      </c>
    </row>
    <row r="38" spans="1:4" x14ac:dyDescent="0.2">
      <c r="A38" s="23" t="s">
        <v>446</v>
      </c>
      <c r="B38" s="16">
        <v>34</v>
      </c>
      <c r="C38" s="24">
        <v>115.64</v>
      </c>
      <c r="D38" s="24">
        <v>1174.98</v>
      </c>
    </row>
    <row r="39" spans="1:4" x14ac:dyDescent="0.2">
      <c r="A39" s="23" t="s">
        <v>447</v>
      </c>
      <c r="B39" s="16">
        <v>35</v>
      </c>
      <c r="C39" s="24">
        <v>84.94</v>
      </c>
      <c r="D39" s="24">
        <v>844.69</v>
      </c>
    </row>
    <row r="40" spans="1:4" x14ac:dyDescent="0.2">
      <c r="A40" s="23" t="s">
        <v>448</v>
      </c>
      <c r="B40" s="16">
        <v>36</v>
      </c>
      <c r="C40" s="24">
        <v>93.76</v>
      </c>
      <c r="D40" s="24">
        <v>936.32</v>
      </c>
    </row>
    <row r="41" spans="1:4" x14ac:dyDescent="0.2">
      <c r="A41" s="23" t="s">
        <v>449</v>
      </c>
      <c r="B41" s="16">
        <v>37</v>
      </c>
      <c r="C41" s="24">
        <v>88.65</v>
      </c>
      <c r="D41" s="24">
        <v>886.43</v>
      </c>
    </row>
    <row r="42" spans="1:4" x14ac:dyDescent="0.2">
      <c r="A42" s="23" t="s">
        <v>450</v>
      </c>
      <c r="B42" s="16" t="s">
        <v>451</v>
      </c>
      <c r="C42" s="24">
        <v>136.24</v>
      </c>
      <c r="D42" s="24">
        <v>1215</v>
      </c>
    </row>
    <row r="43" spans="1:4" x14ac:dyDescent="0.2">
      <c r="A43" s="23" t="s">
        <v>452</v>
      </c>
      <c r="B43" s="16">
        <v>38</v>
      </c>
      <c r="C43" s="24">
        <v>93.36</v>
      </c>
      <c r="D43" s="24">
        <v>924.56</v>
      </c>
    </row>
    <row r="44" spans="1:4" x14ac:dyDescent="0.2">
      <c r="A44" s="23" t="s">
        <v>453</v>
      </c>
      <c r="B44" s="16">
        <v>39</v>
      </c>
      <c r="C44" s="24">
        <v>94</v>
      </c>
      <c r="D44" s="24">
        <v>940.43</v>
      </c>
    </row>
    <row r="45" spans="1:4" x14ac:dyDescent="0.2">
      <c r="A45" s="23" t="s">
        <v>454</v>
      </c>
      <c r="B45" s="16">
        <v>40</v>
      </c>
      <c r="C45" s="24">
        <v>64.42</v>
      </c>
      <c r="D45" s="24">
        <v>629.47</v>
      </c>
    </row>
    <row r="46" spans="1:4" x14ac:dyDescent="0.2">
      <c r="A46" s="23" t="s">
        <v>455</v>
      </c>
      <c r="B46" s="16">
        <v>41</v>
      </c>
      <c r="C46" s="24">
        <v>83.67</v>
      </c>
      <c r="D46" s="24">
        <v>848.9</v>
      </c>
    </row>
    <row r="47" spans="1:4" x14ac:dyDescent="0.2">
      <c r="A47" s="23" t="s">
        <v>456</v>
      </c>
      <c r="B47" s="16">
        <v>42</v>
      </c>
      <c r="C47" s="24">
        <v>87.95</v>
      </c>
      <c r="D47" s="24">
        <v>865.6</v>
      </c>
    </row>
    <row r="48" spans="1:4" x14ac:dyDescent="0.2">
      <c r="A48" s="23" t="s">
        <v>457</v>
      </c>
      <c r="B48" s="16">
        <v>43</v>
      </c>
      <c r="C48" s="24">
        <v>97.67</v>
      </c>
      <c r="D48" s="24">
        <v>963.12</v>
      </c>
    </row>
    <row r="49" spans="1:4" x14ac:dyDescent="0.2">
      <c r="A49" s="23" t="s">
        <v>458</v>
      </c>
      <c r="B49" s="16">
        <v>44</v>
      </c>
      <c r="C49" s="24">
        <v>93.1</v>
      </c>
      <c r="D49" s="24">
        <v>918.97</v>
      </c>
    </row>
    <row r="50" spans="1:4" x14ac:dyDescent="0.2">
      <c r="A50" s="23" t="s">
        <v>459</v>
      </c>
      <c r="B50" s="16">
        <v>45</v>
      </c>
      <c r="C50" s="24">
        <v>77.28</v>
      </c>
      <c r="D50" s="24">
        <v>784.59</v>
      </c>
    </row>
    <row r="51" spans="1:4" x14ac:dyDescent="0.2">
      <c r="A51" s="23" t="s">
        <v>460</v>
      </c>
      <c r="B51" s="16">
        <v>46</v>
      </c>
      <c r="C51" s="24">
        <v>117.53</v>
      </c>
      <c r="D51" s="24">
        <v>877.31</v>
      </c>
    </row>
    <row r="52" spans="1:4" x14ac:dyDescent="0.2">
      <c r="A52" s="23" t="s">
        <v>461</v>
      </c>
      <c r="B52" s="16">
        <v>47</v>
      </c>
      <c r="C52" s="24">
        <v>103.86</v>
      </c>
      <c r="D52" s="24">
        <v>1012.09</v>
      </c>
    </row>
    <row r="53" spans="1:4" x14ac:dyDescent="0.2">
      <c r="A53" s="23" t="s">
        <v>462</v>
      </c>
      <c r="B53" s="16">
        <v>48</v>
      </c>
      <c r="C53" s="24">
        <v>113.85</v>
      </c>
      <c r="D53" s="24">
        <v>1161.8699999999999</v>
      </c>
    </row>
    <row r="54" spans="1:4" x14ac:dyDescent="0.2">
      <c r="A54" s="23" t="s">
        <v>463</v>
      </c>
      <c r="B54" s="16">
        <v>49</v>
      </c>
      <c r="C54" s="24">
        <v>85.44</v>
      </c>
      <c r="D54" s="24">
        <v>843.5</v>
      </c>
    </row>
    <row r="55" spans="1:4" x14ac:dyDescent="0.2">
      <c r="A55" s="23" t="s">
        <v>464</v>
      </c>
      <c r="B55" s="16">
        <v>50</v>
      </c>
      <c r="C55" s="24">
        <v>102.1</v>
      </c>
      <c r="D55" s="24">
        <v>1014.18</v>
      </c>
    </row>
    <row r="56" spans="1:4" x14ac:dyDescent="0.2">
      <c r="A56" s="23" t="s">
        <v>465</v>
      </c>
      <c r="B56" s="16">
        <v>51</v>
      </c>
      <c r="C56" s="24">
        <v>94.55</v>
      </c>
      <c r="D56" s="24">
        <v>941.09</v>
      </c>
    </row>
    <row r="57" spans="1:4" x14ac:dyDescent="0.2">
      <c r="A57" s="23" t="s">
        <v>466</v>
      </c>
      <c r="B57" s="16">
        <v>52</v>
      </c>
      <c r="C57" s="24">
        <v>112.39</v>
      </c>
      <c r="D57" s="24">
        <v>1123.04</v>
      </c>
    </row>
    <row r="58" spans="1:4" x14ac:dyDescent="0.2">
      <c r="A58" s="23" t="s">
        <v>467</v>
      </c>
      <c r="B58" s="16">
        <v>53</v>
      </c>
      <c r="C58" s="24">
        <v>93.39</v>
      </c>
      <c r="D58" s="24">
        <v>919.13</v>
      </c>
    </row>
    <row r="59" spans="1:4" x14ac:dyDescent="0.2">
      <c r="A59" s="23" t="s">
        <v>468</v>
      </c>
      <c r="B59" s="16">
        <v>54</v>
      </c>
      <c r="C59" s="24">
        <v>96.78</v>
      </c>
      <c r="D59" s="24">
        <v>967.17</v>
      </c>
    </row>
    <row r="60" spans="1:4" x14ac:dyDescent="0.2">
      <c r="A60" s="23" t="s">
        <v>469</v>
      </c>
      <c r="B60" s="16">
        <v>55</v>
      </c>
      <c r="C60" s="24">
        <v>108.66</v>
      </c>
      <c r="D60" s="24">
        <v>1072.46</v>
      </c>
    </row>
    <row r="61" spans="1:4" x14ac:dyDescent="0.2">
      <c r="A61" s="23" t="s">
        <v>470</v>
      </c>
      <c r="B61" s="16">
        <v>56</v>
      </c>
      <c r="C61" s="24">
        <v>94.2</v>
      </c>
      <c r="D61" s="24">
        <v>934.63</v>
      </c>
    </row>
    <row r="62" spans="1:4" x14ac:dyDescent="0.2">
      <c r="A62" s="23" t="s">
        <v>471</v>
      </c>
      <c r="B62" s="16">
        <v>57</v>
      </c>
      <c r="C62" s="24">
        <v>107.22</v>
      </c>
      <c r="D62" s="24">
        <v>1057.69</v>
      </c>
    </row>
    <row r="63" spans="1:4" x14ac:dyDescent="0.2">
      <c r="A63" s="23" t="s">
        <v>472</v>
      </c>
      <c r="B63" s="16">
        <v>58</v>
      </c>
      <c r="C63" s="24">
        <v>133.86000000000001</v>
      </c>
      <c r="D63" s="24">
        <v>1338.54</v>
      </c>
    </row>
    <row r="64" spans="1:4" x14ac:dyDescent="0.2">
      <c r="A64" s="23" t="s">
        <v>473</v>
      </c>
      <c r="B64" s="16">
        <v>59</v>
      </c>
      <c r="C64" s="24">
        <v>96.97</v>
      </c>
      <c r="D64" s="24">
        <v>965.16</v>
      </c>
    </row>
    <row r="65" spans="1:4" x14ac:dyDescent="0.2">
      <c r="A65" s="23" t="s">
        <v>474</v>
      </c>
      <c r="B65" s="16">
        <v>60</v>
      </c>
      <c r="C65" s="24">
        <v>116.63</v>
      </c>
      <c r="D65" s="24">
        <v>962.22</v>
      </c>
    </row>
    <row r="66" spans="1:4" x14ac:dyDescent="0.2">
      <c r="A66" s="23" t="s">
        <v>475</v>
      </c>
      <c r="B66" s="16">
        <v>61</v>
      </c>
      <c r="C66" s="24">
        <v>96.83</v>
      </c>
      <c r="D66" s="24">
        <v>953.66</v>
      </c>
    </row>
    <row r="67" spans="1:4" x14ac:dyDescent="0.2">
      <c r="A67" s="23" t="s">
        <v>476</v>
      </c>
      <c r="B67" s="16">
        <v>62</v>
      </c>
      <c r="C67" s="24">
        <v>98.03</v>
      </c>
      <c r="D67" s="24">
        <v>978.35</v>
      </c>
    </row>
    <row r="68" spans="1:4" x14ac:dyDescent="0.2">
      <c r="A68" s="23" t="s">
        <v>477</v>
      </c>
      <c r="B68" s="16" t="s">
        <v>478</v>
      </c>
      <c r="C68" s="24">
        <v>125.65</v>
      </c>
      <c r="D68" s="24">
        <v>1117.6099999999999</v>
      </c>
    </row>
    <row r="69" spans="1:4" x14ac:dyDescent="0.2">
      <c r="A69" s="23" t="s">
        <v>479</v>
      </c>
      <c r="B69" s="16">
        <v>63</v>
      </c>
      <c r="C69" s="24">
        <v>82.75</v>
      </c>
      <c r="D69" s="24">
        <v>827.17</v>
      </c>
    </row>
    <row r="70" spans="1:4" x14ac:dyDescent="0.2">
      <c r="A70" s="23" t="s">
        <v>480</v>
      </c>
      <c r="B70" s="16" t="s">
        <v>481</v>
      </c>
      <c r="C70" s="24">
        <v>102.29</v>
      </c>
      <c r="D70" s="24">
        <v>860.75</v>
      </c>
    </row>
    <row r="71" spans="1:4" x14ac:dyDescent="0.2">
      <c r="A71" s="23" t="s">
        <v>482</v>
      </c>
      <c r="B71" s="16">
        <v>64</v>
      </c>
      <c r="C71" s="24">
        <v>49.41</v>
      </c>
      <c r="D71" s="24">
        <v>487.13</v>
      </c>
    </row>
    <row r="72" spans="1:4" x14ac:dyDescent="0.2">
      <c r="A72" s="23" t="s">
        <v>483</v>
      </c>
      <c r="B72" s="16" t="s">
        <v>484</v>
      </c>
      <c r="C72" s="24">
        <v>92.53</v>
      </c>
      <c r="D72" s="24">
        <v>781.13</v>
      </c>
    </row>
    <row r="73" spans="1:4" x14ac:dyDescent="0.2">
      <c r="A73" s="23" t="s">
        <v>485</v>
      </c>
      <c r="B73" s="16">
        <v>65</v>
      </c>
      <c r="C73" s="24">
        <v>60.73</v>
      </c>
      <c r="D73" s="24">
        <v>591.12</v>
      </c>
    </row>
    <row r="74" spans="1:4" x14ac:dyDescent="0.2">
      <c r="A74" s="23" t="s">
        <v>486</v>
      </c>
      <c r="B74" s="16">
        <v>66</v>
      </c>
      <c r="C74" s="24">
        <v>95.89</v>
      </c>
      <c r="D74" s="24">
        <v>922.25</v>
      </c>
    </row>
    <row r="75" spans="1:4" x14ac:dyDescent="0.2">
      <c r="A75" s="23" t="s">
        <v>487</v>
      </c>
      <c r="B75" s="16">
        <v>67</v>
      </c>
      <c r="C75" s="24">
        <v>94.88</v>
      </c>
      <c r="D75" s="24">
        <v>945.6</v>
      </c>
    </row>
    <row r="76" spans="1:4" x14ac:dyDescent="0.2">
      <c r="A76" s="23" t="s">
        <v>488</v>
      </c>
      <c r="B76" s="16">
        <v>68</v>
      </c>
      <c r="C76" s="24">
        <v>104.82</v>
      </c>
      <c r="D76" s="24">
        <v>1033.8699999999999</v>
      </c>
    </row>
    <row r="77" spans="1:4" x14ac:dyDescent="0.2">
      <c r="A77" s="23" t="s">
        <v>489</v>
      </c>
      <c r="B77" s="16">
        <v>69</v>
      </c>
      <c r="C77" s="24">
        <v>83.63</v>
      </c>
      <c r="D77" s="24">
        <v>834.62</v>
      </c>
    </row>
    <row r="78" spans="1:4" x14ac:dyDescent="0.2">
      <c r="A78" s="23" t="s">
        <v>490</v>
      </c>
      <c r="B78" s="16">
        <v>70</v>
      </c>
      <c r="C78" s="24">
        <v>100.18</v>
      </c>
      <c r="D78" s="24">
        <v>923.68</v>
      </c>
    </row>
    <row r="79" spans="1:4" x14ac:dyDescent="0.2">
      <c r="A79" s="23" t="s">
        <v>491</v>
      </c>
      <c r="B79" s="16">
        <v>71</v>
      </c>
      <c r="C79" s="24">
        <v>94.81</v>
      </c>
      <c r="D79" s="24">
        <v>936.03</v>
      </c>
    </row>
    <row r="80" spans="1:4" x14ac:dyDescent="0.2">
      <c r="A80" s="23" t="s">
        <v>492</v>
      </c>
      <c r="B80" s="16">
        <v>72</v>
      </c>
      <c r="C80" s="24">
        <v>80.319999999999993</v>
      </c>
      <c r="D80" s="24">
        <v>805.92</v>
      </c>
    </row>
    <row r="81" spans="1:4" x14ac:dyDescent="0.2">
      <c r="A81" s="23" t="s">
        <v>493</v>
      </c>
      <c r="B81" s="16" t="s">
        <v>494</v>
      </c>
      <c r="C81" s="24">
        <v>128.49</v>
      </c>
      <c r="D81" s="24">
        <v>1143.8499999999999</v>
      </c>
    </row>
    <row r="82" spans="1:4" x14ac:dyDescent="0.2">
      <c r="A82" s="23" t="s">
        <v>495</v>
      </c>
      <c r="B82" s="16">
        <v>73</v>
      </c>
      <c r="C82" s="24">
        <v>85.61</v>
      </c>
      <c r="D82" s="24">
        <v>853.41</v>
      </c>
    </row>
    <row r="83" spans="1:4" x14ac:dyDescent="0.2">
      <c r="A83" s="23" t="s">
        <v>496</v>
      </c>
      <c r="B83" s="16" t="s">
        <v>497</v>
      </c>
      <c r="C83" s="24">
        <v>138.87</v>
      </c>
      <c r="D83" s="24">
        <v>1236.6500000000001</v>
      </c>
    </row>
    <row r="84" spans="1:4" x14ac:dyDescent="0.2">
      <c r="A84" s="23" t="s">
        <v>498</v>
      </c>
      <c r="B84" s="16">
        <v>74</v>
      </c>
      <c r="C84" s="24">
        <v>96</v>
      </c>
      <c r="D84" s="24">
        <v>946.21</v>
      </c>
    </row>
    <row r="85" spans="1:4" x14ac:dyDescent="0.2">
      <c r="A85" s="23" t="s">
        <v>499</v>
      </c>
      <c r="B85" s="16">
        <v>75</v>
      </c>
      <c r="C85" s="24">
        <v>116.63</v>
      </c>
      <c r="D85" s="24">
        <v>925.67</v>
      </c>
    </row>
    <row r="86" spans="1:4" x14ac:dyDescent="0.2">
      <c r="A86" s="23" t="s">
        <v>500</v>
      </c>
      <c r="B86" s="16">
        <v>76</v>
      </c>
      <c r="C86" s="24">
        <v>100.03</v>
      </c>
      <c r="D86" s="24">
        <v>989.48</v>
      </c>
    </row>
    <row r="87" spans="1:4" x14ac:dyDescent="0.2">
      <c r="A87" s="23" t="s">
        <v>501</v>
      </c>
      <c r="B87" s="16">
        <v>77</v>
      </c>
      <c r="C87" s="24">
        <v>116.63</v>
      </c>
      <c r="D87" s="24">
        <v>926.15</v>
      </c>
    </row>
    <row r="88" spans="1:4" x14ac:dyDescent="0.2">
      <c r="A88" s="23" t="s">
        <v>502</v>
      </c>
      <c r="B88" s="16">
        <v>78</v>
      </c>
      <c r="C88" s="24">
        <v>110.14</v>
      </c>
      <c r="D88" s="24">
        <v>925.67</v>
      </c>
    </row>
    <row r="89" spans="1:4" x14ac:dyDescent="0.2">
      <c r="A89" s="23" t="s">
        <v>503</v>
      </c>
      <c r="B89" s="16">
        <v>79</v>
      </c>
      <c r="C89" s="24">
        <v>93.76</v>
      </c>
      <c r="D89" s="24">
        <v>936.32</v>
      </c>
    </row>
    <row r="90" spans="1:4" x14ac:dyDescent="0.2">
      <c r="A90" s="23" t="s">
        <v>504</v>
      </c>
      <c r="B90" s="16">
        <v>80</v>
      </c>
      <c r="C90" s="24">
        <v>105.34</v>
      </c>
      <c r="D90" s="24">
        <v>1041.69</v>
      </c>
    </row>
    <row r="91" spans="1:4" x14ac:dyDescent="0.2">
      <c r="A91" s="23" t="s">
        <v>505</v>
      </c>
      <c r="B91" s="16">
        <v>81</v>
      </c>
      <c r="C91" s="24">
        <v>96.33</v>
      </c>
      <c r="D91" s="24">
        <v>945.73</v>
      </c>
    </row>
    <row r="92" spans="1:4" x14ac:dyDescent="0.2">
      <c r="A92" s="23" t="s">
        <v>506</v>
      </c>
      <c r="B92" s="16">
        <v>82</v>
      </c>
      <c r="C92" s="24">
        <v>73.64</v>
      </c>
      <c r="D92" s="24">
        <v>736.38</v>
      </c>
    </row>
    <row r="93" spans="1:4" x14ac:dyDescent="0.2">
      <c r="A93" s="23" t="s">
        <v>507</v>
      </c>
      <c r="B93" s="16">
        <v>83</v>
      </c>
      <c r="C93" s="24">
        <v>127.17</v>
      </c>
      <c r="D93" s="24">
        <v>1223.32</v>
      </c>
    </row>
    <row r="94" spans="1:4" x14ac:dyDescent="0.2">
      <c r="A94" s="23" t="s">
        <v>508</v>
      </c>
      <c r="B94" s="16">
        <v>84</v>
      </c>
      <c r="C94" s="24">
        <v>105.22</v>
      </c>
      <c r="D94" s="24">
        <v>1021.97</v>
      </c>
    </row>
    <row r="95" spans="1:4" x14ac:dyDescent="0.2">
      <c r="A95" s="23" t="s">
        <v>509</v>
      </c>
      <c r="B95" s="16">
        <v>85</v>
      </c>
      <c r="C95" s="24">
        <v>84.7</v>
      </c>
      <c r="D95" s="24">
        <v>837.53</v>
      </c>
    </row>
    <row r="96" spans="1:4" x14ac:dyDescent="0.2">
      <c r="A96" s="23" t="s">
        <v>510</v>
      </c>
      <c r="B96" s="16">
        <v>86</v>
      </c>
      <c r="C96" s="24">
        <v>84.96</v>
      </c>
      <c r="D96" s="24">
        <v>849.72</v>
      </c>
    </row>
    <row r="97" spans="1:4" x14ac:dyDescent="0.2">
      <c r="A97" s="23" t="s">
        <v>511</v>
      </c>
      <c r="B97" s="16">
        <v>87</v>
      </c>
      <c r="C97" s="24">
        <v>84.38</v>
      </c>
      <c r="D97" s="24">
        <v>843.84</v>
      </c>
    </row>
    <row r="98" spans="1:4" x14ac:dyDescent="0.2">
      <c r="A98" s="23" t="s">
        <v>512</v>
      </c>
      <c r="B98" s="16">
        <v>88</v>
      </c>
      <c r="C98" s="24">
        <v>105.98</v>
      </c>
      <c r="D98" s="24">
        <v>1046.27</v>
      </c>
    </row>
    <row r="99" spans="1:4" x14ac:dyDescent="0.2">
      <c r="A99" s="23" t="s">
        <v>513</v>
      </c>
      <c r="B99" s="16">
        <v>89</v>
      </c>
      <c r="C99" s="24">
        <v>136.06</v>
      </c>
      <c r="D99" s="24">
        <v>1360.59</v>
      </c>
    </row>
    <row r="100" spans="1:4" x14ac:dyDescent="0.2">
      <c r="A100" s="23" t="s">
        <v>514</v>
      </c>
      <c r="B100" s="16">
        <v>90</v>
      </c>
      <c r="C100" s="24">
        <v>92.47</v>
      </c>
      <c r="D100" s="24">
        <v>876.54</v>
      </c>
    </row>
    <row r="101" spans="1:4" x14ac:dyDescent="0.2">
      <c r="A101" s="23" t="s">
        <v>515</v>
      </c>
      <c r="B101" s="16">
        <v>91</v>
      </c>
      <c r="C101" s="24">
        <v>110.14</v>
      </c>
      <c r="D101" s="24">
        <v>925.67</v>
      </c>
    </row>
    <row r="102" spans="1:4" x14ac:dyDescent="0.2">
      <c r="A102" s="23" t="s">
        <v>516</v>
      </c>
      <c r="B102" s="16">
        <v>92</v>
      </c>
      <c r="C102" s="24">
        <v>110.14</v>
      </c>
      <c r="D102" s="24">
        <v>925.67</v>
      </c>
    </row>
    <row r="103" spans="1:4" x14ac:dyDescent="0.2">
      <c r="A103" s="23" t="s">
        <v>517</v>
      </c>
      <c r="B103" s="16">
        <v>93</v>
      </c>
      <c r="C103" s="24">
        <v>110.14</v>
      </c>
      <c r="D103" s="24">
        <v>925.67</v>
      </c>
    </row>
    <row r="104" spans="1:4" x14ac:dyDescent="0.2">
      <c r="A104" s="23" t="s">
        <v>518</v>
      </c>
      <c r="B104" s="16">
        <v>94</v>
      </c>
      <c r="C104" s="24">
        <v>110.14</v>
      </c>
      <c r="D104" s="24">
        <v>925.67</v>
      </c>
    </row>
    <row r="105" spans="1:4" x14ac:dyDescent="0.2">
      <c r="A105" s="23" t="s">
        <v>519</v>
      </c>
      <c r="B105" s="16">
        <v>95</v>
      </c>
      <c r="C105" s="24">
        <v>110.14</v>
      </c>
      <c r="D105" s="24">
        <v>925.67</v>
      </c>
    </row>
    <row r="106" spans="1:4" x14ac:dyDescent="0.2">
      <c r="A106" s="23" t="s">
        <v>520</v>
      </c>
      <c r="B106" s="16">
        <v>98</v>
      </c>
      <c r="C106" s="24">
        <v>134.93</v>
      </c>
      <c r="D106" s="24">
        <v>1329.53</v>
      </c>
    </row>
    <row r="107" spans="1:4" x14ac:dyDescent="0.2">
      <c r="A107" s="23" t="s">
        <v>624</v>
      </c>
      <c r="B107" s="16" t="s">
        <v>521</v>
      </c>
      <c r="C107" s="24">
        <v>100</v>
      </c>
      <c r="D107" s="24">
        <v>1000</v>
      </c>
    </row>
    <row r="108" spans="1:4" x14ac:dyDescent="0.2">
      <c r="A108" s="23" t="s">
        <v>625</v>
      </c>
      <c r="B108" s="365" t="s">
        <v>623</v>
      </c>
      <c r="C108" s="24">
        <v>429.62</v>
      </c>
      <c r="D108" s="24">
        <v>429.62</v>
      </c>
    </row>
    <row r="109" spans="1:4" x14ac:dyDescent="0.2">
      <c r="A109" s="23" t="s">
        <v>628</v>
      </c>
      <c r="B109" s="16" t="s">
        <v>630</v>
      </c>
      <c r="C109" s="24">
        <v>337.74</v>
      </c>
      <c r="D109" s="24">
        <v>337.74</v>
      </c>
    </row>
    <row r="110" spans="1:4" x14ac:dyDescent="0.2">
      <c r="A110" s="366" t="s">
        <v>629</v>
      </c>
      <c r="B110" s="365" t="s">
        <v>627</v>
      </c>
      <c r="C110" s="367">
        <v>308.89</v>
      </c>
      <c r="D110" s="367">
        <v>308.89</v>
      </c>
    </row>
    <row r="111" spans="1:4" x14ac:dyDescent="0.2">
      <c r="A111" s="23"/>
      <c r="B111" s="16" t="s">
        <v>522</v>
      </c>
      <c r="C111" s="24"/>
      <c r="D111" s="24"/>
    </row>
  </sheetData>
  <sheetProtection algorithmName="SHA-512" hashValue="dTwDMziTnJalords4fumd2FDVqAXuea/8sLu9fWrpEl+EsbAk13/uYCLbDUZckeR9HK0KyIZ5D7Cz8u5/kA1sg==" saltValue="R0MnUnHLQS/VZqMdybKJ5Q==" spinCount="100000" sheet="1" objects="1" scenarios="1"/>
  <pageMargins left="0" right="0" top="0.90551181102362177" bottom="0.90551181102362177" header="0" footer="0"/>
  <pageSetup paperSize="9" fitToHeight="0" orientation="portrait" verticalDpi="0"/>
  <headerFooter>
    <oddHeader>&amp;L&amp;G&amp;R&amp;"Arial,Italique"&amp;8Edité le &amp;D à &amp;T</oddHeader>
    <oddFooter>&amp;R&amp;9&amp;P / &amp;N&amp;C&amp;"Arial,Italique"&amp;6DOCUMENT CONFIDENTIEL_x000D_Toute reproduction, traduction, adaptation et divulgation est strictement interdite sauf accord écrit de son émetteur._x000D_</oddFooter>
  </headerFooter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26">
    <pageSetUpPr fitToPage="1"/>
  </sheetPr>
  <dimension ref="A1:C101"/>
  <sheetViews>
    <sheetView showGridLines="0" topLeftCell="A66" workbookViewId="0">
      <selection activeCell="C106" sqref="C106"/>
    </sheetView>
  </sheetViews>
  <sheetFormatPr baseColWidth="10" defaultColWidth="11.5" defaultRowHeight="14" outlineLevelCol="1" x14ac:dyDescent="0.2"/>
  <cols>
    <col min="1" max="1" width="34.5" style="15" customWidth="1" outlineLevel="1"/>
    <col min="2" max="2" width="7.5" style="16" customWidth="1" outlineLevel="1"/>
    <col min="3" max="3" width="24.5" style="15" customWidth="1" outlineLevel="1"/>
    <col min="4" max="16384" width="11.5" style="15"/>
  </cols>
  <sheetData>
    <row r="1" spans="1:3" ht="16" x14ac:dyDescent="0.2">
      <c r="A1" s="17" t="s">
        <v>401</v>
      </c>
      <c r="B1" s="4"/>
      <c r="C1" s="18" t="s">
        <v>523</v>
      </c>
    </row>
    <row r="2" spans="1:3" x14ac:dyDescent="0.2">
      <c r="A2" s="25" t="s">
        <v>404</v>
      </c>
      <c r="B2" s="26" t="s">
        <v>405</v>
      </c>
      <c r="C2" s="27" t="s">
        <v>524</v>
      </c>
    </row>
    <row r="3" spans="1:3" x14ac:dyDescent="0.2">
      <c r="A3" s="23" t="s">
        <v>408</v>
      </c>
      <c r="B3" s="16">
        <v>1</v>
      </c>
      <c r="C3" s="24">
        <v>241.9</v>
      </c>
    </row>
    <row r="4" spans="1:3" x14ac:dyDescent="0.2">
      <c r="A4" s="23" t="s">
        <v>409</v>
      </c>
      <c r="B4" s="16">
        <v>2</v>
      </c>
      <c r="C4" s="24">
        <v>303.3</v>
      </c>
    </row>
    <row r="5" spans="1:3" x14ac:dyDescent="0.2">
      <c r="A5" s="23" t="s">
        <v>410</v>
      </c>
      <c r="B5" s="16">
        <v>3</v>
      </c>
      <c r="C5" s="24">
        <v>255.7</v>
      </c>
    </row>
    <row r="6" spans="1:3" x14ac:dyDescent="0.2">
      <c r="A6" s="23" t="s">
        <v>411</v>
      </c>
      <c r="B6" s="16">
        <v>4</v>
      </c>
      <c r="C6" s="24">
        <v>262.7</v>
      </c>
    </row>
    <row r="7" spans="1:3" x14ac:dyDescent="0.2">
      <c r="A7" s="23" t="s">
        <v>412</v>
      </c>
      <c r="B7" s="16">
        <v>5</v>
      </c>
      <c r="C7" s="24">
        <v>295.60000000000002</v>
      </c>
    </row>
    <row r="8" spans="1:3" x14ac:dyDescent="0.2">
      <c r="A8" s="23" t="s">
        <v>413</v>
      </c>
      <c r="B8" s="16">
        <v>6</v>
      </c>
      <c r="C8" s="24">
        <v>295.60000000000002</v>
      </c>
    </row>
    <row r="9" spans="1:3" x14ac:dyDescent="0.2">
      <c r="A9" s="23" t="s">
        <v>414</v>
      </c>
      <c r="B9" s="16">
        <v>7</v>
      </c>
      <c r="C9" s="24">
        <v>286.3</v>
      </c>
    </row>
    <row r="10" spans="1:3" x14ac:dyDescent="0.2">
      <c r="A10" s="23" t="s">
        <v>415</v>
      </c>
      <c r="B10" s="16">
        <v>8</v>
      </c>
      <c r="C10" s="24">
        <v>298.3</v>
      </c>
    </row>
    <row r="11" spans="1:3" x14ac:dyDescent="0.2">
      <c r="A11" s="23" t="s">
        <v>418</v>
      </c>
      <c r="B11" s="16">
        <v>9</v>
      </c>
      <c r="C11" s="24">
        <v>197.3</v>
      </c>
    </row>
    <row r="12" spans="1:3" x14ac:dyDescent="0.2">
      <c r="A12" s="23" t="s">
        <v>419</v>
      </c>
      <c r="B12" s="16">
        <v>10</v>
      </c>
      <c r="C12" s="24">
        <v>316</v>
      </c>
    </row>
    <row r="13" spans="1:3" x14ac:dyDescent="0.2">
      <c r="A13" s="23" t="s">
        <v>420</v>
      </c>
      <c r="B13" s="16">
        <v>11</v>
      </c>
      <c r="C13" s="24">
        <v>179.7</v>
      </c>
    </row>
    <row r="14" spans="1:3" x14ac:dyDescent="0.2">
      <c r="A14" s="23" t="s">
        <v>421</v>
      </c>
      <c r="B14" s="16">
        <v>12</v>
      </c>
      <c r="C14" s="24">
        <v>268.8</v>
      </c>
    </row>
    <row r="15" spans="1:3" x14ac:dyDescent="0.2">
      <c r="A15" s="23" t="s">
        <v>422</v>
      </c>
      <c r="B15" s="16">
        <v>13</v>
      </c>
      <c r="C15" s="24">
        <v>239.6</v>
      </c>
    </row>
    <row r="16" spans="1:3" x14ac:dyDescent="0.2">
      <c r="A16" s="23" t="s">
        <v>423</v>
      </c>
      <c r="B16" s="16">
        <v>14</v>
      </c>
      <c r="C16" s="24">
        <v>258.89999999999998</v>
      </c>
    </row>
    <row r="17" spans="1:3" x14ac:dyDescent="0.2">
      <c r="A17" s="23" t="s">
        <v>426</v>
      </c>
      <c r="B17" s="16">
        <v>15</v>
      </c>
      <c r="C17" s="24">
        <v>264.10000000000002</v>
      </c>
    </row>
    <row r="18" spans="1:3" x14ac:dyDescent="0.2">
      <c r="A18" s="23" t="s">
        <v>427</v>
      </c>
      <c r="B18" s="16">
        <v>16</v>
      </c>
      <c r="C18" s="24">
        <v>180.1</v>
      </c>
    </row>
    <row r="19" spans="1:3" x14ac:dyDescent="0.2">
      <c r="A19" s="23" t="s">
        <v>428</v>
      </c>
      <c r="B19" s="16">
        <v>17</v>
      </c>
      <c r="C19" s="24">
        <v>181.7</v>
      </c>
    </row>
    <row r="20" spans="1:3" x14ac:dyDescent="0.2">
      <c r="A20" s="23" t="s">
        <v>429</v>
      </c>
      <c r="B20" s="16">
        <v>18</v>
      </c>
      <c r="C20" s="24">
        <v>383.8</v>
      </c>
    </row>
    <row r="21" spans="1:3" x14ac:dyDescent="0.2">
      <c r="A21" s="23" t="s">
        <v>430</v>
      </c>
      <c r="B21" s="16">
        <v>19</v>
      </c>
      <c r="C21" s="24">
        <v>221.8</v>
      </c>
    </row>
    <row r="22" spans="1:3" x14ac:dyDescent="0.2">
      <c r="A22" s="23" t="s">
        <v>431</v>
      </c>
      <c r="B22" s="16">
        <v>21</v>
      </c>
      <c r="C22" s="24">
        <v>266.7</v>
      </c>
    </row>
    <row r="23" spans="1:3" x14ac:dyDescent="0.2">
      <c r="A23" s="23" t="s">
        <v>432</v>
      </c>
      <c r="B23" s="16">
        <v>22</v>
      </c>
      <c r="C23" s="24">
        <v>267.39999999999998</v>
      </c>
    </row>
    <row r="24" spans="1:3" x14ac:dyDescent="0.2">
      <c r="A24" s="23" t="s">
        <v>433</v>
      </c>
      <c r="B24" s="16">
        <v>23</v>
      </c>
      <c r="C24" s="24">
        <v>221.8</v>
      </c>
    </row>
    <row r="25" spans="1:3" x14ac:dyDescent="0.2">
      <c r="A25" s="23" t="s">
        <v>434</v>
      </c>
      <c r="B25" s="16">
        <v>24</v>
      </c>
      <c r="C25" s="24">
        <v>259.8</v>
      </c>
    </row>
    <row r="26" spans="1:3" x14ac:dyDescent="0.2">
      <c r="A26" s="23" t="s">
        <v>435</v>
      </c>
      <c r="B26" s="16">
        <v>25</v>
      </c>
      <c r="C26" s="24">
        <v>279.7</v>
      </c>
    </row>
    <row r="27" spans="1:3" x14ac:dyDescent="0.2">
      <c r="A27" s="23" t="s">
        <v>436</v>
      </c>
      <c r="B27" s="16">
        <v>26</v>
      </c>
      <c r="C27" s="24">
        <v>286.3</v>
      </c>
    </row>
    <row r="28" spans="1:3" x14ac:dyDescent="0.2">
      <c r="A28" s="23" t="s">
        <v>437</v>
      </c>
      <c r="B28" s="16">
        <v>27</v>
      </c>
      <c r="C28" s="24">
        <v>293.60000000000002</v>
      </c>
    </row>
    <row r="29" spans="1:3" x14ac:dyDescent="0.2">
      <c r="A29" s="23" t="s">
        <v>438</v>
      </c>
      <c r="B29" s="16">
        <v>28</v>
      </c>
      <c r="C29" s="24">
        <v>243.7</v>
      </c>
    </row>
    <row r="30" spans="1:3" x14ac:dyDescent="0.2">
      <c r="A30" s="23" t="s">
        <v>439</v>
      </c>
      <c r="B30" s="16">
        <v>29</v>
      </c>
      <c r="C30" s="24">
        <v>273.7</v>
      </c>
    </row>
    <row r="31" spans="1:3" x14ac:dyDescent="0.2">
      <c r="A31" s="23" t="s">
        <v>440</v>
      </c>
      <c r="B31" s="16">
        <v>30</v>
      </c>
      <c r="C31" s="24">
        <v>262.7</v>
      </c>
    </row>
    <row r="32" spans="1:3" x14ac:dyDescent="0.2">
      <c r="A32" s="23" t="s">
        <v>443</v>
      </c>
      <c r="B32" s="16">
        <v>31</v>
      </c>
      <c r="C32" s="24">
        <v>182.5</v>
      </c>
    </row>
    <row r="33" spans="1:3" x14ac:dyDescent="0.2">
      <c r="A33" s="23" t="s">
        <v>444</v>
      </c>
      <c r="B33" s="16">
        <v>32</v>
      </c>
      <c r="C33" s="24">
        <v>203.3</v>
      </c>
    </row>
    <row r="34" spans="1:3" x14ac:dyDescent="0.2">
      <c r="A34" s="23" t="s">
        <v>445</v>
      </c>
      <c r="B34" s="16">
        <v>33</v>
      </c>
      <c r="C34" s="24">
        <v>195.5</v>
      </c>
    </row>
    <row r="35" spans="1:3" x14ac:dyDescent="0.2">
      <c r="A35" s="23" t="s">
        <v>446</v>
      </c>
      <c r="B35" s="16">
        <v>34</v>
      </c>
      <c r="C35" s="24">
        <v>262.7</v>
      </c>
    </row>
    <row r="36" spans="1:3" x14ac:dyDescent="0.2">
      <c r="A36" s="23" t="s">
        <v>447</v>
      </c>
      <c r="B36" s="16">
        <v>35</v>
      </c>
      <c r="C36" s="24">
        <v>236.2</v>
      </c>
    </row>
    <row r="37" spans="1:3" x14ac:dyDescent="0.2">
      <c r="A37" s="23" t="s">
        <v>448</v>
      </c>
      <c r="B37" s="16">
        <v>36</v>
      </c>
      <c r="C37" s="24">
        <v>225</v>
      </c>
    </row>
    <row r="38" spans="1:3" x14ac:dyDescent="0.2">
      <c r="A38" s="23" t="s">
        <v>449</v>
      </c>
      <c r="B38" s="16">
        <v>37</v>
      </c>
      <c r="C38" s="24">
        <v>229.6</v>
      </c>
    </row>
    <row r="39" spans="1:3" x14ac:dyDescent="0.2">
      <c r="A39" s="23" t="s">
        <v>452</v>
      </c>
      <c r="B39" s="16">
        <v>38</v>
      </c>
      <c r="C39" s="24">
        <v>262.3</v>
      </c>
    </row>
    <row r="40" spans="1:3" x14ac:dyDescent="0.2">
      <c r="A40" s="23" t="s">
        <v>453</v>
      </c>
      <c r="B40" s="16">
        <v>39</v>
      </c>
      <c r="C40" s="24">
        <v>269.7</v>
      </c>
    </row>
    <row r="41" spans="1:3" x14ac:dyDescent="0.2">
      <c r="A41" s="23" t="s">
        <v>454</v>
      </c>
      <c r="B41" s="16">
        <v>40</v>
      </c>
      <c r="C41" s="24">
        <v>157.30000000000001</v>
      </c>
    </row>
    <row r="42" spans="1:3" x14ac:dyDescent="0.2">
      <c r="A42" s="23" t="s">
        <v>455</v>
      </c>
      <c r="B42" s="16">
        <v>41</v>
      </c>
      <c r="C42" s="24">
        <v>243.7</v>
      </c>
    </row>
    <row r="43" spans="1:3" x14ac:dyDescent="0.2">
      <c r="A43" s="23" t="s">
        <v>456</v>
      </c>
      <c r="B43" s="16">
        <v>42</v>
      </c>
      <c r="C43" s="24">
        <v>229.1</v>
      </c>
    </row>
    <row r="44" spans="1:3" x14ac:dyDescent="0.2">
      <c r="A44" s="23" t="s">
        <v>457</v>
      </c>
      <c r="B44" s="16">
        <v>43</v>
      </c>
      <c r="C44" s="24">
        <v>259.60000000000002</v>
      </c>
    </row>
    <row r="45" spans="1:3" x14ac:dyDescent="0.2">
      <c r="A45" s="23" t="s">
        <v>458</v>
      </c>
      <c r="B45" s="16">
        <v>44</v>
      </c>
      <c r="C45" s="24">
        <v>249.2</v>
      </c>
    </row>
    <row r="46" spans="1:3" x14ac:dyDescent="0.2">
      <c r="A46" s="23" t="s">
        <v>459</v>
      </c>
      <c r="B46" s="16">
        <v>45</v>
      </c>
      <c r="C46" s="24">
        <v>229.2</v>
      </c>
    </row>
    <row r="47" spans="1:3" x14ac:dyDescent="0.2">
      <c r="A47" s="23" t="s">
        <v>460</v>
      </c>
      <c r="B47" s="16">
        <v>46</v>
      </c>
      <c r="C47" s="24">
        <v>232.4</v>
      </c>
    </row>
    <row r="48" spans="1:3" x14ac:dyDescent="0.2">
      <c r="A48" s="23" t="s">
        <v>461</v>
      </c>
      <c r="B48" s="16">
        <v>47</v>
      </c>
      <c r="C48" s="24">
        <v>259.8</v>
      </c>
    </row>
    <row r="49" spans="1:3" x14ac:dyDescent="0.2">
      <c r="A49" s="23" t="s">
        <v>462</v>
      </c>
      <c r="B49" s="16">
        <v>48</v>
      </c>
      <c r="C49" s="24">
        <v>325.89999999999998</v>
      </c>
    </row>
    <row r="50" spans="1:3" x14ac:dyDescent="0.2">
      <c r="A50" s="23" t="s">
        <v>463</v>
      </c>
      <c r="B50" s="16">
        <v>49</v>
      </c>
      <c r="C50" s="24">
        <v>219.7</v>
      </c>
    </row>
    <row r="51" spans="1:3" x14ac:dyDescent="0.2">
      <c r="A51" s="23" t="s">
        <v>464</v>
      </c>
      <c r="B51" s="16">
        <v>50</v>
      </c>
      <c r="C51" s="24">
        <v>281.8</v>
      </c>
    </row>
    <row r="52" spans="1:3" x14ac:dyDescent="0.2">
      <c r="A52" s="23" t="s">
        <v>465</v>
      </c>
      <c r="B52" s="16">
        <v>51</v>
      </c>
      <c r="C52" s="24">
        <v>288.89999999999998</v>
      </c>
    </row>
    <row r="53" spans="1:3" x14ac:dyDescent="0.2">
      <c r="A53" s="23" t="s">
        <v>466</v>
      </c>
      <c r="B53" s="16">
        <v>52</v>
      </c>
      <c r="C53" s="24">
        <v>333.9</v>
      </c>
    </row>
    <row r="54" spans="1:3" x14ac:dyDescent="0.2">
      <c r="A54" s="23" t="s">
        <v>467</v>
      </c>
      <c r="B54" s="16">
        <v>53</v>
      </c>
      <c r="C54" s="24">
        <v>248.8</v>
      </c>
    </row>
    <row r="55" spans="1:3" x14ac:dyDescent="0.2">
      <c r="A55" s="23" t="s">
        <v>468</v>
      </c>
      <c r="B55" s="16">
        <v>54</v>
      </c>
      <c r="C55" s="24">
        <v>305.7</v>
      </c>
    </row>
    <row r="56" spans="1:3" x14ac:dyDescent="0.2">
      <c r="A56" s="23" t="s">
        <v>469</v>
      </c>
      <c r="B56" s="16">
        <v>55</v>
      </c>
      <c r="C56" s="24">
        <v>323.5</v>
      </c>
    </row>
    <row r="57" spans="1:3" x14ac:dyDescent="0.2">
      <c r="A57" s="23" t="s">
        <v>470</v>
      </c>
      <c r="B57" s="16">
        <v>56</v>
      </c>
      <c r="C57" s="24">
        <v>272</v>
      </c>
    </row>
    <row r="58" spans="1:3" x14ac:dyDescent="0.2">
      <c r="A58" s="23" t="s">
        <v>471</v>
      </c>
      <c r="B58" s="16">
        <v>57</v>
      </c>
      <c r="C58" s="24">
        <v>321</v>
      </c>
    </row>
    <row r="59" spans="1:3" x14ac:dyDescent="0.2">
      <c r="A59" s="23" t="s">
        <v>472</v>
      </c>
      <c r="B59" s="16">
        <v>58</v>
      </c>
      <c r="C59" s="24">
        <v>368.3</v>
      </c>
    </row>
    <row r="60" spans="1:3" x14ac:dyDescent="0.2">
      <c r="A60" s="23" t="s">
        <v>473</v>
      </c>
      <c r="B60" s="16">
        <v>59</v>
      </c>
      <c r="C60" s="24">
        <v>290.7</v>
      </c>
    </row>
    <row r="61" spans="1:3" x14ac:dyDescent="0.2">
      <c r="A61" s="23" t="s">
        <v>474</v>
      </c>
      <c r="B61" s="16">
        <v>60</v>
      </c>
      <c r="C61" s="24">
        <v>269.2</v>
      </c>
    </row>
    <row r="62" spans="1:3" x14ac:dyDescent="0.2">
      <c r="A62" s="23" t="s">
        <v>475</v>
      </c>
      <c r="B62" s="16">
        <v>61</v>
      </c>
      <c r="C62" s="24">
        <v>270.60000000000002</v>
      </c>
    </row>
    <row r="63" spans="1:3" x14ac:dyDescent="0.2">
      <c r="A63" s="23" t="s">
        <v>476</v>
      </c>
      <c r="B63" s="16">
        <v>62</v>
      </c>
      <c r="C63" s="24">
        <v>293.3</v>
      </c>
    </row>
    <row r="64" spans="1:3" x14ac:dyDescent="0.2">
      <c r="A64" s="23" t="s">
        <v>479</v>
      </c>
      <c r="B64" s="16">
        <v>63</v>
      </c>
      <c r="C64" s="24">
        <v>236.4</v>
      </c>
    </row>
    <row r="65" spans="1:3" x14ac:dyDescent="0.2">
      <c r="A65" s="23" t="s">
        <v>482</v>
      </c>
      <c r="B65" s="16">
        <v>64</v>
      </c>
      <c r="C65" s="24">
        <v>141.1</v>
      </c>
    </row>
    <row r="66" spans="1:3" x14ac:dyDescent="0.2">
      <c r="A66" s="23" t="s">
        <v>485</v>
      </c>
      <c r="B66" s="16">
        <v>65</v>
      </c>
      <c r="C66" s="24">
        <v>147.30000000000001</v>
      </c>
    </row>
    <row r="67" spans="1:3" x14ac:dyDescent="0.2">
      <c r="A67" s="23" t="s">
        <v>486</v>
      </c>
      <c r="B67" s="16">
        <v>66</v>
      </c>
      <c r="C67" s="24">
        <v>192.9</v>
      </c>
    </row>
    <row r="68" spans="1:3" x14ac:dyDescent="0.2">
      <c r="A68" s="23" t="s">
        <v>487</v>
      </c>
      <c r="B68" s="16">
        <v>67</v>
      </c>
      <c r="C68" s="24">
        <v>294.7</v>
      </c>
    </row>
    <row r="69" spans="1:3" x14ac:dyDescent="0.2">
      <c r="A69" s="23" t="s">
        <v>488</v>
      </c>
      <c r="B69" s="16">
        <v>68</v>
      </c>
      <c r="C69" s="24">
        <v>309.8</v>
      </c>
    </row>
    <row r="70" spans="1:3" x14ac:dyDescent="0.2">
      <c r="A70" s="23" t="s">
        <v>489</v>
      </c>
      <c r="B70" s="16">
        <v>69</v>
      </c>
      <c r="C70" s="24">
        <v>225.6</v>
      </c>
    </row>
    <row r="71" spans="1:3" x14ac:dyDescent="0.2">
      <c r="A71" s="23" t="s">
        <v>490</v>
      </c>
      <c r="B71" s="16">
        <v>70</v>
      </c>
      <c r="C71" s="24">
        <v>314.2</v>
      </c>
    </row>
    <row r="72" spans="1:3" x14ac:dyDescent="0.2">
      <c r="A72" s="23" t="s">
        <v>491</v>
      </c>
      <c r="B72" s="16">
        <v>71</v>
      </c>
      <c r="C72" s="24">
        <v>255.5</v>
      </c>
    </row>
    <row r="73" spans="1:3" x14ac:dyDescent="0.2">
      <c r="A73" s="23" t="s">
        <v>492</v>
      </c>
      <c r="B73" s="16">
        <v>72</v>
      </c>
      <c r="C73" s="24">
        <v>228.6</v>
      </c>
    </row>
    <row r="74" spans="1:3" x14ac:dyDescent="0.2">
      <c r="A74" s="23" t="s">
        <v>495</v>
      </c>
      <c r="B74" s="16">
        <v>73</v>
      </c>
      <c r="C74" s="24">
        <v>245.7</v>
      </c>
    </row>
    <row r="75" spans="1:3" x14ac:dyDescent="0.2">
      <c r="A75" s="23" t="s">
        <v>498</v>
      </c>
      <c r="B75" s="16">
        <v>74</v>
      </c>
      <c r="C75" s="24">
        <v>261.7</v>
      </c>
    </row>
    <row r="76" spans="1:3" x14ac:dyDescent="0.2">
      <c r="A76" s="23" t="s">
        <v>499</v>
      </c>
      <c r="B76" s="16">
        <v>75</v>
      </c>
      <c r="C76" s="24">
        <v>263.10000000000002</v>
      </c>
    </row>
    <row r="77" spans="1:3" x14ac:dyDescent="0.2">
      <c r="A77" s="23" t="s">
        <v>500</v>
      </c>
      <c r="B77" s="16">
        <v>76</v>
      </c>
      <c r="C77" s="24">
        <v>295.7</v>
      </c>
    </row>
    <row r="78" spans="1:3" x14ac:dyDescent="0.2">
      <c r="A78" s="23" t="s">
        <v>501</v>
      </c>
      <c r="B78" s="16">
        <v>77</v>
      </c>
      <c r="C78" s="24">
        <v>263.2</v>
      </c>
    </row>
    <row r="79" spans="1:3" x14ac:dyDescent="0.2">
      <c r="A79" s="23" t="s">
        <v>502</v>
      </c>
      <c r="B79" s="16">
        <v>78</v>
      </c>
      <c r="C79" s="24">
        <v>263.10000000000002</v>
      </c>
    </row>
    <row r="80" spans="1:3" x14ac:dyDescent="0.2">
      <c r="A80" s="23" t="s">
        <v>503</v>
      </c>
      <c r="B80" s="16">
        <v>79</v>
      </c>
      <c r="C80" s="24">
        <v>225</v>
      </c>
    </row>
    <row r="81" spans="1:3" x14ac:dyDescent="0.2">
      <c r="A81" s="23" t="s">
        <v>504</v>
      </c>
      <c r="B81" s="16">
        <v>80</v>
      </c>
      <c r="C81" s="24">
        <v>302</v>
      </c>
    </row>
    <row r="82" spans="1:3" x14ac:dyDescent="0.2">
      <c r="A82" s="23" t="s">
        <v>505</v>
      </c>
      <c r="B82" s="16">
        <v>81</v>
      </c>
      <c r="C82" s="24">
        <v>207.3</v>
      </c>
    </row>
    <row r="83" spans="1:3" x14ac:dyDescent="0.2">
      <c r="A83" s="23" t="s">
        <v>506</v>
      </c>
      <c r="B83" s="16">
        <v>82</v>
      </c>
      <c r="C83" s="24">
        <v>172.2</v>
      </c>
    </row>
    <row r="84" spans="1:3" x14ac:dyDescent="0.2">
      <c r="A84" s="23" t="s">
        <v>507</v>
      </c>
      <c r="B84" s="16">
        <v>83</v>
      </c>
      <c r="C84" s="24">
        <v>262.7</v>
      </c>
    </row>
    <row r="85" spans="1:3" x14ac:dyDescent="0.2">
      <c r="A85" s="23" t="s">
        <v>508</v>
      </c>
      <c r="B85" s="16">
        <v>84</v>
      </c>
      <c r="C85" s="24">
        <v>226.5</v>
      </c>
    </row>
    <row r="86" spans="1:3" x14ac:dyDescent="0.2">
      <c r="A86" s="23" t="s">
        <v>509</v>
      </c>
      <c r="B86" s="16">
        <v>85</v>
      </c>
      <c r="C86" s="24">
        <v>218.6</v>
      </c>
    </row>
    <row r="87" spans="1:3" x14ac:dyDescent="0.2">
      <c r="A87" s="23" t="s">
        <v>510</v>
      </c>
      <c r="B87" s="16">
        <v>86</v>
      </c>
      <c r="C87" s="24">
        <v>208.9</v>
      </c>
    </row>
    <row r="88" spans="1:3" x14ac:dyDescent="0.2">
      <c r="A88" s="23" t="s">
        <v>511</v>
      </c>
      <c r="B88" s="16">
        <v>87</v>
      </c>
      <c r="C88" s="24">
        <v>205.7</v>
      </c>
    </row>
    <row r="89" spans="1:3" x14ac:dyDescent="0.2">
      <c r="A89" s="23" t="s">
        <v>512</v>
      </c>
      <c r="B89" s="16">
        <v>88</v>
      </c>
      <c r="C89" s="24">
        <v>319</v>
      </c>
    </row>
    <row r="90" spans="1:3" x14ac:dyDescent="0.2">
      <c r="A90" s="23" t="s">
        <v>513</v>
      </c>
      <c r="B90" s="16">
        <v>89</v>
      </c>
      <c r="C90" s="24">
        <v>364.6</v>
      </c>
    </row>
    <row r="91" spans="1:3" x14ac:dyDescent="0.2">
      <c r="A91" s="23" t="s">
        <v>514</v>
      </c>
      <c r="B91" s="16">
        <v>90</v>
      </c>
      <c r="C91" s="24">
        <v>294.2</v>
      </c>
    </row>
    <row r="92" spans="1:3" x14ac:dyDescent="0.2">
      <c r="A92" s="23" t="s">
        <v>515</v>
      </c>
      <c r="B92" s="16">
        <v>91</v>
      </c>
      <c r="C92" s="24">
        <v>263.10000000000002</v>
      </c>
    </row>
    <row r="93" spans="1:3" x14ac:dyDescent="0.2">
      <c r="A93" s="23" t="s">
        <v>516</v>
      </c>
      <c r="B93" s="16">
        <v>92</v>
      </c>
      <c r="C93" s="24">
        <v>263.10000000000002</v>
      </c>
    </row>
    <row r="94" spans="1:3" x14ac:dyDescent="0.2">
      <c r="A94" s="23" t="s">
        <v>517</v>
      </c>
      <c r="B94" s="16">
        <v>93</v>
      </c>
      <c r="C94" s="24">
        <v>263.10000000000002</v>
      </c>
    </row>
    <row r="95" spans="1:3" x14ac:dyDescent="0.2">
      <c r="A95" s="23" t="s">
        <v>518</v>
      </c>
      <c r="B95" s="16">
        <v>94</v>
      </c>
      <c r="C95" s="24">
        <v>263.10000000000002</v>
      </c>
    </row>
    <row r="96" spans="1:3" x14ac:dyDescent="0.2">
      <c r="A96" s="23" t="s">
        <v>519</v>
      </c>
      <c r="B96" s="16">
        <v>95</v>
      </c>
      <c r="C96" s="24">
        <v>263.10000000000002</v>
      </c>
    </row>
    <row r="97" spans="1:3" x14ac:dyDescent="0.2">
      <c r="A97" s="23" t="s">
        <v>520</v>
      </c>
      <c r="B97" s="16">
        <v>98</v>
      </c>
      <c r="C97" s="24">
        <v>321.89999999999998</v>
      </c>
    </row>
    <row r="98" spans="1:3" x14ac:dyDescent="0.2">
      <c r="A98" s="23" t="s">
        <v>626</v>
      </c>
      <c r="B98" s="16" t="s">
        <v>521</v>
      </c>
      <c r="C98" s="24">
        <v>270</v>
      </c>
    </row>
    <row r="99" spans="1:3" x14ac:dyDescent="0.2">
      <c r="A99" s="23" t="s">
        <v>625</v>
      </c>
      <c r="B99" s="16" t="s">
        <v>623</v>
      </c>
      <c r="C99" s="24">
        <v>429.62</v>
      </c>
    </row>
    <row r="100" spans="1:3" x14ac:dyDescent="0.2">
      <c r="A100" s="23" t="s">
        <v>628</v>
      </c>
      <c r="B100" s="16" t="s">
        <v>630</v>
      </c>
      <c r="C100" s="24">
        <v>337.74</v>
      </c>
    </row>
    <row r="101" spans="1:3" x14ac:dyDescent="0.2">
      <c r="A101" s="366" t="s">
        <v>629</v>
      </c>
      <c r="B101" s="365" t="s">
        <v>627</v>
      </c>
      <c r="C101" s="367">
        <v>308.89</v>
      </c>
    </row>
  </sheetData>
  <sheetProtection algorithmName="SHA-512" hashValue="roV3BFJ9cDUO/oVBL2dBliFxkR3sDQGlErFiq2ZnHjlcGs6YA80Xi/6Zm8SQlVeEg0xxNG5MNDpCoNO8Y8SwmA==" saltValue="IX/0+vOUg1BkSnR9N81fPw==" spinCount="100000" sheet="1" objects="1" scenarios="1"/>
  <pageMargins left="0" right="0" top="0.90551181102362177" bottom="0.90551181102362177" header="0" footer="0"/>
  <pageSetup paperSize="9" fitToHeight="0" orientation="portrait" verticalDpi="0"/>
  <headerFooter>
    <oddHeader>&amp;L&amp;G&amp;R&amp;"Arial,Italique"&amp;8Edité le &amp;D à &amp;T</oddHeader>
    <oddFooter>&amp;R&amp;9&amp;P / &amp;N&amp;C&amp;"Arial,Italique"&amp;6DOCUMENT CONFIDENTIEL_x000D_Toute reproduction, traduction, adaptation et divulgation est strictement interdite sauf accord écrit de son émetteur._x000D_</oddFooter>
  </headerFooter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27"/>
  <dimension ref="A1:F270"/>
  <sheetViews>
    <sheetView showGridLines="0" zoomScale="75" workbookViewId="0">
      <pane ySplit="3" topLeftCell="A184" activePane="bottomLeft" state="frozen"/>
      <selection activeCell="F19" sqref="F19"/>
      <selection pane="bottomLeft" activeCell="D2" sqref="D2"/>
    </sheetView>
  </sheetViews>
  <sheetFormatPr baseColWidth="10" defaultColWidth="0" defaultRowHeight="18" zeroHeight="1" outlineLevelRow="1" outlineLevelCol="1" x14ac:dyDescent="0.2"/>
  <cols>
    <col min="1" max="1" width="22.1640625" style="29" customWidth="1" outlineLevel="1"/>
    <col min="2" max="2" width="89.83203125" style="28" customWidth="1" outlineLevel="1"/>
    <col min="3" max="3" width="31.5" style="30" customWidth="1" outlineLevel="1"/>
    <col min="4" max="4" width="27" style="31" customWidth="1" outlineLevel="1"/>
    <col min="5" max="5" width="3.83203125" style="32" customWidth="1"/>
    <col min="6" max="6" width="0" style="28" hidden="1" customWidth="1"/>
    <col min="7" max="16384" width="11.5" style="28" hidden="1"/>
  </cols>
  <sheetData>
    <row r="1" spans="1:5" s="33" customFormat="1" ht="45" outlineLevel="1" thickTop="1" x14ac:dyDescent="0.2">
      <c r="A1" s="71" t="s">
        <v>525</v>
      </c>
      <c r="B1" s="630" t="s">
        <v>526</v>
      </c>
      <c r="C1" s="631"/>
      <c r="D1" s="631"/>
      <c r="E1" s="34"/>
    </row>
    <row r="2" spans="1:5" s="35" customFormat="1" ht="33.75" customHeight="1" outlineLevel="1" thickBot="1" x14ac:dyDescent="0.25">
      <c r="A2" s="72" t="str">
        <f>ADMIN1!AI4</f>
        <v>XX_S44_XX</v>
      </c>
      <c r="B2" s="97" t="s">
        <v>527</v>
      </c>
      <c r="C2" s="98" t="s">
        <v>528</v>
      </c>
      <c r="D2" s="36">
        <f>SUM(D4:D250)</f>
        <v>0</v>
      </c>
      <c r="E2" s="37"/>
    </row>
    <row r="3" spans="1:5" s="38" customFormat="1" ht="25" outlineLevel="1" thickTop="1" x14ac:dyDescent="0.2">
      <c r="A3" s="70" t="s">
        <v>529</v>
      </c>
      <c r="B3" s="39" t="s">
        <v>530</v>
      </c>
      <c r="C3" s="39" t="s">
        <v>531</v>
      </c>
      <c r="D3" s="40" t="s">
        <v>532</v>
      </c>
      <c r="E3" s="41"/>
    </row>
    <row r="4" spans="1:5" ht="38" x14ac:dyDescent="0.2">
      <c r="A4" s="68">
        <f>BDD!A2</f>
        <v>6096</v>
      </c>
      <c r="B4" s="42" t="str">
        <f>BDD!D2</f>
        <v>Acai Iofilizado en polvo BIO (env. 250 grs.) ¡¡¡Calidad superior!!! Conservacion refrigerada</v>
      </c>
      <c r="C4" s="43" t="str">
        <f>BDD!E2</f>
        <v>Brasil</v>
      </c>
      <c r="D4" s="44">
        <f>COMMANDE!K12</f>
        <v>0</v>
      </c>
      <c r="E4" s="28"/>
    </row>
    <row r="5" spans="1:5" ht="19" x14ac:dyDescent="0.2">
      <c r="A5" s="68" t="str">
        <f>BDD!A3</f>
        <v>1100-1312</v>
      </c>
      <c r="B5" s="42" t="str">
        <f>BDD!D3</f>
        <v>Ajo blanco o morado BIO</v>
      </c>
      <c r="C5" s="43" t="str">
        <f>BDD!E3</f>
        <v>Málaga</v>
      </c>
      <c r="D5" s="44">
        <f>COMMANDE!K13</f>
        <v>0</v>
      </c>
      <c r="E5" s="28"/>
    </row>
    <row r="6" spans="1:5" ht="19" x14ac:dyDescent="0.2">
      <c r="A6" s="68">
        <f>BDD!A4</f>
        <v>1497</v>
      </c>
      <c r="B6" s="42" t="str">
        <f>BDD!D4</f>
        <v>Alga Chlorella polvo BIO (env. 1 kg.)</v>
      </c>
      <c r="C6" s="43" t="str">
        <f>BDD!E4</f>
        <v>India</v>
      </c>
      <c r="D6" s="44">
        <f>COMMANDE!K14</f>
        <v>0</v>
      </c>
      <c r="E6" s="28"/>
    </row>
    <row r="7" spans="1:5" ht="19" x14ac:dyDescent="0.2">
      <c r="A7" s="68">
        <f>BDD!A5</f>
        <v>1497</v>
      </c>
      <c r="B7" s="42" t="str">
        <f>BDD!D5</f>
        <v>Alga Chlorella polvo BIO (env. 500 grs.)</v>
      </c>
      <c r="C7" s="43" t="str">
        <f>BDD!E5</f>
        <v>India</v>
      </c>
      <c r="D7" s="44">
        <f>COMMANDE!K15</f>
        <v>0</v>
      </c>
      <c r="E7" s="28"/>
    </row>
    <row r="8" spans="1:5" ht="19" x14ac:dyDescent="0.2">
      <c r="A8" s="68">
        <f>BDD!A6</f>
        <v>1189</v>
      </c>
      <c r="B8" s="42" t="str">
        <f>BDD!D6</f>
        <v>Alga Dulse deshidratada BIO (env. 1 kg.)</v>
      </c>
      <c r="C8" s="43" t="str">
        <f>BDD!E6</f>
        <v>Irlande</v>
      </c>
      <c r="D8" s="44">
        <f>COMMANDE!K16</f>
        <v>0</v>
      </c>
      <c r="E8" s="28"/>
    </row>
    <row r="9" spans="1:5" s="45" customFormat="1" ht="19" x14ac:dyDescent="0.2">
      <c r="A9" s="68">
        <f>BDD!A7</f>
        <v>1189</v>
      </c>
      <c r="B9" s="42" t="str">
        <f>BDD!D7</f>
        <v>Alga Dulse deshidratada BIO (env. 500 grs.)</v>
      </c>
      <c r="C9" s="43" t="str">
        <f>BDD!E7</f>
        <v>Irlande</v>
      </c>
      <c r="D9" s="44">
        <f>COMMANDE!K17</f>
        <v>0</v>
      </c>
      <c r="E9" s="46"/>
    </row>
    <row r="10" spans="1:5" s="45" customFormat="1" ht="19" x14ac:dyDescent="0.2">
      <c r="A10" s="68">
        <f>BDD!A8</f>
        <v>6073</v>
      </c>
      <c r="B10" s="42" t="str">
        <f>BDD!D8</f>
        <v>Alga Kombu deshidratada BIO (env. 1 kg.)</v>
      </c>
      <c r="C10" s="43" t="str">
        <f>BDD!E8</f>
        <v>Galicia</v>
      </c>
      <c r="D10" s="44">
        <f>COMMANDE!K18</f>
        <v>0</v>
      </c>
      <c r="E10" s="46"/>
    </row>
    <row r="11" spans="1:5" ht="19" x14ac:dyDescent="0.2">
      <c r="A11" s="68">
        <f>BDD!A9</f>
        <v>6073</v>
      </c>
      <c r="B11" s="42" t="str">
        <f>BDD!D9</f>
        <v>Alga Kombu deshidratada BIO (env. 500 grs.)</v>
      </c>
      <c r="C11" s="43" t="str">
        <f>BDD!E9</f>
        <v>Galicia</v>
      </c>
      <c r="D11" s="44">
        <f>COMMANDE!K19</f>
        <v>0</v>
      </c>
      <c r="E11" s="28"/>
    </row>
    <row r="12" spans="1:5" ht="19" x14ac:dyDescent="0.2">
      <c r="A12" s="68">
        <f>BDD!A10</f>
        <v>1096</v>
      </c>
      <c r="B12" s="42" t="str">
        <f>BDD!D10</f>
        <v>Alga Kombu deshidratada BIO (env. 1 kg.)</v>
      </c>
      <c r="C12" s="43" t="str">
        <f>BDD!E10</f>
        <v>Galicia</v>
      </c>
      <c r="D12" s="44">
        <f>COMMANDE!K20</f>
        <v>0</v>
      </c>
      <c r="E12" s="28"/>
    </row>
    <row r="13" spans="1:5" s="38" customFormat="1" ht="19" x14ac:dyDescent="0.2">
      <c r="A13" s="68">
        <f>BDD!A11</f>
        <v>1096</v>
      </c>
      <c r="B13" s="42" t="str">
        <f>BDD!D11</f>
        <v>Alga Nori entera deshidratada BIO (env. 500 grs.)</v>
      </c>
      <c r="C13" s="43" t="str">
        <f>BDD!E11</f>
        <v>Galicia</v>
      </c>
      <c r="D13" s="44">
        <f>COMMANDE!K21</f>
        <v>0</v>
      </c>
      <c r="E13" s="41"/>
    </row>
    <row r="14" spans="1:5" ht="19" x14ac:dyDescent="0.2">
      <c r="A14" s="68">
        <f>BDD!A12</f>
        <v>1102</v>
      </c>
      <c r="B14" s="42" t="str">
        <f>BDD!D12</f>
        <v>Aloe Vera hoja fresca BIO (por pieza) ¡¡¡Plantas con más de 40 años!!!</v>
      </c>
      <c r="C14" s="43" t="str">
        <f>BDD!E12</f>
        <v>Málaga</v>
      </c>
      <c r="D14" s="44">
        <f>COMMANDE!K22</f>
        <v>0</v>
      </c>
      <c r="E14" s="28"/>
    </row>
    <row r="15" spans="1:5" s="45" customFormat="1" ht="19" x14ac:dyDescent="0.2">
      <c r="A15" s="68">
        <f>BDD!A13</f>
        <v>5035</v>
      </c>
      <c r="B15" s="42" t="str">
        <f>BDD!D13</f>
        <v>Almendra Desmayo con cáscara local</v>
      </c>
      <c r="C15" s="43" t="str">
        <f>BDD!E13</f>
        <v>Granada</v>
      </c>
      <c r="D15" s="44">
        <f>COMMANDE!K23</f>
        <v>0</v>
      </c>
      <c r="E15" s="46"/>
    </row>
    <row r="16" spans="1:5" ht="38" x14ac:dyDescent="0.2">
      <c r="A16" s="68">
        <f>BDD!A14</f>
        <v>5147</v>
      </c>
      <c r="B16" s="42" t="str">
        <f>BDD!D14</f>
        <v>Almendra Lauren con cáscara semimollar. Sabor dulce, nueva cosecha, local (procedente de finca con cultivo orgánico sin certificar)</v>
      </c>
      <c r="C16" s="43" t="str">
        <f>BDD!E14</f>
        <v>Granada</v>
      </c>
      <c r="D16" s="44">
        <f>COMMANDE!K24</f>
        <v>0</v>
      </c>
      <c r="E16" s="28"/>
    </row>
    <row r="17" spans="1:5" ht="19" x14ac:dyDescent="0.2">
      <c r="A17" s="68">
        <f>BDD!A15</f>
        <v>5127</v>
      </c>
      <c r="B17" s="42" t="str">
        <f>BDD!D15</f>
        <v>Almendra Romera con cáscara local</v>
      </c>
      <c r="C17" s="43" t="str">
        <f>BDD!E15</f>
        <v>Málaga</v>
      </c>
      <c r="D17" s="44">
        <f>COMMANDE!K25</f>
        <v>0</v>
      </c>
      <c r="E17" s="28"/>
    </row>
    <row r="18" spans="1:5" ht="19" x14ac:dyDescent="0.2">
      <c r="A18" s="68">
        <f>BDD!A16</f>
        <v>1197</v>
      </c>
      <c r="B18" s="42" t="str">
        <f>BDD!D16</f>
        <v>Almendra Comuna cruda sin cáscara BIO (env. 1 kg.)</v>
      </c>
      <c r="C18" s="43" t="str">
        <f>BDD!E16</f>
        <v>Granada</v>
      </c>
      <c r="D18" s="44">
        <f>COMMANDE!K26</f>
        <v>0</v>
      </c>
      <c r="E18" s="28"/>
    </row>
    <row r="19" spans="1:5" ht="38" x14ac:dyDescent="0.2">
      <c r="A19" s="68">
        <f>BDD!A17</f>
        <v>3020</v>
      </c>
      <c r="B19" s="42" t="str">
        <f>BDD!D17</f>
        <v>Piña madurada en planta (recibida por avión) ¡¡¡Súper buena, color intenso, muy aromática!!!</v>
      </c>
      <c r="C19" s="43" t="str">
        <f>BDD!E17</f>
        <v>Costa Rica</v>
      </c>
      <c r="D19" s="44">
        <f>COMMANDE!K27</f>
        <v>0</v>
      </c>
      <c r="E19" s="28"/>
    </row>
    <row r="20" spans="1:5" s="45" customFormat="1" ht="19" x14ac:dyDescent="0.2">
      <c r="A20" s="68">
        <f>BDD!A18</f>
        <v>1338</v>
      </c>
      <c r="B20" s="42" t="str">
        <f>BDD!D18</f>
        <v>Piña deshidratada BIO (env. 1 kg.)</v>
      </c>
      <c r="C20" s="43" t="str">
        <f>BDD!E18</f>
        <v>Costa Rica</v>
      </c>
      <c r="D20" s="44">
        <f>COMMANDE!K28</f>
        <v>0</v>
      </c>
      <c r="E20" s="46"/>
    </row>
    <row r="21" spans="1:5" ht="19" x14ac:dyDescent="0.2">
      <c r="A21" s="68">
        <f>BDD!A19</f>
        <v>3785</v>
      </c>
      <c r="B21" s="42" t="str">
        <f>BDD!D19</f>
        <v>Cacahuete crudo con cáscara</v>
      </c>
      <c r="C21" s="43" t="str">
        <f>BDD!E19</f>
        <v>China</v>
      </c>
      <c r="D21" s="44">
        <f>COMMANDE!K29</f>
        <v>0</v>
      </c>
      <c r="E21" s="28"/>
    </row>
    <row r="22" spans="1:5" ht="19" x14ac:dyDescent="0.2">
      <c r="A22" s="68">
        <f>BDD!A20</f>
        <v>1827</v>
      </c>
      <c r="B22" s="42" t="str">
        <f>BDD!D20</f>
        <v>Cacahuete crudo sin cáscara repelado BIO</v>
      </c>
      <c r="C22" s="43" t="str">
        <f>BDD!E20</f>
        <v>China</v>
      </c>
      <c r="D22" s="44">
        <f>COMMANDE!K30</f>
        <v>0</v>
      </c>
      <c r="E22" s="28"/>
    </row>
    <row r="23" spans="1:5" ht="19" x14ac:dyDescent="0.2">
      <c r="A23" s="68">
        <f>BDD!A21</f>
        <v>1008</v>
      </c>
      <c r="B23" s="42" t="str">
        <f>BDD!D21</f>
        <v>Berenjena BIO ¡¡¡Súper oferta!!!</v>
      </c>
      <c r="C23" s="43" t="str">
        <f>BDD!E21</f>
        <v>Málaga</v>
      </c>
      <c r="D23" s="44">
        <f>COMMANDE!K31</f>
        <v>0</v>
      </c>
      <c r="E23" s="28"/>
    </row>
    <row r="24" spans="1:5" ht="19" x14ac:dyDescent="0.2">
      <c r="A24" s="68">
        <f>BDD!A22</f>
        <v>3001</v>
      </c>
      <c r="B24" s="42" t="str">
        <f>BDD!D22</f>
        <v>Aguacate Bacon local (nueva temporada, calibre grande)</v>
      </c>
      <c r="C24" s="43" t="str">
        <f>BDD!E22</f>
        <v>Granada</v>
      </c>
      <c r="D24" s="44">
        <f>COMMANDE!K32</f>
        <v>0</v>
      </c>
      <c r="E24" s="28"/>
    </row>
    <row r="25" spans="1:5" ht="19" x14ac:dyDescent="0.2">
      <c r="A25" s="68">
        <f>BDD!A23</f>
        <v>1001</v>
      </c>
      <c r="B25" s="42" t="str">
        <f>BDD!D23</f>
        <v>Aguacate Bacon BIO</v>
      </c>
      <c r="C25" s="43" t="str">
        <f>BDD!E23</f>
        <v>Granada</v>
      </c>
      <c r="D25" s="44">
        <f>COMMANDE!K33</f>
        <v>0</v>
      </c>
      <c r="E25" s="28"/>
    </row>
    <row r="26" spans="1:5" s="45" customFormat="1" ht="19" x14ac:dyDescent="0.2">
      <c r="A26" s="68">
        <f>BDD!A24</f>
        <v>3944</v>
      </c>
      <c r="B26" s="42" t="str">
        <f>BDD!D24</f>
        <v>Aguacate Bacon cocktail local</v>
      </c>
      <c r="C26" s="43" t="str">
        <f>BDD!E24</f>
        <v>Granada</v>
      </c>
      <c r="D26" s="44">
        <f>COMMANDE!K34</f>
        <v>0</v>
      </c>
      <c r="E26" s="46"/>
    </row>
    <row r="27" spans="1:5" ht="38" x14ac:dyDescent="0.2">
      <c r="A27" s="68" t="str">
        <f>BDD!A25</f>
        <v>6119-1265</v>
      </c>
      <c r="B27" s="42" t="str">
        <f>BDD!D25</f>
        <v>Aguacate Bacon BIO Mediano (piezas 100 a 150 grs.) Finca con certificado ecológico desde 1985 ¡¡¡Oferta!!!</v>
      </c>
      <c r="C27" s="43" t="str">
        <f>BDD!E25</f>
        <v>Málaga</v>
      </c>
      <c r="D27" s="44">
        <f>COMMANDE!K35</f>
        <v>0</v>
      </c>
      <c r="E27" s="28"/>
    </row>
    <row r="28" spans="1:5" ht="19" x14ac:dyDescent="0.2">
      <c r="A28" s="68">
        <f>BDD!A26</f>
        <v>3048</v>
      </c>
      <c r="B28" s="42" t="str">
        <f>BDD!D26</f>
        <v>Aguacate Fuerte local</v>
      </c>
      <c r="C28" s="43" t="str">
        <f>BDD!E26</f>
        <v>Málaga</v>
      </c>
      <c r="D28" s="44">
        <f>COMMANDE!K36</f>
        <v>0</v>
      </c>
      <c r="E28" s="28"/>
    </row>
    <row r="29" spans="1:5" ht="19" x14ac:dyDescent="0.2">
      <c r="A29" s="68">
        <f>BDD!A27</f>
        <v>1200</v>
      </c>
      <c r="B29" s="42" t="str">
        <f>BDD!D27</f>
        <v>Aguacate Fuerte BIO</v>
      </c>
      <c r="C29" s="43" t="str">
        <f>BDD!E27</f>
        <v>Granada</v>
      </c>
      <c r="D29" s="44">
        <f>COMMANDE!K37</f>
        <v>0</v>
      </c>
      <c r="E29" s="28"/>
    </row>
    <row r="30" spans="1:5" s="38" customFormat="1" ht="19" x14ac:dyDescent="0.2">
      <c r="A30" s="68">
        <f>BDD!A28</f>
        <v>1527</v>
      </c>
      <c r="B30" s="42" t="str">
        <f>BDD!D28</f>
        <v>Bayas de Goji BIO (env. 1 kg.)</v>
      </c>
      <c r="C30" s="43" t="str">
        <f>BDD!E28</f>
        <v>Tíbet</v>
      </c>
      <c r="D30" s="44">
        <f>COMMANDE!K38</f>
        <v>0</v>
      </c>
      <c r="E30" s="41"/>
    </row>
    <row r="31" spans="1:5" ht="19" x14ac:dyDescent="0.2">
      <c r="A31" s="68">
        <f>BDD!A29</f>
        <v>1527</v>
      </c>
      <c r="B31" s="42" t="str">
        <f>BDD!D29</f>
        <v>Bayas de Goji BIO (env. 500 grs.)</v>
      </c>
      <c r="C31" s="43" t="str">
        <f>BDD!E29</f>
        <v>Tíbet</v>
      </c>
      <c r="D31" s="44">
        <f>COMMANDE!K39</f>
        <v>0</v>
      </c>
      <c r="E31" s="28"/>
    </row>
    <row r="32" spans="1:5" ht="19" x14ac:dyDescent="0.2">
      <c r="A32" s="68">
        <f>BDD!A30</f>
        <v>3033</v>
      </c>
      <c r="B32" s="42" t="str">
        <f>BDD!D30</f>
        <v>Plátano Cavendish local (madurado en la planta) ¡¡¡Excelente!!!</v>
      </c>
      <c r="C32" s="43" t="str">
        <f>BDD!E30</f>
        <v>Granada</v>
      </c>
      <c r="D32" s="44">
        <f>COMMANDE!K40</f>
        <v>0</v>
      </c>
      <c r="E32" s="28"/>
    </row>
    <row r="33" spans="1:5" ht="19" x14ac:dyDescent="0.2">
      <c r="A33" s="68" t="str">
        <f>BDD!A31</f>
        <v>1007-2364</v>
      </c>
      <c r="B33" s="42" t="str">
        <f>BDD!D31</f>
        <v>Plátano Cavendish de las Islas BIO/RECO</v>
      </c>
      <c r="C33" s="43" t="str">
        <f>BDD!E31</f>
        <v>Canarias</v>
      </c>
      <c r="D33" s="44">
        <f>COMMANDE!K41</f>
        <v>0</v>
      </c>
      <c r="E33" s="28"/>
    </row>
    <row r="34" spans="1:5" ht="38" x14ac:dyDescent="0.2">
      <c r="A34" s="68">
        <f>BDD!A32</f>
        <v>3746</v>
      </c>
      <c r="B34" s="42" t="str">
        <f>BDD!D32</f>
        <v>Plátano deshidratado semi-seco artesanal, escogidos de nuestra propia producción ecológica (env. 200 grs.)</v>
      </c>
      <c r="C34" s="43" t="str">
        <f>BDD!E32</f>
        <v>Granada</v>
      </c>
      <c r="D34" s="44">
        <f>COMMANDE!K42</f>
        <v>0</v>
      </c>
      <c r="E34" s="28"/>
    </row>
    <row r="35" spans="1:5" ht="19" x14ac:dyDescent="0.2">
      <c r="A35" s="68">
        <f>BDD!A33</f>
        <v>1458</v>
      </c>
      <c r="B35" s="42" t="str">
        <f>BDD!D33</f>
        <v>Canela en rama BIO (env. 100 grs.)</v>
      </c>
      <c r="C35" s="43" t="str">
        <f>BDD!E33</f>
        <v>India</v>
      </c>
      <c r="D35" s="44">
        <f>COMMANDE!K43</f>
        <v>0</v>
      </c>
      <c r="E35" s="28"/>
    </row>
    <row r="36" spans="1:5" ht="19" x14ac:dyDescent="0.2">
      <c r="A36" s="68" t="str">
        <f>BDD!A34</f>
        <v>1124-1275-1679</v>
      </c>
      <c r="B36" s="42" t="str">
        <f>BDD!D34</f>
        <v>Remolacha BIO</v>
      </c>
      <c r="C36" s="43" t="str">
        <f>BDD!E34</f>
        <v>Málaga</v>
      </c>
      <c r="D36" s="44">
        <f>COMMANDE!K44</f>
        <v>0</v>
      </c>
      <c r="E36" s="28"/>
    </row>
    <row r="37" spans="1:5" ht="19" x14ac:dyDescent="0.2">
      <c r="A37" s="68">
        <f>BDD!A35</f>
        <v>1696</v>
      </c>
      <c r="B37" s="42" t="str">
        <f>BDD!D35</f>
        <v>Remolacha en polvo BIO (env. 1 kg.)</v>
      </c>
      <c r="C37" s="43" t="str">
        <f>BDD!E35</f>
        <v>Hungría</v>
      </c>
      <c r="D37" s="44">
        <f>COMMANDE!K45</f>
        <v>0</v>
      </c>
      <c r="E37" s="28"/>
    </row>
    <row r="38" spans="1:5" ht="19" x14ac:dyDescent="0.2">
      <c r="A38" s="68">
        <f>BDD!A36</f>
        <v>1696</v>
      </c>
      <c r="B38" s="42" t="str">
        <f>BDD!D36</f>
        <v>Remolacha en polvo BIO (env. 500 grs.)</v>
      </c>
      <c r="C38" s="43" t="str">
        <f>BDD!E36</f>
        <v>Hungría</v>
      </c>
      <c r="D38" s="44">
        <f>COMMANDE!K46</f>
        <v>0</v>
      </c>
      <c r="E38" s="28"/>
    </row>
    <row r="39" spans="1:5" ht="19" x14ac:dyDescent="0.2">
      <c r="A39" s="68">
        <f>BDD!A37</f>
        <v>1758</v>
      </c>
      <c r="B39" s="42" t="str">
        <f>BDD!D37</f>
        <v>Manteca de cacao BIO (env. 1 kg.)</v>
      </c>
      <c r="C39" s="43" t="str">
        <f>BDD!E37</f>
        <v>Perú</v>
      </c>
      <c r="D39" s="44">
        <f>COMMANDE!K47</f>
        <v>0</v>
      </c>
      <c r="E39" s="28"/>
    </row>
    <row r="40" spans="1:5" ht="38" x14ac:dyDescent="0.2">
      <c r="A40" s="68">
        <f>BDD!A38</f>
        <v>1257</v>
      </c>
      <c r="B40" s="42" t="str">
        <f>BDD!D38</f>
        <v>Acelga Baby verde BIO producción propia (ideal para ensaladas o batidos)</v>
      </c>
      <c r="C40" s="43" t="str">
        <f>BDD!E38</f>
        <v>Granada</v>
      </c>
      <c r="D40" s="44">
        <f>COMMANDE!K48</f>
        <v>0</v>
      </c>
      <c r="E40" s="28"/>
    </row>
    <row r="41" spans="1:5" ht="19" x14ac:dyDescent="0.2">
      <c r="A41" s="68">
        <f>BDD!A39</f>
        <v>1597</v>
      </c>
      <c r="B41" s="42" t="str">
        <f>BDD!D39</f>
        <v>Cacao en polvo crudo BIO (env. 1 kg.)</v>
      </c>
      <c r="C41" s="43" t="str">
        <f>BDD!E39</f>
        <v>Perú</v>
      </c>
      <c r="D41" s="44">
        <f>COMMANDE!K49</f>
        <v>0</v>
      </c>
      <c r="E41" s="28"/>
    </row>
    <row r="42" spans="1:5" ht="19" x14ac:dyDescent="0.2">
      <c r="A42" s="68">
        <f>BDD!A40</f>
        <v>6099</v>
      </c>
      <c r="B42" s="42" t="str">
        <f>BDD!D40</f>
        <v>Camu Camu en polvo BIO (env. 250 grs.) Conservacion refrigerada</v>
      </c>
      <c r="C42" s="43" t="str">
        <f>BDD!E40</f>
        <v>Perú</v>
      </c>
      <c r="D42" s="44">
        <f>COMMANDE!K50</f>
        <v>0</v>
      </c>
      <c r="E42" s="28"/>
    </row>
    <row r="43" spans="1:5" ht="19" x14ac:dyDescent="0.2">
      <c r="A43" s="68">
        <f>BDD!A41</f>
        <v>3210</v>
      </c>
      <c r="B43" s="42" t="str">
        <f>BDD!D41</f>
        <v>Carambola/Star Fruit local</v>
      </c>
      <c r="C43" s="43" t="str">
        <f>BDD!E41</f>
        <v>Granada</v>
      </c>
      <c r="D43" s="44">
        <f>COMMANDE!K51</f>
        <v>0</v>
      </c>
      <c r="E43" s="28"/>
    </row>
    <row r="44" spans="1:5" ht="19" x14ac:dyDescent="0.2">
      <c r="A44" s="68">
        <f>BDD!A42</f>
        <v>5075</v>
      </c>
      <c r="B44" s="42" t="str">
        <f>BDD!D42</f>
        <v>Zanahoria con rama local</v>
      </c>
      <c r="C44" s="43" t="str">
        <f>BDD!E42</f>
        <v>Granada</v>
      </c>
      <c r="D44" s="44">
        <f>COMMANDE!K52</f>
        <v>0</v>
      </c>
      <c r="E44" s="28"/>
    </row>
    <row r="45" spans="1:5" ht="19" x14ac:dyDescent="0.2">
      <c r="A45" s="68">
        <f>BDD!A43</f>
        <v>3017</v>
      </c>
      <c r="B45" s="42" t="str">
        <f>BDD!D43</f>
        <v>Zanahoria sin rama local</v>
      </c>
      <c r="C45" s="43" t="str">
        <f>BDD!E43</f>
        <v>Granada</v>
      </c>
      <c r="D45" s="44">
        <f>COMMANDE!K53</f>
        <v>0</v>
      </c>
      <c r="E45" s="28"/>
    </row>
    <row r="46" spans="1:5" ht="19" x14ac:dyDescent="0.2">
      <c r="A46" s="68">
        <f>BDD!A44</f>
        <v>1034</v>
      </c>
      <c r="B46" s="42" t="str">
        <f>BDD!D44</f>
        <v>Zanahoria sin rama BIO</v>
      </c>
      <c r="C46" s="43" t="str">
        <f>BDD!E44</f>
        <v>Malaga</v>
      </c>
      <c r="D46" s="44">
        <f>COMMANDE!K54</f>
        <v>0</v>
      </c>
      <c r="E46" s="28"/>
    </row>
    <row r="47" spans="1:5" ht="38" x14ac:dyDescent="0.2">
      <c r="A47" s="68">
        <f>BDD!A45</f>
        <v>6117</v>
      </c>
      <c r="B47" s="42" t="str">
        <f>BDD!D45</f>
        <v>Algarroba BIO de la Alpujarra al natural en vaina (nueva cosecha) (env. 400 grs.)</v>
      </c>
      <c r="C47" s="43" t="str">
        <f>BDD!E45</f>
        <v>Granada</v>
      </c>
      <c r="D47" s="44">
        <f>COMMANDE!K55</f>
        <v>0</v>
      </c>
      <c r="E47" s="28"/>
    </row>
    <row r="48" spans="1:5" s="45" customFormat="1" ht="19" x14ac:dyDescent="0.2">
      <c r="A48" s="68">
        <f>BDD!A46</f>
        <v>3023</v>
      </c>
      <c r="B48" s="42" t="str">
        <f>BDD!D46</f>
        <v>Apio verde local</v>
      </c>
      <c r="C48" s="43" t="str">
        <f>BDD!E46</f>
        <v>Granada</v>
      </c>
      <c r="D48" s="44">
        <f>COMMANDE!K56</f>
        <v>0</v>
      </c>
      <c r="E48" s="46"/>
    </row>
    <row r="49" spans="1:5" s="45" customFormat="1" ht="19" x14ac:dyDescent="0.2">
      <c r="A49" s="68">
        <f>BDD!A47</f>
        <v>1117</v>
      </c>
      <c r="B49" s="42" t="str">
        <f>BDD!D47</f>
        <v>Apio verde BIO</v>
      </c>
      <c r="C49" s="43" t="str">
        <f>BDD!E47</f>
        <v>Málaga</v>
      </c>
      <c r="D49" s="44">
        <f>COMMANDE!K57</f>
        <v>0</v>
      </c>
      <c r="E49" s="46"/>
    </row>
    <row r="50" spans="1:5" ht="19" x14ac:dyDescent="0.2">
      <c r="A50" s="68">
        <f>BDD!A48</f>
        <v>1572</v>
      </c>
      <c r="B50" s="42" t="str">
        <f>BDD!D48</f>
        <v>Chía semillas BIO (env. 1 kg.)</v>
      </c>
      <c r="C50" s="43" t="str">
        <f>BDD!E48</f>
        <v>Bolivia</v>
      </c>
      <c r="D50" s="44">
        <f>COMMANDE!K58</f>
        <v>0</v>
      </c>
      <c r="E50" s="28"/>
    </row>
    <row r="51" spans="1:5" ht="19" x14ac:dyDescent="0.2">
      <c r="A51" s="68">
        <f>BDD!A49</f>
        <v>1611</v>
      </c>
      <c r="B51" s="42" t="str">
        <f>BDD!D49</f>
        <v>Chips de coco crudo BIO (env. 1 kg.)</v>
      </c>
      <c r="C51" s="43" t="str">
        <f>BDD!E49</f>
        <v>Sri Lanka</v>
      </c>
      <c r="D51" s="44">
        <f>COMMANDE!K59</f>
        <v>0</v>
      </c>
      <c r="E51" s="28"/>
    </row>
    <row r="52" spans="1:5" s="45" customFormat="1" ht="38" x14ac:dyDescent="0.2">
      <c r="A52" s="68">
        <f>BDD!A50</f>
        <v>3032</v>
      </c>
      <c r="B52" s="42" t="str">
        <f>BDD!D50</f>
        <v>Chirimoya local ( producción propia en proceso de reconversión a la agricultura ecológica). Piezas grandes</v>
      </c>
      <c r="C52" s="43" t="str">
        <f>BDD!E50</f>
        <v>Granada</v>
      </c>
      <c r="D52" s="44">
        <f>COMMANDE!K60</f>
        <v>0</v>
      </c>
      <c r="E52" s="46"/>
    </row>
    <row r="53" spans="1:5" s="38" customFormat="1" ht="19" x14ac:dyDescent="0.2">
      <c r="A53" s="68">
        <f>BDD!A51</f>
        <v>1178</v>
      </c>
      <c r="B53" s="42" t="str">
        <f>BDD!D51</f>
        <v>Chirimoya BIO (produción propia, nueva temporada)</v>
      </c>
      <c r="C53" s="43" t="str">
        <f>BDD!E51</f>
        <v>Granada</v>
      </c>
      <c r="D53" s="44">
        <f>COMMANDE!K61</f>
        <v>0</v>
      </c>
      <c r="E53" s="41"/>
    </row>
    <row r="54" spans="1:5" ht="19" x14ac:dyDescent="0.2">
      <c r="A54" s="68">
        <f>BDD!A52</f>
        <v>1209</v>
      </c>
      <c r="B54" s="42" t="str">
        <f>BDD!D52</f>
        <v>Col Kale Lacitano/Cavolo Nero BIO baby (producción propia)</v>
      </c>
      <c r="C54" s="43" t="str">
        <f>BDD!E52</f>
        <v>Granada</v>
      </c>
      <c r="D54" s="44">
        <f>COMMANDE!K62</f>
        <v>0</v>
      </c>
      <c r="E54" s="28"/>
    </row>
    <row r="55" spans="1:5" ht="19" x14ac:dyDescent="0.2">
      <c r="A55" s="68">
        <f>BDD!A53</f>
        <v>1626</v>
      </c>
      <c r="B55" s="42" t="str">
        <f>BDD!D53</f>
        <v>Col Kale Winterbor Crespa BIO baby. Producción Propia</v>
      </c>
      <c r="C55" s="43" t="str">
        <f>BDD!E53</f>
        <v>Granada</v>
      </c>
      <c r="D55" s="44">
        <f>COMMANDE!K63</f>
        <v>0</v>
      </c>
      <c r="E55" s="28"/>
    </row>
    <row r="56" spans="1:5" ht="19" x14ac:dyDescent="0.2">
      <c r="A56" s="68">
        <f>BDD!A54</f>
        <v>1006</v>
      </c>
      <c r="B56" s="42" t="str">
        <f>BDD!D54</f>
        <v>Col verde lisa BIO</v>
      </c>
      <c r="C56" s="43" t="str">
        <f>BDD!E54</f>
        <v>Málaga</v>
      </c>
      <c r="D56" s="44">
        <f>COMMANDE!K64</f>
        <v>0</v>
      </c>
      <c r="E56" s="28"/>
    </row>
    <row r="57" spans="1:5" ht="38" x14ac:dyDescent="0.2">
      <c r="A57" s="68">
        <f>BDD!A55</f>
        <v>5037</v>
      </c>
      <c r="B57" s="42" t="str">
        <f>BDD!D55</f>
        <v>Caviar cítrico/citrus australasica local, piezas de 0,10/0,15 grs., cultivo natural .Precio por bandeja de 200 grs.</v>
      </c>
      <c r="C57" s="43" t="str">
        <f>BDD!E55</f>
        <v>Salobreña</v>
      </c>
      <c r="D57" s="44">
        <f>COMMANDE!K65</f>
        <v>0</v>
      </c>
      <c r="E57" s="28"/>
    </row>
    <row r="58" spans="1:5" ht="38" x14ac:dyDescent="0.2">
      <c r="A58" s="68">
        <f>BDD!A56</f>
        <v>5037</v>
      </c>
      <c r="B58" s="42" t="str">
        <f>BDD!D56</f>
        <v>Caviar cítrico/citrus australasica local, piezas de 0,10/0,15 grs., cultivo natural (precio por bandeja de 500 grs.)</v>
      </c>
      <c r="C58" s="43" t="str">
        <f>BDD!E56</f>
        <v>Salobreña</v>
      </c>
      <c r="D58" s="44">
        <f>COMMANDE!K66</f>
        <v>0</v>
      </c>
      <c r="E58" s="28"/>
    </row>
    <row r="59" spans="1:5" ht="38" x14ac:dyDescent="0.2">
      <c r="A59" s="68">
        <f>BDD!A57</f>
        <v>6019</v>
      </c>
      <c r="B59" s="42" t="str">
        <f>BDD!D57</f>
        <v>Caviar cítrico/citrus australasica BIO, piezas de 0,10/0,15 grs. (precio por bandeja de 200 grs.)</v>
      </c>
      <c r="C59" s="43" t="str">
        <f>BDD!E57</f>
        <v>Granada</v>
      </c>
      <c r="D59" s="44">
        <f>COMMANDE!K67</f>
        <v>0</v>
      </c>
      <c r="E59" s="28"/>
    </row>
    <row r="60" spans="1:5" ht="38" x14ac:dyDescent="0.2">
      <c r="A60" s="68">
        <f>BDD!A58</f>
        <v>6019</v>
      </c>
      <c r="B60" s="42" t="str">
        <f>BDD!D58</f>
        <v>Caviar cítrico/citrus australasica BIO, piezas de 0,10/0,15 grs. (precio por bandeja de 500 grs.)</v>
      </c>
      <c r="C60" s="43" t="str">
        <f>BDD!E58</f>
        <v>Granada</v>
      </c>
      <c r="D60" s="44">
        <f>COMMANDE!K68</f>
        <v>0</v>
      </c>
      <c r="E60" s="28"/>
    </row>
    <row r="61" spans="1:5" ht="19" x14ac:dyDescent="0.2">
      <c r="A61" s="68">
        <f>BDD!A59</f>
        <v>3421</v>
      </c>
      <c r="B61" s="42" t="str">
        <f>BDD!D59</f>
        <v>Limón local amarillo madurado en el árbol</v>
      </c>
      <c r="C61" s="43" t="str">
        <f>BDD!E59</f>
        <v>Granada</v>
      </c>
      <c r="D61" s="44">
        <f>COMMANDE!K69</f>
        <v>0</v>
      </c>
      <c r="E61" s="28"/>
    </row>
    <row r="62" spans="1:5" s="47" customFormat="1" ht="19" x14ac:dyDescent="0.2">
      <c r="A62" s="68">
        <f>BDD!A60</f>
        <v>6094</v>
      </c>
      <c r="B62" s="42" t="str">
        <f>BDD!D60</f>
        <v>Limón BIO de 2ª categoría</v>
      </c>
      <c r="C62" s="43" t="str">
        <f>BDD!E60</f>
        <v>Málaga</v>
      </c>
      <c r="D62" s="44">
        <f>COMMANDE!K70</f>
        <v>0</v>
      </c>
    </row>
    <row r="63" spans="1:5" ht="19" x14ac:dyDescent="0.2">
      <c r="A63" s="68">
        <f>BDD!A61</f>
        <v>1023</v>
      </c>
      <c r="B63" s="42" t="str">
        <f>BDD!D61</f>
        <v>Limón Verna BIO calibre grande, madurado en  planta</v>
      </c>
      <c r="C63" s="43" t="str">
        <f>BDD!E61</f>
        <v>Málaga</v>
      </c>
      <c r="D63" s="44">
        <f>COMMANDE!K71</f>
        <v>0</v>
      </c>
      <c r="E63" s="28"/>
    </row>
    <row r="64" spans="1:5" ht="19" x14ac:dyDescent="0.2">
      <c r="A64" s="68">
        <f>BDD!A62</f>
        <v>3169</v>
      </c>
      <c r="B64" s="42" t="str">
        <f>BDD!D62</f>
        <v>Lima verde local</v>
      </c>
      <c r="C64" s="43" t="str">
        <f>BDD!E62</f>
        <v>Granada</v>
      </c>
      <c r="D64" s="44">
        <f>COMMANDE!K72</f>
        <v>0</v>
      </c>
      <c r="E64" s="28"/>
    </row>
    <row r="65" spans="1:5" s="38" customFormat="1" ht="57" x14ac:dyDescent="0.2">
      <c r="A65" s="68">
        <f>BDD!A63</f>
        <v>3725</v>
      </c>
      <c r="B65" s="42" t="str">
        <f>BDD!D63</f>
        <v>Citronela local (manojo de 5 piezas) producción propia. Cultivo orgánico en finca certificada, pero hemos olvidado darla de alta en la certificadora ecológica</v>
      </c>
      <c r="C65" s="43" t="str">
        <f>BDD!E63</f>
        <v>Granada</v>
      </c>
      <c r="D65" s="44">
        <f>COMMANDE!K73</f>
        <v>0</v>
      </c>
      <c r="E65" s="41"/>
    </row>
    <row r="66" spans="1:5" s="38" customFormat="1" ht="19" x14ac:dyDescent="0.2">
      <c r="A66" s="68">
        <f>BDD!A64</f>
        <v>3391</v>
      </c>
      <c r="B66" s="42" t="str">
        <f>BDD!D64</f>
        <v>Coco Pagode fresco (pieza) ¡¡¡Delicioso y especial!!!</v>
      </c>
      <c r="C66" s="43" t="str">
        <f>BDD!E64</f>
        <v>Tailandia</v>
      </c>
      <c r="D66" s="44">
        <f>COMMANDE!K74</f>
        <v>0</v>
      </c>
      <c r="E66" s="41"/>
    </row>
    <row r="67" spans="1:5" ht="19" x14ac:dyDescent="0.2">
      <c r="A67" s="68">
        <f>BDD!A65</f>
        <v>3678</v>
      </c>
      <c r="B67" s="42" t="str">
        <f>BDD!D65</f>
        <v>Membrillo local</v>
      </c>
      <c r="C67" s="43" t="str">
        <f>BDD!E65</f>
        <v>Málaga</v>
      </c>
      <c r="D67" s="44">
        <f>COMMANDE!K75</f>
        <v>0</v>
      </c>
      <c r="E67" s="28"/>
    </row>
    <row r="68" spans="1:5" ht="19" x14ac:dyDescent="0.2">
      <c r="A68" s="68">
        <f>BDD!A66</f>
        <v>3924</v>
      </c>
      <c r="B68" s="42" t="str">
        <f>BDD!D66</f>
        <v>Pepino mini gourmet local</v>
      </c>
      <c r="C68" s="43" t="str">
        <f>BDD!E66</f>
        <v>Granada</v>
      </c>
      <c r="D68" s="44">
        <f>COMMANDE!K76</f>
        <v>0</v>
      </c>
      <c r="E68" s="28"/>
    </row>
    <row r="69" spans="1:5" ht="19" x14ac:dyDescent="0.2">
      <c r="A69" s="68">
        <f>BDD!A67</f>
        <v>6077</v>
      </c>
      <c r="B69" s="42" t="str">
        <f>BDD!D67</f>
        <v>Calabaza Butternut BIO</v>
      </c>
      <c r="C69" s="43" t="str">
        <f>BDD!E67</f>
        <v>Malaga</v>
      </c>
      <c r="D69" s="44">
        <f>COMMANDE!K77</f>
        <v>0</v>
      </c>
      <c r="E69" s="28"/>
    </row>
    <row r="70" spans="1:5" ht="19" x14ac:dyDescent="0.2">
      <c r="A70" s="68" t="str">
        <f>BDD!A68</f>
        <v>1002.133</v>
      </c>
      <c r="B70" s="42" t="str">
        <f>BDD!D68</f>
        <v>Calabacín verde BIO 2ª (calibres Variados)</v>
      </c>
      <c r="C70" s="43" t="str">
        <f>BDD!E68</f>
        <v>Málaga</v>
      </c>
      <c r="D70" s="44">
        <f>COMMANDE!K78</f>
        <v>0</v>
      </c>
      <c r="E70" s="28"/>
    </row>
    <row r="71" spans="1:5" ht="38" x14ac:dyDescent="0.2">
      <c r="A71" s="68">
        <f>BDD!A69</f>
        <v>6111</v>
      </c>
      <c r="B71" s="42" t="str">
        <f>BDD!D69</f>
        <v>Crackers deshidratados BIO de tomate, pipa de girasol, trigo sarraceno, lino, cebolla y moringa de cultivo ecológico (env. 200 grs.) RAW</v>
      </c>
      <c r="C71" s="43" t="str">
        <f>BDD!E69</f>
        <v>Nacional</v>
      </c>
      <c r="D71" s="44">
        <f>COMMANDE!K79</f>
        <v>0</v>
      </c>
      <c r="E71" s="28"/>
    </row>
    <row r="72" spans="1:5" ht="19" x14ac:dyDescent="0.2">
      <c r="A72" s="68">
        <f>BDD!A70</f>
        <v>1393</v>
      </c>
      <c r="B72" s="42" t="str">
        <f>BDD!D70</f>
        <v>Cúrcuma fresca BIO (pedido mínimo 500 grs.)</v>
      </c>
      <c r="C72" s="43" t="str">
        <f>BDD!E70</f>
        <v>Perú</v>
      </c>
      <c r="D72" s="44">
        <f>COMMANDE!K80</f>
        <v>0</v>
      </c>
      <c r="E72" s="28"/>
    </row>
    <row r="73" spans="1:5" ht="19" x14ac:dyDescent="0.2">
      <c r="A73" s="68">
        <f>BDD!A71</f>
        <v>6018</v>
      </c>
      <c r="B73" s="42" t="str">
        <f>BDD!D71</f>
        <v>Dátil Deglet Nour en rama de Israel BIO</v>
      </c>
      <c r="C73" s="43" t="str">
        <f>BDD!E71</f>
        <v>Israel</v>
      </c>
      <c r="D73" s="44">
        <f>COMMANDE!K81</f>
        <v>0</v>
      </c>
      <c r="E73" s="28"/>
    </row>
    <row r="74" spans="1:5" ht="19" x14ac:dyDescent="0.2">
      <c r="A74" s="68">
        <f>BDD!A72</f>
        <v>1485</v>
      </c>
      <c r="B74" s="42" t="str">
        <f>BDD!D72</f>
        <v>Dátil Deglet Nour sin rama BIO</v>
      </c>
      <c r="C74" s="43" t="str">
        <f>BDD!E72</f>
        <v>Túnez</v>
      </c>
      <c r="D74" s="44">
        <f>COMMANDE!K82</f>
        <v>0</v>
      </c>
      <c r="E74" s="28"/>
    </row>
    <row r="75" spans="1:5" ht="19" x14ac:dyDescent="0.2">
      <c r="A75" s="68">
        <f>BDD!A73</f>
        <v>1320</v>
      </c>
      <c r="B75" s="42" t="str">
        <f>BDD!D73</f>
        <v>Dátil Deglet sin hueso BIO</v>
      </c>
      <c r="C75" s="43" t="str">
        <f>BDD!E73</f>
        <v>Túnez</v>
      </c>
      <c r="D75" s="44">
        <f>COMMANDE!K83</f>
        <v>0</v>
      </c>
      <c r="E75" s="28"/>
    </row>
    <row r="76" spans="1:5" ht="19" x14ac:dyDescent="0.2">
      <c r="A76" s="68">
        <f>BDD!A74</f>
        <v>1399</v>
      </c>
      <c r="B76" s="42" t="str">
        <f>BDD!D74</f>
        <v>Datil Mazafati de Bam BIO nueva cosecha (env. 250 grs.)</v>
      </c>
      <c r="C76" s="43" t="str">
        <f>BDD!E74</f>
        <v>Irán</v>
      </c>
      <c r="D76" s="44">
        <f>COMMANDE!K84</f>
        <v>0</v>
      </c>
      <c r="E76" s="28"/>
    </row>
    <row r="77" spans="1:5" ht="19" x14ac:dyDescent="0.2">
      <c r="A77" s="68" t="str">
        <f>BDD!A75</f>
        <v>1997</v>
      </c>
      <c r="B77" s="42" t="str">
        <f>BDD!D75</f>
        <v>Dátil Medjool Súper Jumbo semi-seco BIO</v>
      </c>
      <c r="C77" s="43" t="str">
        <f>BDD!E75</f>
        <v>Israel</v>
      </c>
      <c r="D77" s="44">
        <f>COMMANDE!K85</f>
        <v>0</v>
      </c>
      <c r="E77" s="28"/>
    </row>
    <row r="78" spans="1:5" ht="38" x14ac:dyDescent="0.2">
      <c r="A78" s="68">
        <f>BDD!A76</f>
        <v>3377</v>
      </c>
      <c r="B78" s="42" t="str">
        <f>BDD!D76</f>
        <v>Agua de mar micro-filtrada hipertónica (bag in box 3 litros) (pendientes de recibir en esta semana)</v>
      </c>
      <c r="C78" s="43" t="str">
        <f>BDD!E76</f>
        <v>Mar Mediterráneo (Ibiza)</v>
      </c>
      <c r="D78" s="44">
        <f>COMMANDE!K86</f>
        <v>0</v>
      </c>
      <c r="E78" s="28"/>
    </row>
    <row r="79" spans="1:5" ht="19" x14ac:dyDescent="0.2">
      <c r="A79" s="68">
        <f>BDD!A77</f>
        <v>3720</v>
      </c>
      <c r="B79" s="42" t="str">
        <f>BDD!D77</f>
        <v>Agua de mar micro-filtrada hipertónica (bag in box 11 litros)</v>
      </c>
      <c r="C79" s="43" t="str">
        <f>BDD!E77</f>
        <v>Mar Mediterráneo (Ibiza)</v>
      </c>
      <c r="D79" s="44">
        <f>COMMANDE!K87</f>
        <v>0</v>
      </c>
      <c r="E79" s="28"/>
    </row>
    <row r="80" spans="1:5" ht="19" x14ac:dyDescent="0.2">
      <c r="A80" s="68">
        <f>BDD!A78</f>
        <v>3379</v>
      </c>
      <c r="B80" s="42" t="str">
        <f>BDD!D78</f>
        <v>Agua de mar micro-filtrada hipertónica (bag in box 20 litros)</v>
      </c>
      <c r="C80" s="43" t="str">
        <f>BDD!E78</f>
        <v>Mar Mediterráneo (Ibiza)</v>
      </c>
      <c r="D80" s="44">
        <f>COMMANDE!K88</f>
        <v>0</v>
      </c>
      <c r="E80" s="28"/>
    </row>
    <row r="81" spans="1:5" s="45" customFormat="1" ht="38" x14ac:dyDescent="0.2">
      <c r="A81" s="68">
        <f>BDD!A79</f>
        <v>3550</v>
      </c>
      <c r="B81" s="42" t="str">
        <f>BDD!D79</f>
        <v>Mazorca maiz dulce fresca (piezas grandes y jugosas, con toda la hoja alrededor de la mazorca)</v>
      </c>
      <c r="C81" s="43" t="str">
        <f>BDD!E79</f>
        <v>Málaga</v>
      </c>
      <c r="D81" s="44">
        <f>COMMANDE!K89</f>
        <v>0</v>
      </c>
      <c r="E81" s="46"/>
    </row>
    <row r="82" spans="1:5" ht="19" x14ac:dyDescent="0.2">
      <c r="A82" s="68">
        <f>BDD!A80</f>
        <v>4025</v>
      </c>
      <c r="B82" s="42" t="str">
        <f>BDD!D80</f>
        <v>Extractor de zumo ANGEL JUICER Cool Press 5500 Luxury</v>
      </c>
      <c r="C82" s="43" t="str">
        <f>BDD!E80</f>
        <v>Unión Europea</v>
      </c>
      <c r="D82" s="44">
        <f>COMMANDE!K90</f>
        <v>0</v>
      </c>
    </row>
    <row r="83" spans="1:5" ht="19" x14ac:dyDescent="0.2">
      <c r="A83" s="68">
        <f>BDD!A81</f>
        <v>6059</v>
      </c>
      <c r="B83" s="42" t="str">
        <f>BDD!D81</f>
        <v>Hoja de Remolacha Baby BIO Producción Producción</v>
      </c>
      <c r="C83" s="43" t="str">
        <f>BDD!E81</f>
        <v>Granada</v>
      </c>
      <c r="D83" s="44">
        <f>COMMANDE!K91</f>
        <v>0</v>
      </c>
      <c r="E83" s="28"/>
    </row>
    <row r="84" spans="1:5" ht="19" x14ac:dyDescent="0.2">
      <c r="A84" s="68">
        <f>BDD!A82</f>
        <v>6059</v>
      </c>
      <c r="B84" s="42" t="str">
        <f>BDD!D82</f>
        <v>Hoja de Remolacha Baby BIO (producción propia)</v>
      </c>
      <c r="C84" s="43" t="str">
        <f>BDD!E82</f>
        <v>Granada</v>
      </c>
      <c r="D84" s="44">
        <f>COMMANDE!K92</f>
        <v>0</v>
      </c>
      <c r="E84" s="28"/>
    </row>
    <row r="85" spans="1:5" ht="19" x14ac:dyDescent="0.2">
      <c r="A85" s="68">
        <f>BDD!A83</f>
        <v>1647</v>
      </c>
      <c r="B85" s="42" t="str">
        <f>BDD!D83</f>
        <v>Harina de coco BIO (env. 1 kg.)</v>
      </c>
      <c r="C85" s="43" t="str">
        <f>BDD!E83</f>
        <v>Sri Lanka</v>
      </c>
      <c r="D85" s="44">
        <f>COMMANDE!K93</f>
        <v>0</v>
      </c>
    </row>
    <row r="86" spans="1:5" ht="19" x14ac:dyDescent="0.2">
      <c r="A86" s="68">
        <f>BDD!A84</f>
        <v>6106</v>
      </c>
      <c r="B86" s="42" t="str">
        <f>BDD!D84</f>
        <v>Fenogreco en semillas BIO (env. 500 grs.)</v>
      </c>
      <c r="C86" s="43" t="str">
        <f>BDD!E84</f>
        <v>Egipto</v>
      </c>
      <c r="D86" s="44">
        <f>COMMANDE!K94</f>
        <v>0</v>
      </c>
      <c r="E86" s="28"/>
    </row>
    <row r="87" spans="1:5" ht="19" x14ac:dyDescent="0.2">
      <c r="A87" s="68">
        <f>BDD!A85</f>
        <v>1937</v>
      </c>
      <c r="B87" s="42" t="str">
        <f>BDD!D85</f>
        <v>Cacao BIO semilla grano crudo entero (env. 1 kg.)</v>
      </c>
      <c r="C87" s="43" t="str">
        <f>BDD!E85</f>
        <v>Perú</v>
      </c>
      <c r="D87" s="44">
        <f>COMMANDE!K95</f>
        <v>0</v>
      </c>
      <c r="E87" s="28"/>
    </row>
    <row r="88" spans="1:5" ht="19" x14ac:dyDescent="0.2">
      <c r="A88" s="68">
        <f>BDD!A86</f>
        <v>3138</v>
      </c>
      <c r="B88" s="42" t="str">
        <f>BDD!D86</f>
        <v>Higo chumbo local ¡¡ máxima calidad!!</v>
      </c>
      <c r="C88" s="43" t="str">
        <f>BDD!E86</f>
        <v>Granada</v>
      </c>
      <c r="D88" s="44">
        <f>COMMANDE!K96</f>
        <v>0</v>
      </c>
      <c r="E88" s="28"/>
    </row>
    <row r="89" spans="1:5" ht="19" x14ac:dyDescent="0.2">
      <c r="A89" s="68">
        <f>BDD!A87</f>
        <v>1548</v>
      </c>
      <c r="B89" s="42" t="str">
        <f>BDD!D87</f>
        <v>Higo seco turco BIO</v>
      </c>
      <c r="C89" s="43" t="str">
        <f>BDD!E87</f>
        <v>Turquía</v>
      </c>
      <c r="D89" s="44">
        <f>COMMANDE!K97</f>
        <v>0</v>
      </c>
      <c r="E89" s="28"/>
    </row>
    <row r="90" spans="1:5" ht="19" x14ac:dyDescent="0.2">
      <c r="A90" s="68">
        <f>BDD!A88</f>
        <v>1220</v>
      </c>
      <c r="B90" s="42" t="str">
        <f>BDD!D88</f>
        <v>Fruto del Baobad BIO (sólo pulpa en polvo)</v>
      </c>
      <c r="C90" s="43" t="str">
        <f>BDD!E88</f>
        <v>Importación</v>
      </c>
      <c r="D90" s="44">
        <f>COMMANDE!K98</f>
        <v>0</v>
      </c>
      <c r="E90" s="28"/>
    </row>
    <row r="91" spans="1:5" s="38" customFormat="1" ht="19" x14ac:dyDescent="0.2">
      <c r="A91" s="68">
        <f>BDD!A89</f>
        <v>1967</v>
      </c>
      <c r="B91" s="42" t="str">
        <f>BDD!D89</f>
        <v>Jengibre BIO (pedido mínimo 500 grs.)</v>
      </c>
      <c r="C91" s="43" t="str">
        <f>BDD!E89</f>
        <v>Perú</v>
      </c>
      <c r="D91" s="44">
        <f>COMMANDE!K99</f>
        <v>0</v>
      </c>
      <c r="E91" s="41"/>
    </row>
    <row r="92" spans="1:5" ht="19" x14ac:dyDescent="0.2">
      <c r="A92" s="68">
        <f>BDD!A90</f>
        <v>3217</v>
      </c>
      <c r="B92" s="42" t="str">
        <f>BDD!D90</f>
        <v>Guayaba local</v>
      </c>
      <c r="C92" s="43" t="str">
        <f>BDD!E90</f>
        <v>Granada</v>
      </c>
      <c r="D92" s="44">
        <f>COMMANDE!K100</f>
        <v>0</v>
      </c>
      <c r="E92" s="28"/>
    </row>
    <row r="93" spans="1:5" s="45" customFormat="1" ht="19" x14ac:dyDescent="0.2">
      <c r="A93" s="68">
        <f>BDD!A91</f>
        <v>1607</v>
      </c>
      <c r="B93" s="42" t="str">
        <f>BDD!D91</f>
        <v>Semillas de cáñamo pelado crudo BIO (env. 1 kg.)</v>
      </c>
      <c r="C93" s="43" t="str">
        <f>BDD!E91</f>
        <v>China</v>
      </c>
      <c r="D93" s="44">
        <f>COMMANDE!K101</f>
        <v>0</v>
      </c>
      <c r="E93" s="46"/>
    </row>
    <row r="94" spans="1:5" ht="19" x14ac:dyDescent="0.2">
      <c r="A94" s="68">
        <f>BDD!A92</f>
        <v>1356</v>
      </c>
      <c r="B94" s="42" t="str">
        <f>BDD!D92</f>
        <v>Girasol pipa sin cáscara BIO (env. 1kg)</v>
      </c>
      <c r="C94" s="43" t="str">
        <f>BDD!E92</f>
        <v>Bulgaria</v>
      </c>
      <c r="D94" s="44">
        <f>COMMANDE!K102</f>
        <v>0</v>
      </c>
      <c r="E94" s="28"/>
    </row>
    <row r="95" spans="1:5" s="45" customFormat="1" ht="19" x14ac:dyDescent="0.2">
      <c r="A95" s="68">
        <f>BDD!A93</f>
        <v>1356</v>
      </c>
      <c r="B95" s="42" t="str">
        <f>BDD!D93</f>
        <v>Girasol pipa sin cáscara BIO (env. 500 grs.)</v>
      </c>
      <c r="C95" s="43" t="str">
        <f>BDD!E93</f>
        <v>Bulgaria</v>
      </c>
      <c r="D95" s="44">
        <f>COMMANDE!K103</f>
        <v>0</v>
      </c>
      <c r="E95" s="46"/>
    </row>
    <row r="96" spans="1:5" ht="19" x14ac:dyDescent="0.2">
      <c r="A96" s="68">
        <f>BDD!A94</f>
        <v>3209</v>
      </c>
      <c r="B96" s="42" t="str">
        <f>BDD!D94</f>
        <v>Granada local ¡¡¡Muy roja, excelente!!!</v>
      </c>
      <c r="C96" s="43" t="str">
        <f>BDD!E94</f>
        <v>Granada</v>
      </c>
      <c r="D96" s="44">
        <f>COMMANDE!K104</f>
        <v>0</v>
      </c>
      <c r="E96" s="28"/>
    </row>
    <row r="97" spans="1:5" ht="19" x14ac:dyDescent="0.2">
      <c r="A97" s="68">
        <f>BDD!A95</f>
        <v>1121</v>
      </c>
      <c r="B97" s="42" t="str">
        <f>BDD!D95</f>
        <v>Granada mollar BIO (piezas grandes y rosadas)</v>
      </c>
      <c r="C97" s="43" t="str">
        <f>BDD!E95</f>
        <v>Granada</v>
      </c>
      <c r="D97" s="44">
        <f>COMMANDE!K105</f>
        <v>0</v>
      </c>
      <c r="E97" s="28"/>
    </row>
    <row r="98" spans="1:5" ht="19" x14ac:dyDescent="0.2">
      <c r="A98" s="68">
        <f>BDD!A96</f>
        <v>6120</v>
      </c>
      <c r="B98" s="42" t="str">
        <f>BDD!D96</f>
        <v>Granada Purple Queen BIO</v>
      </c>
      <c r="C98" s="43" t="str">
        <f>BDD!E96</f>
        <v>Málaga</v>
      </c>
      <c r="D98" s="44">
        <f>COMMANDE!K106</f>
        <v>0</v>
      </c>
      <c r="E98" s="28"/>
    </row>
    <row r="99" spans="1:5" ht="19" x14ac:dyDescent="0.2">
      <c r="A99" s="68">
        <f>BDD!A97</f>
        <v>6063</v>
      </c>
      <c r="B99" s="42" t="str">
        <f>BDD!D97</f>
        <v>Aceite de oliva BIO variedad Aloreña (env. 1 litro cristal)</v>
      </c>
      <c r="C99" s="43" t="str">
        <f>BDD!E97</f>
        <v>Málaga</v>
      </c>
      <c r="D99" s="44">
        <f>COMMANDE!K107</f>
        <v>0</v>
      </c>
      <c r="E99" s="28"/>
    </row>
    <row r="100" spans="1:5" ht="19" x14ac:dyDescent="0.2">
      <c r="A100" s="68">
        <f>BDD!A98</f>
        <v>6064</v>
      </c>
      <c r="B100" s="42" t="str">
        <f>BDD!D98</f>
        <v>Aceite de oliva BIO variedad Aloreña (lata 5 litros)</v>
      </c>
      <c r="C100" s="43" t="str">
        <f>BDD!E98</f>
        <v>Málaga</v>
      </c>
      <c r="D100" s="44">
        <f>COMMANDE!K108</f>
        <v>0</v>
      </c>
      <c r="E100" s="28"/>
    </row>
    <row r="101" spans="1:5" ht="19" x14ac:dyDescent="0.2">
      <c r="A101" s="68" t="str">
        <f>BDD!A99</f>
        <v>3601-5043-3261</v>
      </c>
      <c r="B101" s="42" t="str">
        <f>BDD!D99</f>
        <v>Kaki diferentes varidades local (persimon, brillante...)</v>
      </c>
      <c r="C101" s="43" t="str">
        <f>BDD!E99</f>
        <v>Granada</v>
      </c>
      <c r="D101" s="44">
        <f>COMMANDE!K109</f>
        <v>0</v>
      </c>
      <c r="E101" s="28"/>
    </row>
    <row r="102" spans="1:5" s="45" customFormat="1" ht="38" x14ac:dyDescent="0.2">
      <c r="A102" s="68">
        <f>BDD!A100</f>
        <v>3265</v>
      </c>
      <c r="B102" s="42" t="str">
        <f>BDD!D100</f>
        <v>Kaki Fuyu local  (procedente de finca con cultivo orgánico) ¡¡¡Calidad súper!!!</v>
      </c>
      <c r="C102" s="43" t="str">
        <f>BDD!E100</f>
        <v>Granada</v>
      </c>
      <c r="D102" s="44">
        <f>COMMANDE!K110</f>
        <v>0</v>
      </c>
      <c r="E102" s="46"/>
    </row>
    <row r="103" spans="1:5" ht="19" x14ac:dyDescent="0.2">
      <c r="A103" s="68">
        <f>BDD!A101</f>
        <v>3276</v>
      </c>
      <c r="B103" s="42" t="str">
        <f>BDD!D101</f>
        <v>Kiwi local</v>
      </c>
      <c r="C103" s="43" t="str">
        <f>BDD!E101</f>
        <v>Granada</v>
      </c>
      <c r="D103" s="44">
        <f>COMMANDE!K111</f>
        <v>0</v>
      </c>
      <c r="E103" s="28"/>
    </row>
    <row r="104" spans="1:5" ht="19" x14ac:dyDescent="0.2">
      <c r="A104" s="68">
        <f>BDD!A102</f>
        <v>1961</v>
      </c>
      <c r="B104" s="42" t="str">
        <f>BDD!D102</f>
        <v>Kiwi  BIO</v>
      </c>
      <c r="C104" s="43" t="str">
        <f>BDD!E102</f>
        <v>Portugal</v>
      </c>
      <c r="D104" s="44">
        <f>COMMANDE!K112</f>
        <v>0</v>
      </c>
      <c r="E104" s="28"/>
    </row>
    <row r="105" spans="1:5" s="45" customFormat="1" ht="19" x14ac:dyDescent="0.2">
      <c r="A105" s="68">
        <f>BDD!A103</f>
        <v>3941</v>
      </c>
      <c r="B105" s="42" t="str">
        <f>BDD!D103</f>
        <v xml:space="preserve">Kiwi Sun Gold </v>
      </c>
      <c r="C105" s="43" t="str">
        <f>BDD!E103</f>
        <v>Nueva Zelanda</v>
      </c>
      <c r="D105" s="44">
        <f>COMMANDE!K113</f>
        <v>0</v>
      </c>
      <c r="E105" s="46"/>
    </row>
    <row r="106" spans="1:5" s="45" customFormat="1" ht="19" x14ac:dyDescent="0.2">
      <c r="A106" s="68">
        <f>BDD!A104</f>
        <v>1755</v>
      </c>
      <c r="B106" s="42" t="str">
        <f>BDD!D104</f>
        <v>Leche de coco en polvo 100% cruda BIO (env. 1 kg.)</v>
      </c>
      <c r="C106" s="43" t="str">
        <f>BDD!E104</f>
        <v>Sri Lanka</v>
      </c>
      <c r="D106" s="44">
        <f>COMMANDE!K114</f>
        <v>0</v>
      </c>
      <c r="E106" s="46"/>
    </row>
    <row r="107" spans="1:5" ht="19" x14ac:dyDescent="0.2">
      <c r="A107" s="68">
        <f>BDD!A105</f>
        <v>1755</v>
      </c>
      <c r="B107" s="42" t="str">
        <f>BDD!D105</f>
        <v>Leche de coco en polvo 100% cruda BIO (env. 500 grs.)</v>
      </c>
      <c r="C107" s="43" t="str">
        <f>BDD!E105</f>
        <v>Sri Lanka</v>
      </c>
      <c r="D107" s="44">
        <f>COMMANDE!K115</f>
        <v>0</v>
      </c>
      <c r="E107" s="28"/>
    </row>
    <row r="108" spans="1:5" ht="19" x14ac:dyDescent="0.2">
      <c r="A108" s="68">
        <f>BDD!A106</f>
        <v>1103</v>
      </c>
      <c r="B108" s="42" t="str">
        <f>BDD!D106</f>
        <v>Lima-limón variedad india BIO (se recolecta con color)</v>
      </c>
      <c r="C108" s="43" t="str">
        <f>BDD!E106</f>
        <v>Málaga</v>
      </c>
      <c r="D108" s="44">
        <f>COMMANDE!K116</f>
        <v>0</v>
      </c>
      <c r="E108" s="28"/>
    </row>
    <row r="109" spans="1:5" ht="19" x14ac:dyDescent="0.2">
      <c r="A109" s="68">
        <f>BDD!A107</f>
        <v>1606</v>
      </c>
      <c r="B109" s="42" t="str">
        <f>BDD!D107</f>
        <v>Lúcuma cruda en polvo BIO (env. 1 kg.)</v>
      </c>
      <c r="C109" s="43" t="str">
        <f>BDD!E107</f>
        <v>Perú</v>
      </c>
      <c r="D109" s="44">
        <f>COMMANDE!K117</f>
        <v>0</v>
      </c>
      <c r="E109" s="28"/>
    </row>
    <row r="110" spans="1:5" ht="19" x14ac:dyDescent="0.2">
      <c r="A110" s="68">
        <f>BDD!A108</f>
        <v>1640</v>
      </c>
      <c r="B110" s="42" t="str">
        <f>BDD!D108</f>
        <v>Maca en polvo cruda BIO (env. 1 kg.)</v>
      </c>
      <c r="C110" s="43" t="str">
        <f>BDD!E108</f>
        <v>Perú</v>
      </c>
      <c r="D110" s="44">
        <f>COMMANDE!K118</f>
        <v>0</v>
      </c>
      <c r="E110" s="28"/>
    </row>
    <row r="111" spans="1:5" ht="19" x14ac:dyDescent="0.2">
      <c r="A111" s="68">
        <f>BDD!A109</f>
        <v>1640</v>
      </c>
      <c r="B111" s="42" t="str">
        <f>BDD!D109</f>
        <v>Maca en polvo cruda BIO (env. 500 grs.)</v>
      </c>
      <c r="C111" s="43" t="str">
        <f>BDD!E109</f>
        <v>Perú</v>
      </c>
      <c r="D111" s="44">
        <f>COMMANDE!K119</f>
        <v>0</v>
      </c>
      <c r="E111" s="28"/>
    </row>
    <row r="112" spans="1:5" ht="19" x14ac:dyDescent="0.2">
      <c r="A112" s="68">
        <f>BDD!A110</f>
        <v>1639</v>
      </c>
      <c r="B112" s="42" t="str">
        <f>BDD!D110</f>
        <v>Maca negra BIO (env. 1 kg.)</v>
      </c>
      <c r="C112" s="43" t="str">
        <f>BDD!E110</f>
        <v>Perú</v>
      </c>
      <c r="D112" s="44">
        <f>COMMANDE!K120</f>
        <v>0</v>
      </c>
      <c r="E112" s="28"/>
    </row>
    <row r="113" spans="1:5" s="45" customFormat="1" ht="19" x14ac:dyDescent="0.2">
      <c r="A113" s="68">
        <f>BDD!A111</f>
        <v>1639</v>
      </c>
      <c r="B113" s="42" t="str">
        <f>BDD!D111</f>
        <v>Maca negra BIO (env. 500 grs.)</v>
      </c>
      <c r="C113" s="43" t="str">
        <f>BDD!E111</f>
        <v>Perú</v>
      </c>
      <c r="D113" s="44">
        <f>COMMANDE!K121</f>
        <v>0</v>
      </c>
      <c r="E113" s="46"/>
    </row>
    <row r="114" spans="1:5" s="45" customFormat="1" ht="19" x14ac:dyDescent="0.2">
      <c r="A114" s="68">
        <f>BDD!A112</f>
        <v>3146</v>
      </c>
      <c r="B114" s="42" t="str">
        <f>BDD!D112</f>
        <v>Mazorca maiz dulce fresca (bandeja de 2 piezas)</v>
      </c>
      <c r="C114" s="43" t="str">
        <f>BDD!E112</f>
        <v>Málaga</v>
      </c>
      <c r="D114" s="44">
        <f>COMMANDE!K122</f>
        <v>0</v>
      </c>
      <c r="E114" s="46"/>
    </row>
    <row r="115" spans="1:5" ht="19" x14ac:dyDescent="0.2">
      <c r="A115" s="68">
        <f>BDD!A113</f>
        <v>5215</v>
      </c>
      <c r="B115" s="42" t="str">
        <f>BDD!D113</f>
        <v>Mango Irwin gourmet deshidratado a  baja temperatura. Crudo. En laminas</v>
      </c>
      <c r="C115" s="43" t="str">
        <f>BDD!E113</f>
        <v>Granada</v>
      </c>
      <c r="D115" s="44">
        <f>COMMANDE!K123</f>
        <v>0</v>
      </c>
      <c r="E115" s="28"/>
    </row>
    <row r="116" spans="1:5" ht="38" x14ac:dyDescent="0.2">
      <c r="A116" s="68">
        <f>BDD!A114</f>
        <v>3868</v>
      </c>
      <c r="B116" s="42" t="str">
        <f>BDD!D114</f>
        <v>Mango deshidratado semi-seco artesanal Palmer rojo de Brasil (env. 500 grs.)</v>
      </c>
      <c r="C116" s="43" t="str">
        <f>BDD!E114</f>
        <v>Granada</v>
      </c>
      <c r="D116" s="44">
        <f>COMMANDE!K124</f>
        <v>0</v>
      </c>
      <c r="E116" s="28"/>
    </row>
    <row r="117" spans="1:5" ht="19" x14ac:dyDescent="0.2">
      <c r="A117" s="68">
        <f>BDD!A115</f>
        <v>3174</v>
      </c>
      <c r="B117" s="42" t="str">
        <f>BDD!D115</f>
        <v>Mango Irwin local (grande)</v>
      </c>
      <c r="C117" s="43" t="str">
        <f>BDD!E115</f>
        <v>Málaga</v>
      </c>
      <c r="D117" s="44">
        <f>COMMANDE!K125</f>
        <v>0</v>
      </c>
      <c r="E117" s="28"/>
    </row>
    <row r="118" spans="1:5" ht="19" x14ac:dyDescent="0.2">
      <c r="A118" s="68">
        <f>BDD!A116</f>
        <v>3255</v>
      </c>
      <c r="B118" s="42" t="str">
        <f>BDD!D116</f>
        <v>Mango Keitt Local</v>
      </c>
      <c r="C118" s="43" t="str">
        <f>BDD!E116</f>
        <v>Granada</v>
      </c>
      <c r="D118" s="44">
        <f>COMMANDE!K126</f>
        <v>0</v>
      </c>
      <c r="E118" s="28"/>
    </row>
    <row r="119" spans="1:5" ht="19" x14ac:dyDescent="0.2">
      <c r="A119" s="68">
        <f>BDD!A117</f>
        <v>1171</v>
      </c>
      <c r="B119" s="42" t="str">
        <f>BDD!D117</f>
        <v>Mango Keitt BIO</v>
      </c>
      <c r="C119" s="43" t="str">
        <f>BDD!E117</f>
        <v>Granada</v>
      </c>
      <c r="D119" s="44">
        <f>COMMANDE!K127</f>
        <v>0</v>
      </c>
      <c r="E119" s="28"/>
    </row>
    <row r="120" spans="1:5" ht="57" x14ac:dyDescent="0.2">
      <c r="A120" s="68">
        <f>BDD!A118</f>
        <v>6198</v>
      </c>
      <c r="B120" s="42" t="str">
        <f>BDD!D118</f>
        <v>Mango Keitt BIO (ligeras quemaduras superficiales al lado del pedúnculo producidas por el sol, pulpa perfecta). Finca con certificado ecológico desde 1985 ¡¡¡Oferta!!!</v>
      </c>
      <c r="C120" s="43" t="str">
        <f>BDD!E118</f>
        <v>Málaga</v>
      </c>
      <c r="D120" s="44">
        <f>COMMANDE!K128</f>
        <v>0</v>
      </c>
      <c r="E120" s="28"/>
    </row>
    <row r="121" spans="1:5" s="45" customFormat="1" ht="19" x14ac:dyDescent="0.2">
      <c r="A121" s="68">
        <f>BDD!A119</f>
        <v>6127</v>
      </c>
      <c r="B121" s="42" t="str">
        <f>BDD!D119</f>
        <v>Mango Keitt calibre pequeño (de 170 a 400 grs aproximadamente) BIO</v>
      </c>
      <c r="C121" s="43" t="str">
        <f>BDD!E119</f>
        <v>Málaga</v>
      </c>
      <c r="D121" s="44">
        <f>COMMANDE!K129</f>
        <v>0</v>
      </c>
      <c r="E121" s="46"/>
    </row>
    <row r="122" spans="1:5" ht="19" x14ac:dyDescent="0.2">
      <c r="A122" s="68">
        <f>BDD!A120</f>
        <v>3225</v>
      </c>
      <c r="B122" s="42" t="str">
        <f>BDD!D120</f>
        <v>Mango Kent calibre mediano local madurado en árbol</v>
      </c>
      <c r="C122" s="43" t="str">
        <f>BDD!E120</f>
        <v>Málaga</v>
      </c>
      <c r="D122" s="44">
        <f>COMMANDE!K130</f>
        <v>0</v>
      </c>
      <c r="E122" s="28"/>
    </row>
    <row r="123" spans="1:5" ht="57" x14ac:dyDescent="0.2">
      <c r="A123" s="68">
        <f>BDD!A121</f>
        <v>6198</v>
      </c>
      <c r="B123" s="42" t="str">
        <f>BDD!D121</f>
        <v>Mango Kent BIO (ligeras quemaduras superficiales al lado del pedúnculo producidas por el sol, pulpa perfecta). Finca con certificado ecológico desde 1985 ¡¡¡Oferta!!!</v>
      </c>
      <c r="C123" s="43" t="str">
        <f>BDD!E121</f>
        <v>Málaga</v>
      </c>
      <c r="D123" s="44">
        <f>COMMANDE!K131</f>
        <v>0</v>
      </c>
      <c r="E123" s="28"/>
    </row>
    <row r="124" spans="1:5" ht="19" x14ac:dyDescent="0.2">
      <c r="A124" s="68">
        <f>BDD!A122</f>
        <v>3194</v>
      </c>
      <c r="B124" s="42" t="str">
        <f>BDD!D122</f>
        <v>Mango Lipens local ¡¡¡Excelente!!!</v>
      </c>
      <c r="C124" s="43" t="str">
        <f>BDD!E122</f>
        <v>Granada</v>
      </c>
      <c r="D124" s="44">
        <f>COMMANDE!K132</f>
        <v>0</v>
      </c>
      <c r="E124" s="28"/>
    </row>
    <row r="125" spans="1:5" ht="38" x14ac:dyDescent="0.2">
      <c r="A125" s="68">
        <f>BDD!A123</f>
        <v>3190</v>
      </c>
      <c r="B125" s="42" t="str">
        <f>BDD!D123</f>
        <v>Mango Osteen cultivo natural local ¡¡¡Procedente de finca ecológica sin certificado!!!</v>
      </c>
      <c r="C125" s="43" t="str">
        <f>BDD!E123</f>
        <v>Granada</v>
      </c>
      <c r="D125" s="44">
        <f>COMMANDE!K133</f>
        <v>0</v>
      </c>
      <c r="E125" s="28"/>
    </row>
    <row r="126" spans="1:5" ht="38" x14ac:dyDescent="0.2">
      <c r="A126" s="68" t="str">
        <f>BDD!A124</f>
        <v>3190. 658</v>
      </c>
      <c r="B126" s="42" t="str">
        <f>BDD!D124</f>
        <v>Mango Osteen finca EParadise (certificado Global Gap) ¡¡¡Máxima selección, madurado en el árbol y recolectado a diario!!!</v>
      </c>
      <c r="C126" s="43" t="str">
        <f>BDD!E124</f>
        <v>Granada</v>
      </c>
      <c r="D126" s="44">
        <f>COMMANDE!K134</f>
        <v>0</v>
      </c>
      <c r="E126" s="28"/>
    </row>
    <row r="127" spans="1:5" ht="19" x14ac:dyDescent="0.2">
      <c r="A127" s="68">
        <f>BDD!A125</f>
        <v>1115</v>
      </c>
      <c r="B127" s="42" t="str">
        <f>BDD!D125</f>
        <v>Mango Osteen BIO. Primera calidad. Madurado en la planta</v>
      </c>
      <c r="C127" s="43" t="str">
        <f>BDD!E125</f>
        <v>Salobrena</v>
      </c>
      <c r="D127" s="44">
        <f>COMMANDE!K135</f>
        <v>0</v>
      </c>
      <c r="E127" s="28"/>
    </row>
    <row r="128" spans="1:5" ht="19" x14ac:dyDescent="0.2">
      <c r="A128" s="68">
        <f>BDD!A126</f>
        <v>3703</v>
      </c>
      <c r="B128" s="42" t="str">
        <f>BDD!D126</f>
        <v>Mango Osteen mini gourmet local</v>
      </c>
      <c r="C128" s="43" t="str">
        <f>BDD!E126</f>
        <v>Granada</v>
      </c>
      <c r="D128" s="44">
        <f>COMMANDE!K136</f>
        <v>0</v>
      </c>
      <c r="E128" s="28"/>
    </row>
    <row r="129" spans="1:5" ht="19" x14ac:dyDescent="0.2">
      <c r="A129" s="68">
        <f>BDD!A127</f>
        <v>1843</v>
      </c>
      <c r="B129" s="42" t="str">
        <f>BDD!D127</f>
        <v>Mango Palmer rojo BIO. Recién recolectado, piezas grandes</v>
      </c>
      <c r="C129" s="43" t="str">
        <f>BDD!E127</f>
        <v>Granada</v>
      </c>
      <c r="D129" s="44">
        <f>COMMANDE!K137</f>
        <v>0</v>
      </c>
      <c r="E129" s="28"/>
    </row>
    <row r="130" spans="1:5" ht="19" x14ac:dyDescent="0.2">
      <c r="A130" s="68">
        <f>BDD!A128</f>
        <v>6269</v>
      </c>
      <c r="B130" s="42" t="str">
        <f>BDD!D128</f>
        <v xml:space="preserve">Mango palmer rojo gourmet BIO </v>
      </c>
      <c r="C130" s="43" t="str">
        <f>BDD!E128</f>
        <v>Granada</v>
      </c>
      <c r="D130" s="44">
        <f>COMMANDE!K138</f>
        <v>0</v>
      </c>
      <c r="E130" s="28"/>
    </row>
    <row r="131" spans="1:5" ht="38" x14ac:dyDescent="0.2">
      <c r="A131" s="68" t="str">
        <f>BDD!A129</f>
        <v>3214-3248-3174-3194-3190-3175</v>
      </c>
      <c r="B131" s="42" t="str">
        <f>BDD!D129</f>
        <v>Mango variado local empezando a madurar (Haden, Supér Haden, Irwin, Lipens, Osteen, Tommy Atkins)</v>
      </c>
      <c r="C131" s="43" t="str">
        <f>BDD!E129</f>
        <v>Granada</v>
      </c>
      <c r="D131" s="44">
        <f>COMMANDE!K139</f>
        <v>0</v>
      </c>
      <c r="E131" s="28"/>
    </row>
    <row r="132" spans="1:5" ht="19" x14ac:dyDescent="0.2">
      <c r="A132" s="68">
        <f>BDD!A130</f>
        <v>3112</v>
      </c>
      <c r="B132" s="42" t="str">
        <f>BDD!D130</f>
        <v>Melón piel de sapo</v>
      </c>
      <c r="C132" s="43" t="str">
        <f>BDD!E130</f>
        <v>Córdoba</v>
      </c>
      <c r="D132" s="44">
        <f>COMMANDE!K140</f>
        <v>0</v>
      </c>
      <c r="E132" s="28"/>
    </row>
    <row r="133" spans="1:5" ht="19" x14ac:dyDescent="0.2">
      <c r="A133" s="68">
        <f>BDD!A131</f>
        <v>1052</v>
      </c>
      <c r="B133" s="42" t="str">
        <f>BDD!D131</f>
        <v>Melón piel de sapo BIO</v>
      </c>
      <c r="C133" s="43" t="str">
        <f>BDD!E131</f>
        <v>Andalucía</v>
      </c>
      <c r="D133" s="44">
        <f>COMMANDE!K141</f>
        <v>0</v>
      </c>
      <c r="E133" s="28"/>
    </row>
    <row r="134" spans="1:5" ht="19" x14ac:dyDescent="0.2">
      <c r="A134" s="68">
        <f>BDD!A132</f>
        <v>3925</v>
      </c>
      <c r="B134" s="42" t="str">
        <f>BDD!D132</f>
        <v>Miel de aguacate (env. 1 kg.)</v>
      </c>
      <c r="C134" s="43" t="str">
        <f>BDD!E132</f>
        <v>Granada</v>
      </c>
      <c r="D134" s="44">
        <f>COMMANDE!K142</f>
        <v>0</v>
      </c>
      <c r="E134" s="28"/>
    </row>
    <row r="135" spans="1:5" ht="19" x14ac:dyDescent="0.2">
      <c r="A135" s="68">
        <f>BDD!A133</f>
        <v>1324</v>
      </c>
      <c r="B135" s="42" t="str">
        <f>BDD!D133</f>
        <v>Miel de eucalipto BIO (env. 1 kg.)</v>
      </c>
      <c r="C135" s="43" t="str">
        <f>BDD!E133</f>
        <v>Huelva</v>
      </c>
      <c r="D135" s="44">
        <f>COMMANDE!K143</f>
        <v>0</v>
      </c>
      <c r="E135" s="28"/>
    </row>
    <row r="136" spans="1:5" ht="19" x14ac:dyDescent="0.2">
      <c r="A136" s="68">
        <f>BDD!A134</f>
        <v>5113</v>
      </c>
      <c r="B136" s="42" t="str">
        <f>BDD!D134</f>
        <v>Miel de azahar (env. 1 kg.)</v>
      </c>
      <c r="C136" s="43" t="str">
        <f>BDD!E134</f>
        <v>Granada</v>
      </c>
      <c r="D136" s="44">
        <f>COMMANDE!K144</f>
        <v>0</v>
      </c>
      <c r="E136" s="28"/>
    </row>
    <row r="137" spans="1:5" ht="19" x14ac:dyDescent="0.2">
      <c r="A137" s="68">
        <f>BDD!A135</f>
        <v>1444</v>
      </c>
      <c r="B137" s="42" t="str">
        <f>BDD!D135</f>
        <v>Miel Huelva multiflora BIO cruda sin filtrar (env. 1 kg.)</v>
      </c>
      <c r="C137" s="43" t="str">
        <f>BDD!E135</f>
        <v>Huelva</v>
      </c>
      <c r="D137" s="44">
        <f>COMMANDE!K145</f>
        <v>0</v>
      </c>
      <c r="E137" s="28"/>
    </row>
    <row r="138" spans="1:5" ht="19" x14ac:dyDescent="0.2">
      <c r="A138" s="68">
        <f>BDD!A136</f>
        <v>5107</v>
      </c>
      <c r="B138" s="42" t="str">
        <f>BDD!D136</f>
        <v>Miel de montaña (env. 1 kg)</v>
      </c>
      <c r="C138" s="43" t="str">
        <f>BDD!E136</f>
        <v>Granada</v>
      </c>
      <c r="D138" s="44">
        <f>COMMANDE!K146</f>
        <v>0</v>
      </c>
      <c r="E138" s="28"/>
    </row>
    <row r="139" spans="1:5" ht="19" x14ac:dyDescent="0.2">
      <c r="A139" s="68">
        <f>BDD!A137</f>
        <v>3585</v>
      </c>
      <c r="B139" s="42" t="str">
        <f>BDD!D137</f>
        <v>Miel de romero (env. 1 kg.)</v>
      </c>
      <c r="C139" s="43" t="str">
        <f>BDD!E137</f>
        <v>Granada</v>
      </c>
      <c r="D139" s="44">
        <f>COMMANDE!K147</f>
        <v>0</v>
      </c>
      <c r="E139" s="28"/>
    </row>
    <row r="140" spans="1:5" ht="19" x14ac:dyDescent="0.2">
      <c r="A140" s="68">
        <f>BDD!A138</f>
        <v>5114</v>
      </c>
      <c r="B140" s="42" t="str">
        <f>BDD!D138</f>
        <v>Miel multiflora (env. 1 kg.)</v>
      </c>
      <c r="C140" s="43" t="str">
        <f>BDD!E138</f>
        <v>Granada</v>
      </c>
      <c r="D140" s="44">
        <f>COMMANDE!K148</f>
        <v>0</v>
      </c>
      <c r="E140" s="28"/>
    </row>
    <row r="141" spans="1:5" ht="19" x14ac:dyDescent="0.2">
      <c r="A141" s="68">
        <f>BDD!A139</f>
        <v>3626</v>
      </c>
      <c r="B141" s="42" t="str">
        <f>BDD!D139</f>
        <v>Níspero de invierno local</v>
      </c>
      <c r="C141" s="43" t="str">
        <f>BDD!E139</f>
        <v>Granada</v>
      </c>
      <c r="D141" s="44">
        <f>COMMANDE!K149</f>
        <v>0</v>
      </c>
      <c r="E141" s="28"/>
    </row>
    <row r="142" spans="1:5" ht="19" x14ac:dyDescent="0.2">
      <c r="A142" s="68">
        <f>BDD!A140</f>
        <v>1154</v>
      </c>
      <c r="B142" s="42" t="str">
        <f>BDD!D140</f>
        <v>Avellana cruda BIO sin cáscara (env. 1 kg.)</v>
      </c>
      <c r="C142" s="43" t="str">
        <f>BDD!E140</f>
        <v>Nacional</v>
      </c>
      <c r="D142" s="44">
        <f>COMMANDE!K150</f>
        <v>0</v>
      </c>
      <c r="E142" s="28"/>
    </row>
    <row r="143" spans="1:5" ht="19" x14ac:dyDescent="0.2">
      <c r="A143" s="68">
        <f>BDD!A141</f>
        <v>1027</v>
      </c>
      <c r="B143" s="42" t="str">
        <f>BDD!D141</f>
        <v>Anacardo crudo BIO (env. 1 kg.)</v>
      </c>
      <c r="C143" s="43" t="str">
        <f>BDD!E141</f>
        <v>India</v>
      </c>
      <c r="D143" s="44">
        <f>COMMANDE!K151</f>
        <v>0</v>
      </c>
      <c r="E143" s="28"/>
    </row>
    <row r="144" spans="1:5" ht="19" x14ac:dyDescent="0.2">
      <c r="A144" s="68" t="str">
        <f>BDD!A142</f>
        <v>1816</v>
      </c>
      <c r="B144" s="42" t="str">
        <f>BDD!D142</f>
        <v>Nuez de Macadamia sin cáscara BIO  (env. 1 kg.)</v>
      </c>
      <c r="C144" s="43" t="str">
        <f>BDD!E142</f>
        <v>Kenia</v>
      </c>
      <c r="D144" s="44">
        <f>COMMANDE!K152</f>
        <v>0</v>
      </c>
      <c r="E144" s="28"/>
    </row>
    <row r="145" spans="1:5" ht="19" x14ac:dyDescent="0.2">
      <c r="A145" s="68" t="str">
        <f>BDD!A143</f>
        <v>1816</v>
      </c>
      <c r="B145" s="42" t="str">
        <f>BDD!D143</f>
        <v>Nuez de Macadamia sin cáscara BIO (env. 500 grs.)</v>
      </c>
      <c r="C145" s="43" t="str">
        <f>BDD!E143</f>
        <v>Kenia</v>
      </c>
      <c r="D145" s="44">
        <f>COMMANDE!K153</f>
        <v>0</v>
      </c>
      <c r="E145" s="28"/>
    </row>
    <row r="146" spans="1:5" ht="19" x14ac:dyDescent="0.2">
      <c r="A146" s="68">
        <f>BDD!A144</f>
        <v>6005</v>
      </c>
      <c r="B146" s="42" t="str">
        <f>BDD!D144</f>
        <v>Nuez Pecana sin cáscara BIO  (env. 1 kg.)</v>
      </c>
      <c r="C146" s="43" t="str">
        <f>BDD!E144</f>
        <v>Mexico</v>
      </c>
      <c r="D146" s="44">
        <f>COMMANDE!K154</f>
        <v>0</v>
      </c>
      <c r="E146" s="28"/>
    </row>
    <row r="147" spans="1:5" ht="19" x14ac:dyDescent="0.2">
      <c r="A147" s="68">
        <f>BDD!A145</f>
        <v>6005</v>
      </c>
      <c r="B147" s="42" t="str">
        <f>BDD!D145</f>
        <v>Nuez Pecana sin cáscara BIO (env. 500 grs.)</v>
      </c>
      <c r="C147" s="43" t="str">
        <f>BDD!E145</f>
        <v>Mexico</v>
      </c>
      <c r="D147" s="44">
        <f>COMMANDE!K155</f>
        <v>0</v>
      </c>
      <c r="E147" s="28"/>
    </row>
    <row r="148" spans="1:5" ht="19" x14ac:dyDescent="0.2">
      <c r="A148" s="68">
        <f>BDD!A146</f>
        <v>1101</v>
      </c>
      <c r="B148" s="42" t="str">
        <f>BDD!D146</f>
        <v>Cebolla blanca seca BIO</v>
      </c>
      <c r="C148" s="43" t="str">
        <f>BDD!E146</f>
        <v>Málaga</v>
      </c>
      <c r="D148" s="44">
        <f>COMMANDE!K156</f>
        <v>0</v>
      </c>
      <c r="E148" s="28"/>
    </row>
    <row r="149" spans="1:5" ht="19" x14ac:dyDescent="0.2">
      <c r="A149" s="68">
        <f>BDD!A147</f>
        <v>1151</v>
      </c>
      <c r="B149" s="42" t="str">
        <f>BDD!D147</f>
        <v>Cebolla roja BIO</v>
      </c>
      <c r="C149" s="43" t="str">
        <f>BDD!E147</f>
        <v>Malaga</v>
      </c>
      <c r="D149" s="44">
        <f>COMMANDE!K157</f>
        <v>0</v>
      </c>
      <c r="E149" s="28"/>
    </row>
    <row r="150" spans="1:5" ht="19" x14ac:dyDescent="0.2">
      <c r="A150" s="68">
        <f>BDD!A148</f>
        <v>6025</v>
      </c>
      <c r="B150" s="42" t="str">
        <f>BDD!D148</f>
        <v>Aceituna Aloreña aliñada BIO (env.800 grs.)</v>
      </c>
      <c r="C150" s="43" t="str">
        <f>BDD!E148</f>
        <v>Málaga</v>
      </c>
      <c r="D150" s="44">
        <f>COMMANDE!K158</f>
        <v>0</v>
      </c>
      <c r="E150" s="28"/>
    </row>
    <row r="151" spans="1:5" ht="38" x14ac:dyDescent="0.2">
      <c r="A151" s="68">
        <f>BDD!A149</f>
        <v>5119</v>
      </c>
      <c r="B151" s="42" t="str">
        <f>BDD!D149</f>
        <v>Aceituna fermentada BIO (bote cristal 450 grs.) Varios tipos: frescas, semi-secas, secas, ...a elección (sin sal y sin ningún otro complemento)</v>
      </c>
      <c r="C151" s="43" t="str">
        <f>BDD!E149</f>
        <v>Valencia</v>
      </c>
      <c r="D151" s="44">
        <f>COMMANDE!K159</f>
        <v>0</v>
      </c>
      <c r="E151" s="28"/>
    </row>
    <row r="152" spans="1:5" ht="19" x14ac:dyDescent="0.2">
      <c r="A152" s="68">
        <f>BDD!A150</f>
        <v>1541</v>
      </c>
      <c r="B152" s="42" t="str">
        <f>BDD!D150</f>
        <v>Aceituna negra s/hueso semi-seca BIO (env. 500 grs.)</v>
      </c>
      <c r="C152" s="43" t="str">
        <f>BDD!E150</f>
        <v>Importación</v>
      </c>
      <c r="D152" s="44">
        <f>COMMANDE!K160</f>
        <v>0</v>
      </c>
      <c r="E152" s="28"/>
    </row>
    <row r="153" spans="1:5" ht="19" x14ac:dyDescent="0.2">
      <c r="A153" s="68">
        <f>BDD!A151</f>
        <v>5159</v>
      </c>
      <c r="B153" s="42" t="str">
        <f>BDD!D151</f>
        <v>Aceituna Manzanilla verde Gordal fresca local</v>
      </c>
      <c r="C153" s="43" t="str">
        <f>BDD!E151</f>
        <v>Granada</v>
      </c>
      <c r="D153" s="44">
        <f>COMMANDE!K161</f>
        <v>0</v>
      </c>
      <c r="E153" s="28"/>
    </row>
    <row r="154" spans="1:5" ht="19" x14ac:dyDescent="0.2">
      <c r="A154" s="68">
        <f>BDD!A152</f>
        <v>3073</v>
      </c>
      <c r="B154" s="42" t="str">
        <f>BDD!D152</f>
        <v>Naranja Valencialate local</v>
      </c>
      <c r="C154" s="43" t="str">
        <f>BDD!E152</f>
        <v>Andalucía</v>
      </c>
      <c r="D154" s="44">
        <f>COMMANDE!K162</f>
        <v>0</v>
      </c>
      <c r="E154" s="28"/>
    </row>
    <row r="155" spans="1:5" ht="19" x14ac:dyDescent="0.2">
      <c r="A155" s="68">
        <f>BDD!A153</f>
        <v>6584</v>
      </c>
      <c r="B155" s="42" t="str">
        <f>BDD!D153</f>
        <v>Pimentón Picante de la Vera BIO         (env. 1 kg.)</v>
      </c>
      <c r="C155" s="43" t="str">
        <f>BDD!E153</f>
        <v>Sierra de Gredos</v>
      </c>
      <c r="D155" s="44">
        <f>COMMANDE!K163</f>
        <v>0</v>
      </c>
      <c r="E155" s="28"/>
    </row>
    <row r="156" spans="1:5" ht="19" x14ac:dyDescent="0.2">
      <c r="A156" s="68">
        <f>BDD!A154</f>
        <v>1576</v>
      </c>
      <c r="B156" s="42" t="str">
        <f>BDD!D154</f>
        <v>Boniato BIO (grande)</v>
      </c>
      <c r="C156" s="43" t="str">
        <f>BDD!E154</f>
        <v>Málaga</v>
      </c>
      <c r="D156" s="44">
        <f>COMMANDE!K164</f>
        <v>0</v>
      </c>
      <c r="E156" s="28"/>
    </row>
    <row r="157" spans="1:5" ht="19" x14ac:dyDescent="0.2">
      <c r="A157" s="68">
        <f>BDD!A155</f>
        <v>1015</v>
      </c>
      <c r="B157" s="42" t="str">
        <f>BDD!D155</f>
        <v>Boniato BIO (mediano)</v>
      </c>
      <c r="C157" s="43" t="str">
        <f>BDD!E155</f>
        <v>Málaga</v>
      </c>
      <c r="D157" s="44">
        <f>COMMANDE!K165</f>
        <v>0</v>
      </c>
      <c r="E157" s="28"/>
    </row>
    <row r="158" spans="1:5" ht="19" x14ac:dyDescent="0.2">
      <c r="A158" s="68">
        <f>BDD!A156</f>
        <v>1761</v>
      </c>
      <c r="B158" s="42" t="str">
        <f>BDD!D156</f>
        <v>Boniato violeta BIO (mediano/grande, nueva cosecha)¡¡Excelente!!</v>
      </c>
      <c r="C158" s="43" t="str">
        <f>BDD!E156</f>
        <v>Málaga</v>
      </c>
      <c r="D158" s="44">
        <f>COMMANDE!K166</f>
        <v>0</v>
      </c>
      <c r="E158" s="28"/>
    </row>
    <row r="159" spans="1:5" ht="19" x14ac:dyDescent="0.2">
      <c r="A159" s="68">
        <f>BDD!A157</f>
        <v>3615</v>
      </c>
      <c r="B159" s="42" t="str">
        <f>BDD!D157</f>
        <v>Pistacho en grano natural (env. 1 kg.)</v>
      </c>
      <c r="C159" s="43" t="str">
        <f>BDD!E157</f>
        <v>Nacional</v>
      </c>
      <c r="D159" s="44">
        <f>COMMANDE!K167</f>
        <v>0</v>
      </c>
      <c r="E159" s="28"/>
    </row>
    <row r="160" spans="1:5" ht="19" x14ac:dyDescent="0.2">
      <c r="A160" s="68">
        <f>BDD!A158</f>
        <v>3615</v>
      </c>
      <c r="B160" s="42" t="str">
        <f>BDD!D158</f>
        <v>Pistacho en grano natural (env. 500 grs.)</v>
      </c>
      <c r="C160" s="43" t="str">
        <f>BDD!E158</f>
        <v>Nacional</v>
      </c>
      <c r="D160" s="44">
        <f>COMMANDE!K168</f>
        <v>0</v>
      </c>
      <c r="E160" s="28"/>
    </row>
    <row r="161" spans="1:5" ht="19" x14ac:dyDescent="0.2">
      <c r="A161" s="68">
        <f>BDD!A159</f>
        <v>3967</v>
      </c>
      <c r="B161" s="42" t="str">
        <f>BDD!D159</f>
        <v>Pitahaya/ Dragon Fruit amarilla por fuera pulpa blanca local</v>
      </c>
      <c r="C161" s="43" t="str">
        <f>BDD!E159</f>
        <v>Granada</v>
      </c>
      <c r="D161" s="44">
        <f>COMMANDE!K169</f>
        <v>0</v>
      </c>
      <c r="E161" s="28"/>
    </row>
    <row r="162" spans="1:5" ht="19" x14ac:dyDescent="0.2">
      <c r="A162" s="68">
        <f>BDD!A160</f>
        <v>1982</v>
      </c>
      <c r="B162" s="42" t="str">
        <f>BDD!D160</f>
        <v>Pitahaya roja BIO</v>
      </c>
      <c r="C162" s="43" t="str">
        <f>BDD!E160</f>
        <v>Granada</v>
      </c>
      <c r="D162" s="44">
        <f>COMMANDE!K170</f>
        <v>0</v>
      </c>
      <c r="E162" s="28"/>
    </row>
    <row r="163" spans="1:5" ht="19" x14ac:dyDescent="0.2">
      <c r="A163" s="68">
        <f>BDD!A161</f>
        <v>3043</v>
      </c>
      <c r="B163" s="42" t="str">
        <f>BDD!D161</f>
        <v>Pera Conferencia</v>
      </c>
      <c r="C163" s="43" t="str">
        <f>BDD!E161</f>
        <v>Nacional</v>
      </c>
      <c r="D163" s="44">
        <f>COMMANDE!K171</f>
        <v>0</v>
      </c>
      <c r="E163" s="28"/>
    </row>
    <row r="164" spans="1:5" ht="19" x14ac:dyDescent="0.2">
      <c r="A164" s="68">
        <f>BDD!A162</f>
        <v>1123</v>
      </c>
      <c r="B164" s="42" t="str">
        <f>BDD!D162</f>
        <v>Pera Conferencia BIO</v>
      </c>
      <c r="C164" s="43" t="str">
        <f>BDD!E162</f>
        <v>Nacional</v>
      </c>
      <c r="D164" s="44">
        <f>COMMANDE!K172</f>
        <v>0</v>
      </c>
      <c r="E164" s="28"/>
    </row>
    <row r="165" spans="1:5" ht="19" x14ac:dyDescent="0.2">
      <c r="A165" s="68">
        <f>BDD!A163</f>
        <v>1062</v>
      </c>
      <c r="B165" s="42" t="str">
        <f>BDD!D163</f>
        <v>Puerro BIO</v>
      </c>
      <c r="C165" s="43" t="str">
        <f>BDD!E163</f>
        <v>Málaga</v>
      </c>
      <c r="D165" s="44">
        <f>COMMANDE!K173</f>
        <v>0</v>
      </c>
      <c r="E165" s="28"/>
    </row>
    <row r="166" spans="1:5" ht="19" x14ac:dyDescent="0.2">
      <c r="A166" s="68">
        <f>BDD!A164</f>
        <v>3313</v>
      </c>
      <c r="B166" s="42" t="str">
        <f>BDD!D164</f>
        <v>Pimiento mini dulce de colores local</v>
      </c>
      <c r="C166" s="43" t="str">
        <f>BDD!E164</f>
        <v>Granada</v>
      </c>
      <c r="D166" s="44">
        <f>COMMANDE!K174</f>
        <v>0</v>
      </c>
      <c r="E166" s="28"/>
    </row>
    <row r="167" spans="1:5" ht="19" x14ac:dyDescent="0.2">
      <c r="A167" s="68">
        <f>BDD!A165</f>
        <v>1043</v>
      </c>
      <c r="B167" s="42" t="str">
        <f>BDD!D165</f>
        <v>Pimiento Rojo Ramiro BIO</v>
      </c>
      <c r="C167" s="43" t="str">
        <f>BDD!E165</f>
        <v>Málaga</v>
      </c>
      <c r="D167" s="44">
        <f>COMMANDE!K175</f>
        <v>0</v>
      </c>
      <c r="E167" s="28"/>
    </row>
    <row r="168" spans="1:5" ht="19" x14ac:dyDescent="0.2">
      <c r="A168" s="68">
        <f>BDD!A166</f>
        <v>6041</v>
      </c>
      <c r="B168" s="42" t="str">
        <f>BDD!D166</f>
        <v>Polen fresco BIO (env. 500 grs.)</v>
      </c>
      <c r="C168" s="43" t="str">
        <f>BDD!E166</f>
        <v>Córdoba</v>
      </c>
      <c r="D168" s="44">
        <f>COMMANDE!K176</f>
        <v>0</v>
      </c>
      <c r="E168" s="28"/>
    </row>
    <row r="169" spans="1:5" ht="19" x14ac:dyDescent="0.2">
      <c r="A169" s="68" t="str">
        <f>BDD!A167</f>
        <v>1564</v>
      </c>
      <c r="B169" s="42" t="str">
        <f>BDD!D167</f>
        <v>Polen seco BIO (env. 500 grs.)</v>
      </c>
      <c r="C169" s="43" t="str">
        <f>BDD!E167</f>
        <v>Huelva</v>
      </c>
      <c r="D169" s="44">
        <f>COMMANDE!K177</f>
        <v>0</v>
      </c>
      <c r="E169" s="28"/>
    </row>
    <row r="170" spans="1:5" ht="19" x14ac:dyDescent="0.2">
      <c r="A170" s="68">
        <f>BDD!A168</f>
        <v>6121</v>
      </c>
      <c r="B170" s="42" t="str">
        <f>BDD!D168</f>
        <v>Patata Lucinda blanca BIO</v>
      </c>
      <c r="C170" s="43" t="str">
        <f>BDD!E168</f>
        <v>Málaga</v>
      </c>
      <c r="D170" s="44">
        <f>COMMANDE!K178</f>
        <v>0</v>
      </c>
      <c r="E170" s="28"/>
    </row>
    <row r="171" spans="1:5" ht="19" x14ac:dyDescent="0.2">
      <c r="A171" s="68">
        <f>BDD!A169</f>
        <v>1147</v>
      </c>
      <c r="B171" s="42" t="str">
        <f>BDD!D169</f>
        <v>Patata roja BIO</v>
      </c>
      <c r="C171" s="43" t="str">
        <f>BDD!E169</f>
        <v>Granada</v>
      </c>
      <c r="D171" s="44">
        <f>COMMANDE!K179</f>
        <v>0</v>
      </c>
      <c r="E171" s="28"/>
    </row>
    <row r="172" spans="1:5" ht="19" x14ac:dyDescent="0.2">
      <c r="A172" s="68" t="str">
        <f>BDD!A170</f>
        <v>5124-3852</v>
      </c>
      <c r="B172" s="42" t="str">
        <f>BDD!D170</f>
        <v>Manzana Golden local de la Sierra (nueva cosecha)</v>
      </c>
      <c r="C172" s="43" t="str">
        <f>BDD!E170</f>
        <v>Granada</v>
      </c>
      <c r="D172" s="44">
        <f>COMMANDE!K180</f>
        <v>0</v>
      </c>
      <c r="E172" s="28"/>
    </row>
    <row r="173" spans="1:5" ht="19" x14ac:dyDescent="0.2">
      <c r="A173" s="68">
        <f>BDD!A171</f>
        <v>3973</v>
      </c>
      <c r="B173" s="42" t="str">
        <f>BDD!D171</f>
        <v>Manzana Granny Smith local de Sierra Nevada</v>
      </c>
      <c r="C173" s="43" t="str">
        <f>BDD!E171</f>
        <v>Granada</v>
      </c>
      <c r="D173" s="44">
        <f>COMMANDE!K181</f>
        <v>0</v>
      </c>
      <c r="E173" s="28"/>
    </row>
    <row r="174" spans="1:5" ht="19" x14ac:dyDescent="0.2">
      <c r="A174" s="68">
        <f>BDD!A172</f>
        <v>3706</v>
      </c>
      <c r="B174" s="42" t="str">
        <f>BDD!D172</f>
        <v>Manzana Reineta local Sierra Nevada</v>
      </c>
      <c r="C174" s="43" t="str">
        <f>BDD!E172</f>
        <v>Granada</v>
      </c>
      <c r="D174" s="44">
        <f>COMMANDE!K182</f>
        <v>0</v>
      </c>
      <c r="E174" s="28"/>
    </row>
    <row r="175" spans="1:5" ht="19" x14ac:dyDescent="0.2">
      <c r="A175" s="68">
        <f>BDD!A173</f>
        <v>3145</v>
      </c>
      <c r="B175" s="42" t="str">
        <f>BDD!D173</f>
        <v>Manzana Starky roja local Sierra Nevada</v>
      </c>
      <c r="C175" s="43" t="str">
        <f>BDD!E173</f>
        <v>Granada</v>
      </c>
      <c r="D175" s="44">
        <f>COMMANDE!K183</f>
        <v>0</v>
      </c>
      <c r="E175" s="28"/>
    </row>
    <row r="176" spans="1:5" ht="19" x14ac:dyDescent="0.2">
      <c r="A176" s="68">
        <f>BDD!A174</f>
        <v>5149</v>
      </c>
      <c r="B176" s="42" t="str">
        <f>BDD!D174</f>
        <v>Manzana roja Top Red local de Sierra Nevada</v>
      </c>
      <c r="C176" s="43" t="str">
        <f>BDD!E174</f>
        <v>Granada</v>
      </c>
      <c r="D176" s="44">
        <f>COMMANDE!K184</f>
        <v>0</v>
      </c>
      <c r="E176" s="28"/>
    </row>
    <row r="177" spans="1:5" ht="19" x14ac:dyDescent="0.2">
      <c r="A177" s="68">
        <f>BDD!A175</f>
        <v>3876</v>
      </c>
      <c r="B177" s="42" t="str">
        <f>BDD!D175</f>
        <v>Manzana Verde Doncella de Sierra Nevada</v>
      </c>
      <c r="C177" s="43" t="str">
        <f>BDD!E175</f>
        <v>Granada</v>
      </c>
      <c r="D177" s="44">
        <f>COMMANDE!K185</f>
        <v>0</v>
      </c>
      <c r="E177" s="28"/>
    </row>
    <row r="178" spans="1:5" ht="19" x14ac:dyDescent="0.2">
      <c r="A178" s="68">
        <f>BDD!A176</f>
        <v>3824</v>
      </c>
      <c r="B178" s="42" t="str">
        <f>BDD!D176</f>
        <v>Rábano Daikon</v>
      </c>
      <c r="C178" s="43" t="str">
        <f>BDD!E176</f>
        <v>Nacional</v>
      </c>
      <c r="D178" s="44">
        <f>COMMANDE!K186</f>
        <v>0</v>
      </c>
      <c r="E178" s="28"/>
    </row>
    <row r="179" spans="1:5" ht="19" x14ac:dyDescent="0.2">
      <c r="A179" s="68">
        <f>BDD!A177</f>
        <v>1073</v>
      </c>
      <c r="B179" s="42" t="str">
        <f>BDD!D177</f>
        <v>Uva pasa Sultana BIO (env. 1 kg.)</v>
      </c>
      <c r="C179" s="43" t="str">
        <f>BDD!E177</f>
        <v>Turquía</v>
      </c>
      <c r="D179" s="44">
        <f>COMMANDE!K187</f>
        <v>0</v>
      </c>
      <c r="E179" s="28"/>
    </row>
    <row r="180" spans="1:5" ht="19" x14ac:dyDescent="0.2">
      <c r="A180" s="68">
        <f>BDD!A178</f>
        <v>3752</v>
      </c>
      <c r="B180" s="42" t="str">
        <f>BDD!D178</f>
        <v>Uva pasa Moscatel en grano (nueva cosecha)en env. de 500 grs</v>
      </c>
      <c r="C180" s="43" t="str">
        <f>BDD!E178</f>
        <v>Málaga</v>
      </c>
      <c r="D180" s="44">
        <f>COMMANDE!K188</f>
        <v>0</v>
      </c>
      <c r="E180" s="28"/>
    </row>
    <row r="181" spans="1:5" ht="19" x14ac:dyDescent="0.2">
      <c r="A181" s="68">
        <f>BDD!A179</f>
        <v>3713</v>
      </c>
      <c r="B181" s="42" t="str">
        <f>BDD!D179</f>
        <v>Sal del Himalaya molida (env. 1 kg.)</v>
      </c>
      <c r="C181" s="43" t="str">
        <f>BDD!E179</f>
        <v>Pakistán</v>
      </c>
      <c r="D181" s="44">
        <f>COMMANDE!K189</f>
        <v>0</v>
      </c>
      <c r="E181" s="28"/>
    </row>
    <row r="182" spans="1:5" ht="38" x14ac:dyDescent="0.2">
      <c r="A182" s="68">
        <f>BDD!A180</f>
        <v>1358</v>
      </c>
      <c r="B182" s="42" t="str">
        <f>BDD!D180</f>
        <v>Sésamo crudo BIO (env. 1 kg.)</v>
      </c>
      <c r="C182" s="43" t="str">
        <f>BDD!E180</f>
        <v>Paraguay
Egipto</v>
      </c>
      <c r="D182" s="44">
        <f>COMMANDE!K190</f>
        <v>0</v>
      </c>
      <c r="E182" s="28"/>
    </row>
    <row r="183" spans="1:5" ht="19" x14ac:dyDescent="0.2">
      <c r="A183" s="68">
        <f>BDD!A181</f>
        <v>1860</v>
      </c>
      <c r="B183" s="42" t="str">
        <f>BDD!D181</f>
        <v>Chufa BIO (env. 1 kg.)</v>
      </c>
      <c r="C183" s="43" t="str">
        <f>BDD!E181</f>
        <v>Importacion</v>
      </c>
      <c r="D183" s="44">
        <f>COMMANDE!K191</f>
        <v>0</v>
      </c>
      <c r="E183" s="28"/>
    </row>
    <row r="184" spans="1:5" ht="19" x14ac:dyDescent="0.2">
      <c r="A184" s="68">
        <f>BDD!A182</f>
        <v>1496</v>
      </c>
      <c r="B184" s="42" t="str">
        <f>BDD!D182</f>
        <v>Alga Espagueti de mar deshidratada BIO (env. 1 kg.)</v>
      </c>
      <c r="C184" s="43" t="str">
        <f>BDD!E182</f>
        <v>Galice</v>
      </c>
      <c r="D184" s="44">
        <f>COMMANDE!K192</f>
        <v>0</v>
      </c>
      <c r="E184" s="28"/>
    </row>
    <row r="185" spans="1:5" ht="19" x14ac:dyDescent="0.2">
      <c r="A185" s="68">
        <f>BDD!A183</f>
        <v>1496</v>
      </c>
      <c r="B185" s="42" t="str">
        <f>BDD!D183</f>
        <v>Alga Espagueti de mar deshidratada BIO (env. 500 grs.)</v>
      </c>
      <c r="C185" s="43" t="str">
        <f>BDD!E183</f>
        <v>Galice</v>
      </c>
      <c r="D185" s="44">
        <f>COMMANDE!K193</f>
        <v>0</v>
      </c>
      <c r="E185" s="28"/>
    </row>
    <row r="186" spans="1:5" ht="19" x14ac:dyDescent="0.2">
      <c r="A186" s="68">
        <f>BDD!A184</f>
        <v>1612</v>
      </c>
      <c r="B186" s="42" t="str">
        <f>BDD!D184</f>
        <v>Spirulina en polvo BIO (env. 1 kg.)</v>
      </c>
      <c r="C186" s="43" t="str">
        <f>BDD!E184</f>
        <v>India</v>
      </c>
      <c r="D186" s="44">
        <f>COMMANDE!K194</f>
        <v>0</v>
      </c>
      <c r="E186" s="28"/>
    </row>
    <row r="187" spans="1:5" ht="19" x14ac:dyDescent="0.2">
      <c r="A187" s="68">
        <f>BDD!A185</f>
        <v>1575</v>
      </c>
      <c r="B187" s="42" t="str">
        <f>BDD!D185</f>
        <v>Azúcar de coco BIO (env. 1 kg.)</v>
      </c>
      <c r="C187" s="43" t="str">
        <f>BDD!E185</f>
        <v>Indonesia</v>
      </c>
      <c r="D187" s="44">
        <f>COMMANDE!K195</f>
        <v>0</v>
      </c>
      <c r="E187" s="28"/>
    </row>
    <row r="188" spans="1:5" ht="38" x14ac:dyDescent="0.2">
      <c r="A188" s="68">
        <f>BDD!A186</f>
        <v>6110</v>
      </c>
      <c r="B188" s="42" t="str">
        <f>BDD!D186</f>
        <v>Tomate seco BIO laminado (env. 1 kg.) ¡¡¡Deshidratado a baja temperatura 35º, calidad superior!!! RAW</v>
      </c>
      <c r="C188" s="43" t="str">
        <f>BDD!E186</f>
        <v>National</v>
      </c>
      <c r="D188" s="44">
        <f>COMMANDE!K196</f>
        <v>0</v>
      </c>
      <c r="E188" s="28"/>
    </row>
    <row r="189" spans="1:5" ht="38" x14ac:dyDescent="0.2">
      <c r="A189" s="68">
        <f>BDD!A187</f>
        <v>6110</v>
      </c>
      <c r="B189" s="42" t="str">
        <f>BDD!D187</f>
        <v>Tomate seco BIO laminado (env. 200 grs.) ¡¡¡Deshidratado a baja temperatura 35º, calidad superior!!! RAW</v>
      </c>
      <c r="C189" s="43" t="str">
        <f>BDD!E187</f>
        <v>National</v>
      </c>
      <c r="D189" s="44">
        <f>COMMANDE!K197</f>
        <v>0</v>
      </c>
      <c r="E189" s="28"/>
    </row>
    <row r="190" spans="1:5" ht="19" x14ac:dyDescent="0.2">
      <c r="A190" s="68">
        <f>BDD!A188</f>
        <v>3783</v>
      </c>
      <c r="B190" s="42" t="str">
        <f>BDD!D188</f>
        <v>Xilitol (azúcar de abedul) env. 1 kg.</v>
      </c>
      <c r="C190" s="43" t="str">
        <f>BDD!E188</f>
        <v>Perú</v>
      </c>
      <c r="D190" s="44">
        <f>COMMANDE!K198</f>
        <v>0</v>
      </c>
      <c r="E190" s="28"/>
    </row>
    <row r="191" spans="1:5" x14ac:dyDescent="0.2">
      <c r="A191" s="68">
        <f>BDD!A189</f>
        <v>0</v>
      </c>
      <c r="B191" s="42">
        <f>BDD!D189</f>
        <v>0</v>
      </c>
      <c r="C191" s="43">
        <f>BDD!E189</f>
        <v>0</v>
      </c>
      <c r="D191" s="44">
        <f>COMMANDE!K199</f>
        <v>0</v>
      </c>
      <c r="E191" s="28"/>
    </row>
    <row r="192" spans="1:5" x14ac:dyDescent="0.2">
      <c r="A192" s="68">
        <f>BDD!A190</f>
        <v>0</v>
      </c>
      <c r="B192" s="42">
        <f>BDD!D190</f>
        <v>0</v>
      </c>
      <c r="C192" s="43">
        <f>BDD!E190</f>
        <v>0</v>
      </c>
      <c r="D192" s="44">
        <f>COMMANDE!K200</f>
        <v>0</v>
      </c>
      <c r="E192" s="28"/>
    </row>
    <row r="193" spans="1:5" x14ac:dyDescent="0.2">
      <c r="A193" s="68">
        <f>BDD!A191</f>
        <v>0</v>
      </c>
      <c r="B193" s="42">
        <f>BDD!D191</f>
        <v>0</v>
      </c>
      <c r="C193" s="43">
        <f>BDD!E191</f>
        <v>0</v>
      </c>
      <c r="D193" s="44">
        <f>COMMANDE!K201</f>
        <v>0</v>
      </c>
      <c r="E193" s="28"/>
    </row>
    <row r="194" spans="1:5" x14ac:dyDescent="0.2">
      <c r="A194" s="68">
        <f>BDD!A192</f>
        <v>0</v>
      </c>
      <c r="B194" s="42">
        <f>BDD!D192</f>
        <v>0</v>
      </c>
      <c r="C194" s="43">
        <f>BDD!E192</f>
        <v>0</v>
      </c>
      <c r="D194" s="44">
        <f>COMMANDE!K202</f>
        <v>0</v>
      </c>
      <c r="E194" s="28"/>
    </row>
    <row r="195" spans="1:5" x14ac:dyDescent="0.2">
      <c r="A195" s="68">
        <f>BDD!A193</f>
        <v>0</v>
      </c>
      <c r="B195" s="42">
        <f>BDD!D193</f>
        <v>0</v>
      </c>
      <c r="C195" s="43">
        <f>BDD!E193</f>
        <v>0</v>
      </c>
      <c r="D195" s="44">
        <f>COMMANDE!K203</f>
        <v>0</v>
      </c>
      <c r="E195" s="28"/>
    </row>
    <row r="196" spans="1:5" x14ac:dyDescent="0.2">
      <c r="A196" s="68">
        <f>BDD!A194</f>
        <v>0</v>
      </c>
      <c r="B196" s="42">
        <f>BDD!D194</f>
        <v>0</v>
      </c>
      <c r="C196" s="43">
        <f>BDD!E194</f>
        <v>0</v>
      </c>
      <c r="D196" s="44">
        <f>COMMANDE!K204</f>
        <v>0</v>
      </c>
      <c r="E196" s="28"/>
    </row>
    <row r="197" spans="1:5" x14ac:dyDescent="0.2">
      <c r="A197" s="68">
        <f>BDD!A195</f>
        <v>0</v>
      </c>
      <c r="B197" s="42">
        <f>BDD!D195</f>
        <v>0</v>
      </c>
      <c r="C197" s="43">
        <f>BDD!E195</f>
        <v>0</v>
      </c>
      <c r="D197" s="44">
        <f>COMMANDE!K205</f>
        <v>0</v>
      </c>
      <c r="E197" s="28"/>
    </row>
    <row r="198" spans="1:5" x14ac:dyDescent="0.2">
      <c r="A198" s="68">
        <f>BDD!A196</f>
        <v>0</v>
      </c>
      <c r="B198" s="42">
        <f>BDD!D196</f>
        <v>0</v>
      </c>
      <c r="C198" s="43">
        <f>BDD!E196</f>
        <v>0</v>
      </c>
      <c r="D198" s="44">
        <f>COMMANDE!K206</f>
        <v>0</v>
      </c>
      <c r="E198" s="28"/>
    </row>
    <row r="199" spans="1:5" x14ac:dyDescent="0.2">
      <c r="A199" s="68">
        <f>BDD!A197</f>
        <v>0</v>
      </c>
      <c r="B199" s="42">
        <f>BDD!D197</f>
        <v>0</v>
      </c>
      <c r="C199" s="43">
        <f>BDD!E197</f>
        <v>0</v>
      </c>
      <c r="D199" s="44">
        <f>COMMANDE!K207</f>
        <v>0</v>
      </c>
      <c r="E199" s="28"/>
    </row>
    <row r="200" spans="1:5" x14ac:dyDescent="0.2">
      <c r="A200" s="68">
        <f>BDD!A198</f>
        <v>0</v>
      </c>
      <c r="B200" s="42">
        <f>BDD!D198</f>
        <v>0</v>
      </c>
      <c r="C200" s="43">
        <f>BDD!E198</f>
        <v>0</v>
      </c>
      <c r="D200" s="44">
        <f>COMMANDE!K208</f>
        <v>0</v>
      </c>
      <c r="E200" s="28"/>
    </row>
    <row r="201" spans="1:5" x14ac:dyDescent="0.2">
      <c r="A201" s="68">
        <f>BDD!A199</f>
        <v>0</v>
      </c>
      <c r="B201" s="42">
        <f>BDD!D199</f>
        <v>0</v>
      </c>
      <c r="C201" s="43">
        <f>BDD!E199</f>
        <v>0</v>
      </c>
      <c r="D201" s="44">
        <f>COMMANDE!K209</f>
        <v>0</v>
      </c>
      <c r="E201" s="28"/>
    </row>
    <row r="202" spans="1:5" x14ac:dyDescent="0.2">
      <c r="A202" s="68">
        <f>BDD!A200</f>
        <v>0</v>
      </c>
      <c r="B202" s="42">
        <f>BDD!D200</f>
        <v>0</v>
      </c>
      <c r="C202" s="43">
        <f>BDD!E200</f>
        <v>0</v>
      </c>
      <c r="D202" s="44">
        <f>COMMANDE!K210</f>
        <v>0</v>
      </c>
      <c r="E202" s="28"/>
    </row>
    <row r="203" spans="1:5" x14ac:dyDescent="0.2">
      <c r="A203" s="68">
        <f>BDD!A201</f>
        <v>0</v>
      </c>
      <c r="B203" s="42">
        <f>BDD!D201</f>
        <v>0</v>
      </c>
      <c r="C203" s="43">
        <f>BDD!E201</f>
        <v>0</v>
      </c>
      <c r="D203" s="44">
        <f>COMMANDE!K211</f>
        <v>0</v>
      </c>
      <c r="E203" s="28"/>
    </row>
    <row r="204" spans="1:5" x14ac:dyDescent="0.2">
      <c r="A204" s="68">
        <f>BDD!A202</f>
        <v>0</v>
      </c>
      <c r="B204" s="42">
        <f>BDD!D202</f>
        <v>0</v>
      </c>
      <c r="C204" s="43">
        <f>BDD!E202</f>
        <v>0</v>
      </c>
      <c r="D204" s="44">
        <f>COMMANDE!K212</f>
        <v>0</v>
      </c>
      <c r="E204" s="28"/>
    </row>
    <row r="205" spans="1:5" x14ac:dyDescent="0.2">
      <c r="A205" s="68">
        <f>BDD!A203</f>
        <v>0</v>
      </c>
      <c r="B205" s="42">
        <f>BDD!D203</f>
        <v>0</v>
      </c>
      <c r="C205" s="43">
        <f>BDD!E203</f>
        <v>0</v>
      </c>
      <c r="D205" s="44">
        <f>COMMANDE!K213</f>
        <v>0</v>
      </c>
      <c r="E205" s="28"/>
    </row>
    <row r="206" spans="1:5" x14ac:dyDescent="0.2">
      <c r="A206" s="68">
        <f>BDD!A204</f>
        <v>0</v>
      </c>
      <c r="B206" s="42">
        <f>BDD!D204</f>
        <v>0</v>
      </c>
      <c r="C206" s="43">
        <f>BDD!E204</f>
        <v>0</v>
      </c>
      <c r="D206" s="44">
        <f>COMMANDE!K214</f>
        <v>0</v>
      </c>
      <c r="E206" s="28"/>
    </row>
    <row r="207" spans="1:5" x14ac:dyDescent="0.2">
      <c r="A207" s="68">
        <f>BDD!A205</f>
        <v>0</v>
      </c>
      <c r="B207" s="42">
        <f>BDD!D205</f>
        <v>0</v>
      </c>
      <c r="C207" s="43">
        <f>BDD!E205</f>
        <v>0</v>
      </c>
      <c r="D207" s="44">
        <f>COMMANDE!K215</f>
        <v>0</v>
      </c>
      <c r="E207" s="28"/>
    </row>
    <row r="208" spans="1:5" x14ac:dyDescent="0.2">
      <c r="A208" s="68">
        <f>BDD!A206</f>
        <v>0</v>
      </c>
      <c r="B208" s="42">
        <f>BDD!D206</f>
        <v>0</v>
      </c>
      <c r="C208" s="43">
        <f>BDD!E206</f>
        <v>0</v>
      </c>
      <c r="D208" s="44">
        <f>COMMANDE!K216</f>
        <v>0</v>
      </c>
      <c r="E208" s="28"/>
    </row>
    <row r="209" spans="1:5" x14ac:dyDescent="0.2">
      <c r="A209" s="68">
        <f>BDD!A207</f>
        <v>0</v>
      </c>
      <c r="B209" s="42">
        <f>BDD!D207</f>
        <v>0</v>
      </c>
      <c r="C209" s="43">
        <f>BDD!E207</f>
        <v>0</v>
      </c>
      <c r="D209" s="44">
        <f>COMMANDE!K217</f>
        <v>0</v>
      </c>
      <c r="E209" s="28"/>
    </row>
    <row r="210" spans="1:5" x14ac:dyDescent="0.2">
      <c r="A210" s="68">
        <f>BDD!A208</f>
        <v>0</v>
      </c>
      <c r="B210" s="42">
        <f>BDD!D208</f>
        <v>0</v>
      </c>
      <c r="C210" s="43">
        <f>BDD!E208</f>
        <v>0</v>
      </c>
      <c r="D210" s="44">
        <f>COMMANDE!K218</f>
        <v>0</v>
      </c>
      <c r="E210" s="28"/>
    </row>
    <row r="211" spans="1:5" x14ac:dyDescent="0.2">
      <c r="A211" s="68">
        <f>BDD!A209</f>
        <v>0</v>
      </c>
      <c r="B211" s="42">
        <f>BDD!D209</f>
        <v>0</v>
      </c>
      <c r="C211" s="43">
        <f>BDD!E209</f>
        <v>0</v>
      </c>
      <c r="D211" s="44">
        <f>COMMANDE!K219</f>
        <v>0</v>
      </c>
      <c r="E211" s="28"/>
    </row>
    <row r="212" spans="1:5" x14ac:dyDescent="0.2">
      <c r="A212" s="68">
        <f>BDD!A210</f>
        <v>0</v>
      </c>
      <c r="B212" s="42">
        <f>BDD!D210</f>
        <v>0</v>
      </c>
      <c r="C212" s="43">
        <f>BDD!E210</f>
        <v>0</v>
      </c>
      <c r="D212" s="44">
        <f>COMMANDE!K220</f>
        <v>0</v>
      </c>
      <c r="E212" s="28"/>
    </row>
    <row r="213" spans="1:5" x14ac:dyDescent="0.2">
      <c r="A213" s="68">
        <f>BDD!A211</f>
        <v>0</v>
      </c>
      <c r="B213" s="42">
        <f>BDD!D211</f>
        <v>0</v>
      </c>
      <c r="C213" s="43">
        <f>BDD!E211</f>
        <v>0</v>
      </c>
      <c r="D213" s="44">
        <f>COMMANDE!K221</f>
        <v>0</v>
      </c>
      <c r="E213" s="28"/>
    </row>
    <row r="214" spans="1:5" x14ac:dyDescent="0.2">
      <c r="A214" s="68">
        <f>BDD!A212</f>
        <v>0</v>
      </c>
      <c r="B214" s="42">
        <f>BDD!D212</f>
        <v>0</v>
      </c>
      <c r="C214" s="43">
        <f>BDD!E212</f>
        <v>0</v>
      </c>
      <c r="D214" s="44">
        <f>COMMANDE!K222</f>
        <v>0</v>
      </c>
      <c r="E214" s="28"/>
    </row>
    <row r="215" spans="1:5" x14ac:dyDescent="0.2">
      <c r="A215" s="68">
        <f>BDD!A213</f>
        <v>0</v>
      </c>
      <c r="B215" s="42">
        <f>BDD!D213</f>
        <v>0</v>
      </c>
      <c r="C215" s="43">
        <f>BDD!E213</f>
        <v>0</v>
      </c>
      <c r="D215" s="44">
        <f>COMMANDE!K223</f>
        <v>0</v>
      </c>
      <c r="E215" s="28"/>
    </row>
    <row r="216" spans="1:5" x14ac:dyDescent="0.2">
      <c r="A216" s="68">
        <f>BDD!A214</f>
        <v>0</v>
      </c>
      <c r="B216" s="42">
        <f>BDD!D214</f>
        <v>0</v>
      </c>
      <c r="C216" s="43">
        <f>BDD!E214</f>
        <v>0</v>
      </c>
      <c r="D216" s="44">
        <f>COMMANDE!K224</f>
        <v>0</v>
      </c>
      <c r="E216" s="28"/>
    </row>
    <row r="217" spans="1:5" x14ac:dyDescent="0.2">
      <c r="A217" s="68">
        <f>BDD!A215</f>
        <v>0</v>
      </c>
      <c r="B217" s="42">
        <f>BDD!D215</f>
        <v>0</v>
      </c>
      <c r="C217" s="43">
        <f>BDD!E215</f>
        <v>0</v>
      </c>
      <c r="D217" s="44">
        <f>COMMANDE!K225</f>
        <v>0</v>
      </c>
      <c r="E217" s="28"/>
    </row>
    <row r="218" spans="1:5" x14ac:dyDescent="0.2">
      <c r="A218" s="68">
        <f>BDD!A216</f>
        <v>0</v>
      </c>
      <c r="B218" s="42">
        <f>BDD!D216</f>
        <v>0</v>
      </c>
      <c r="C218" s="43">
        <f>BDD!E216</f>
        <v>0</v>
      </c>
      <c r="D218" s="44">
        <f>COMMANDE!K226</f>
        <v>0</v>
      </c>
      <c r="E218" s="28"/>
    </row>
    <row r="219" spans="1:5" x14ac:dyDescent="0.2">
      <c r="A219" s="68">
        <f>BDD!A217</f>
        <v>0</v>
      </c>
      <c r="B219" s="42">
        <f>BDD!D217</f>
        <v>0</v>
      </c>
      <c r="C219" s="43">
        <f>BDD!E217</f>
        <v>0</v>
      </c>
      <c r="D219" s="44">
        <f>COMMANDE!K227</f>
        <v>0</v>
      </c>
      <c r="E219" s="28"/>
    </row>
    <row r="220" spans="1:5" x14ac:dyDescent="0.2">
      <c r="A220" s="68">
        <f>BDD!A218</f>
        <v>0</v>
      </c>
      <c r="B220" s="42">
        <f>BDD!D218</f>
        <v>0</v>
      </c>
      <c r="C220" s="43">
        <f>BDD!E218</f>
        <v>0</v>
      </c>
      <c r="D220" s="44">
        <f>COMMANDE!K228</f>
        <v>0</v>
      </c>
      <c r="E220" s="28"/>
    </row>
    <row r="221" spans="1:5" x14ac:dyDescent="0.2">
      <c r="A221" s="68">
        <f>BDD!A219</f>
        <v>0</v>
      </c>
      <c r="B221" s="42">
        <f>BDD!D219</f>
        <v>0</v>
      </c>
      <c r="C221" s="43">
        <f>BDD!E219</f>
        <v>0</v>
      </c>
      <c r="D221" s="44">
        <f>COMMANDE!K229</f>
        <v>0</v>
      </c>
      <c r="E221" s="28"/>
    </row>
    <row r="222" spans="1:5" x14ac:dyDescent="0.2">
      <c r="A222" s="68">
        <f>BDD!A220</f>
        <v>0</v>
      </c>
      <c r="B222" s="42">
        <f>BDD!D220</f>
        <v>0</v>
      </c>
      <c r="C222" s="43">
        <f>BDD!E220</f>
        <v>0</v>
      </c>
      <c r="D222" s="44">
        <f>COMMANDE!K230</f>
        <v>0</v>
      </c>
      <c r="E222" s="28"/>
    </row>
    <row r="223" spans="1:5" x14ac:dyDescent="0.2">
      <c r="A223" s="68">
        <f>BDD!A221</f>
        <v>0</v>
      </c>
      <c r="B223" s="42">
        <f>BDD!D221</f>
        <v>0</v>
      </c>
      <c r="C223" s="43">
        <f>BDD!E221</f>
        <v>0</v>
      </c>
      <c r="D223" s="44">
        <f>COMMANDE!K231</f>
        <v>0</v>
      </c>
      <c r="E223" s="28"/>
    </row>
    <row r="224" spans="1:5" x14ac:dyDescent="0.2">
      <c r="A224" s="68">
        <f>BDD!A222</f>
        <v>0</v>
      </c>
      <c r="B224" s="42">
        <f>BDD!D222</f>
        <v>0</v>
      </c>
      <c r="C224" s="43">
        <f>BDD!E222</f>
        <v>0</v>
      </c>
      <c r="D224" s="44">
        <f>COMMANDE!K232</f>
        <v>0</v>
      </c>
      <c r="E224" s="28"/>
    </row>
    <row r="225" spans="1:5" x14ac:dyDescent="0.2">
      <c r="A225" s="68">
        <f>BDD!A223</f>
        <v>0</v>
      </c>
      <c r="B225" s="42">
        <f>BDD!D223</f>
        <v>0</v>
      </c>
      <c r="C225" s="43">
        <f>BDD!E223</f>
        <v>0</v>
      </c>
      <c r="D225" s="44">
        <f>COMMANDE!K233</f>
        <v>0</v>
      </c>
      <c r="E225" s="28"/>
    </row>
    <row r="226" spans="1:5" x14ac:dyDescent="0.2">
      <c r="A226" s="68">
        <f>BDD!A224</f>
        <v>0</v>
      </c>
      <c r="B226" s="42">
        <f>BDD!D224</f>
        <v>0</v>
      </c>
      <c r="C226" s="43">
        <f>BDD!E224</f>
        <v>0</v>
      </c>
      <c r="D226" s="44">
        <f>COMMANDE!K234</f>
        <v>0</v>
      </c>
      <c r="E226" s="28"/>
    </row>
    <row r="227" spans="1:5" x14ac:dyDescent="0.2">
      <c r="A227" s="68">
        <f>BDD!A225</f>
        <v>0</v>
      </c>
      <c r="B227" s="42">
        <f>BDD!D225</f>
        <v>0</v>
      </c>
      <c r="C227" s="43">
        <f>BDD!E225</f>
        <v>0</v>
      </c>
      <c r="D227" s="44">
        <f>COMMANDE!K235</f>
        <v>0</v>
      </c>
      <c r="E227" s="28"/>
    </row>
    <row r="228" spans="1:5" x14ac:dyDescent="0.2">
      <c r="A228" s="68">
        <f>BDD!A226</f>
        <v>0</v>
      </c>
      <c r="B228" s="42">
        <f>BDD!D226</f>
        <v>0</v>
      </c>
      <c r="C228" s="43">
        <f>BDD!E226</f>
        <v>0</v>
      </c>
      <c r="D228" s="44">
        <f>COMMANDE!K236</f>
        <v>0</v>
      </c>
      <c r="E228" s="28"/>
    </row>
    <row r="229" spans="1:5" x14ac:dyDescent="0.2">
      <c r="A229" s="68">
        <f>BDD!A227</f>
        <v>0</v>
      </c>
      <c r="B229" s="42">
        <f>BDD!D227</f>
        <v>0</v>
      </c>
      <c r="C229" s="43">
        <f>BDD!E227</f>
        <v>0</v>
      </c>
      <c r="D229" s="44">
        <f>COMMANDE!K237</f>
        <v>0</v>
      </c>
      <c r="E229" s="28"/>
    </row>
    <row r="230" spans="1:5" x14ac:dyDescent="0.2">
      <c r="A230" s="68">
        <f>BDD!A228</f>
        <v>0</v>
      </c>
      <c r="B230" s="42">
        <f>BDD!D228</f>
        <v>0</v>
      </c>
      <c r="C230" s="43">
        <f>BDD!E228</f>
        <v>0</v>
      </c>
      <c r="D230" s="44">
        <f>COMMANDE!K238</f>
        <v>0</v>
      </c>
      <c r="E230" s="28"/>
    </row>
    <row r="231" spans="1:5" x14ac:dyDescent="0.2">
      <c r="A231" s="68">
        <f>BDD!A229</f>
        <v>0</v>
      </c>
      <c r="B231" s="42">
        <f>BDD!D229</f>
        <v>0</v>
      </c>
      <c r="C231" s="43">
        <f>BDD!E229</f>
        <v>0</v>
      </c>
      <c r="D231" s="44">
        <f>COMMANDE!K239</f>
        <v>0</v>
      </c>
      <c r="E231" s="28"/>
    </row>
    <row r="232" spans="1:5" x14ac:dyDescent="0.2">
      <c r="A232" s="68">
        <f>BDD!A230</f>
        <v>0</v>
      </c>
      <c r="B232" s="42">
        <f>BDD!D230</f>
        <v>0</v>
      </c>
      <c r="C232" s="43">
        <f>BDD!E230</f>
        <v>0</v>
      </c>
      <c r="D232" s="44">
        <f>COMMANDE!K240</f>
        <v>0</v>
      </c>
      <c r="E232" s="28"/>
    </row>
    <row r="233" spans="1:5" x14ac:dyDescent="0.2">
      <c r="A233" s="68">
        <f>BDD!A231</f>
        <v>0</v>
      </c>
      <c r="B233" s="42">
        <f>BDD!D231</f>
        <v>0</v>
      </c>
      <c r="C233" s="43">
        <f>BDD!E231</f>
        <v>0</v>
      </c>
      <c r="D233" s="44">
        <f>COMMANDE!K241</f>
        <v>0</v>
      </c>
      <c r="E233" s="28"/>
    </row>
    <row r="234" spans="1:5" x14ac:dyDescent="0.2">
      <c r="A234" s="68">
        <f>BDD!A232</f>
        <v>0</v>
      </c>
      <c r="B234" s="42">
        <f>BDD!D232</f>
        <v>0</v>
      </c>
      <c r="C234" s="43">
        <f>BDD!E232</f>
        <v>0</v>
      </c>
      <c r="D234" s="44">
        <f>COMMANDE!K242</f>
        <v>0</v>
      </c>
      <c r="E234" s="28"/>
    </row>
    <row r="235" spans="1:5" x14ac:dyDescent="0.2">
      <c r="A235" s="68">
        <f>BDD!A233</f>
        <v>0</v>
      </c>
      <c r="B235" s="42">
        <f>BDD!D233</f>
        <v>0</v>
      </c>
      <c r="C235" s="43">
        <f>BDD!E233</f>
        <v>0</v>
      </c>
      <c r="D235" s="44">
        <f>COMMANDE!K243</f>
        <v>0</v>
      </c>
      <c r="E235" s="28"/>
    </row>
    <row r="236" spans="1:5" x14ac:dyDescent="0.2">
      <c r="A236" s="68">
        <f>BDD!A234</f>
        <v>0</v>
      </c>
      <c r="B236" s="42">
        <f>BDD!D234</f>
        <v>0</v>
      </c>
      <c r="C236" s="43">
        <f>BDD!E234</f>
        <v>0</v>
      </c>
      <c r="D236" s="44">
        <f>COMMANDE!K244</f>
        <v>0</v>
      </c>
      <c r="E236" s="28"/>
    </row>
    <row r="237" spans="1:5" x14ac:dyDescent="0.2">
      <c r="A237" s="68">
        <f>BDD!A235</f>
        <v>0</v>
      </c>
      <c r="B237" s="42">
        <f>BDD!D235</f>
        <v>0</v>
      </c>
      <c r="C237" s="43">
        <f>BDD!E235</f>
        <v>0</v>
      </c>
      <c r="D237" s="44">
        <f>COMMANDE!K245</f>
        <v>0</v>
      </c>
      <c r="E237" s="28"/>
    </row>
    <row r="238" spans="1:5" x14ac:dyDescent="0.2">
      <c r="A238" s="68">
        <f>BDD!A236</f>
        <v>0</v>
      </c>
      <c r="B238" s="42">
        <f>BDD!D236</f>
        <v>0</v>
      </c>
      <c r="C238" s="43">
        <f>BDD!E236</f>
        <v>0</v>
      </c>
      <c r="D238" s="44">
        <f>COMMANDE!K246</f>
        <v>0</v>
      </c>
      <c r="E238" s="28"/>
    </row>
    <row r="239" spans="1:5" x14ac:dyDescent="0.2">
      <c r="A239" s="68">
        <f>BDD!A237</f>
        <v>0</v>
      </c>
      <c r="B239" s="42">
        <f>BDD!D237</f>
        <v>0</v>
      </c>
      <c r="C239" s="43">
        <f>BDD!E237</f>
        <v>0</v>
      </c>
      <c r="D239" s="44">
        <f>COMMANDE!K247</f>
        <v>0</v>
      </c>
      <c r="E239" s="28"/>
    </row>
    <row r="240" spans="1:5" x14ac:dyDescent="0.2">
      <c r="A240" s="68">
        <f>BDD!A238</f>
        <v>0</v>
      </c>
      <c r="B240" s="42">
        <f>BDD!D238</f>
        <v>0</v>
      </c>
      <c r="C240" s="43">
        <f>BDD!E238</f>
        <v>0</v>
      </c>
      <c r="D240" s="44">
        <f>COMMANDE!K248</f>
        <v>0</v>
      </c>
      <c r="E240" s="28"/>
    </row>
    <row r="241" spans="1:5" x14ac:dyDescent="0.2">
      <c r="A241" s="68">
        <f>BDD!A239</f>
        <v>0</v>
      </c>
      <c r="B241" s="42">
        <f>BDD!D239</f>
        <v>0</v>
      </c>
      <c r="C241" s="43">
        <f>BDD!E239</f>
        <v>0</v>
      </c>
      <c r="D241" s="44">
        <f>COMMANDE!K249</f>
        <v>0</v>
      </c>
      <c r="E241" s="28"/>
    </row>
    <row r="242" spans="1:5" x14ac:dyDescent="0.2">
      <c r="A242" s="68">
        <f>BDD!A240</f>
        <v>0</v>
      </c>
      <c r="B242" s="42">
        <f>BDD!D240</f>
        <v>0</v>
      </c>
      <c r="C242" s="43">
        <f>BDD!E240</f>
        <v>0</v>
      </c>
      <c r="D242" s="44">
        <f>COMMANDE!K250</f>
        <v>0</v>
      </c>
      <c r="E242" s="28"/>
    </row>
    <row r="243" spans="1:5" x14ac:dyDescent="0.2">
      <c r="A243" s="68">
        <f>BDD!A241</f>
        <v>0</v>
      </c>
      <c r="B243" s="42">
        <f>BDD!D241</f>
        <v>0</v>
      </c>
      <c r="C243" s="43">
        <f>BDD!E241</f>
        <v>0</v>
      </c>
      <c r="D243" s="44">
        <f>COMMANDE!K251</f>
        <v>0</v>
      </c>
      <c r="E243" s="28"/>
    </row>
    <row r="244" spans="1:5" x14ac:dyDescent="0.2">
      <c r="A244" s="68">
        <f>BDD!A242</f>
        <v>0</v>
      </c>
      <c r="B244" s="42">
        <f>BDD!D242</f>
        <v>0</v>
      </c>
      <c r="C244" s="43">
        <f>BDD!E242</f>
        <v>0</v>
      </c>
      <c r="D244" s="44">
        <f>COMMANDE!K252</f>
        <v>0</v>
      </c>
      <c r="E244" s="28"/>
    </row>
    <row r="245" spans="1:5" x14ac:dyDescent="0.2">
      <c r="A245" s="68">
        <f>BDD!A243</f>
        <v>0</v>
      </c>
      <c r="B245" s="42">
        <f>BDD!D243</f>
        <v>0</v>
      </c>
      <c r="C245" s="43">
        <f>BDD!E243</f>
        <v>0</v>
      </c>
      <c r="D245" s="44">
        <f>COMMANDE!K253</f>
        <v>0</v>
      </c>
      <c r="E245" s="28"/>
    </row>
    <row r="246" spans="1:5" x14ac:dyDescent="0.2">
      <c r="A246" s="68">
        <f>BDD!A244</f>
        <v>0</v>
      </c>
      <c r="B246" s="42">
        <f>BDD!D244</f>
        <v>0</v>
      </c>
      <c r="C246" s="43">
        <f>BDD!E244</f>
        <v>0</v>
      </c>
      <c r="D246" s="44">
        <f>COMMANDE!K254</f>
        <v>0</v>
      </c>
      <c r="E246" s="28"/>
    </row>
    <row r="247" spans="1:5" x14ac:dyDescent="0.2">
      <c r="A247" s="68">
        <f>BDD!A245</f>
        <v>0</v>
      </c>
      <c r="B247" s="42">
        <f>BDD!D245</f>
        <v>0</v>
      </c>
      <c r="C247" s="43">
        <f>BDD!E245</f>
        <v>0</v>
      </c>
      <c r="D247" s="44">
        <f>COMMANDE!K255</f>
        <v>0</v>
      </c>
      <c r="E247" s="28"/>
    </row>
    <row r="248" spans="1:5" x14ac:dyDescent="0.2">
      <c r="A248" s="68">
        <f>BDD!A246</f>
        <v>0</v>
      </c>
      <c r="B248" s="42">
        <f>BDD!D246</f>
        <v>0</v>
      </c>
      <c r="C248" s="43">
        <f>BDD!E246</f>
        <v>0</v>
      </c>
      <c r="D248" s="44">
        <f>COMMANDE!K256</f>
        <v>0</v>
      </c>
      <c r="E248" s="28"/>
    </row>
    <row r="249" spans="1:5" x14ac:dyDescent="0.2">
      <c r="A249" s="68">
        <f>BDD!A247</f>
        <v>0</v>
      </c>
      <c r="B249" s="42">
        <f>BDD!D247</f>
        <v>0</v>
      </c>
      <c r="C249" s="43">
        <f>BDD!E247</f>
        <v>0</v>
      </c>
      <c r="D249" s="44">
        <f>COMMANDE!K257</f>
        <v>0</v>
      </c>
      <c r="E249" s="28"/>
    </row>
    <row r="250" spans="1:5" x14ac:dyDescent="0.2">
      <c r="A250" s="68">
        <f>BDD!A248</f>
        <v>0</v>
      </c>
      <c r="B250" s="42">
        <f>BDD!D248</f>
        <v>0</v>
      </c>
      <c r="C250" s="43">
        <f>BDD!E248</f>
        <v>0</v>
      </c>
      <c r="D250" s="44">
        <f>COMMANDE!K258</f>
        <v>0</v>
      </c>
    </row>
    <row r="270" x14ac:dyDescent="0.2"/>
  </sheetData>
  <sheetProtection algorithmName="SHA-512" hashValue="pFc/uH7xwj+79jia7V531UiOz4URZkAiHBd86xb6RDg1/QI5cPKhHid19g8FlCNphTTPOtJs2vjRezMnDJqlyA==" saltValue="wnDRQs0EPoRC6zJkdweAdg==" spinCount="100000" sheet="1" sort="0" autoFilter="0"/>
  <autoFilter ref="A3:D169" xr:uid="{00000000-0009-0000-0000-000008000000}"/>
  <mergeCells count="1">
    <mergeCell ref="B1:D1"/>
  </mergeCells>
  <conditionalFormatting sqref="B251:B858 C251:C884">
    <cfRule type="expression" dxfId="4" priority="558" stopIfTrue="1">
      <formula>#REF!=1</formula>
    </cfRule>
  </conditionalFormatting>
  <conditionalFormatting sqref="B4:C250">
    <cfRule type="expression" dxfId="3" priority="3">
      <formula>COUNTIF($B4,"*BIO*")&gt;0</formula>
    </cfRule>
  </conditionalFormatting>
  <printOptions horizontalCentered="1"/>
  <pageMargins left="0.25" right="0.25" top="0.75" bottom="0.75" header="0.3" footer="0.3"/>
  <pageSetup paperSize="9" scale="75" orientation="landscape" horizontalDpi="300" verticalDpi="300"/>
  <headerFooter>
    <oddFooter>&amp;CSalute Vestra, S.L.   Teléfono de contacto: 958610429 / 663435828      E-Mail:  solyfruta@yahoo.es                                                                       Página  &amp;P /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420084-007D-41EF-BFA2-00D100F700D2}">
            <xm:f>NOT(EXACT($D$2,ADMIN1!$AI$9))</xm:f>
            <x14:dxf>
              <font>
                <color theme="0"/>
              </font>
              <fill>
                <patternFill patternType="solid">
                  <fgColor rgb="FFC00000"/>
                  <bgColor rgb="FFC00000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expression" priority="16241" id="{004C0027-0086-4F0F-AAF5-00A400410030}">
            <xm:f>NOT(EXACT($A251,ADMIN1!#REF!))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A251:A269</xm:sqref>
        </x14:conditionalFormatting>
        <x14:conditionalFormatting xmlns:xm="http://schemas.microsoft.com/office/excel/2006/main">
          <x14:cfRule type="expression" priority="22015" id="{004C0027-0086-4F0F-AAF5-00A400410030}">
            <xm:f>NOT(EXACT($A4,ADMIN1!$V12))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A4:A250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D6DC6-3587-46AF-966D-819718507824}">
  <sheetPr codeName="Feuil28"/>
  <dimension ref="A1:F18"/>
  <sheetViews>
    <sheetView showGridLines="0" zoomScaleNormal="100" workbookViewId="0">
      <selection activeCell="A17" sqref="A17:E17"/>
    </sheetView>
  </sheetViews>
  <sheetFormatPr baseColWidth="10" defaultColWidth="0" defaultRowHeight="15" zeroHeight="1" x14ac:dyDescent="0.2"/>
  <cols>
    <col min="1" max="1" width="16.33203125" style="4" bestFit="1" customWidth="1"/>
    <col min="2" max="2" width="32.5" style="4" customWidth="1"/>
    <col min="3" max="3" width="21.1640625" style="4" customWidth="1"/>
    <col min="4" max="4" width="6" style="4" bestFit="1" customWidth="1"/>
    <col min="5" max="5" width="11.5" style="4" customWidth="1"/>
    <col min="6" max="6" width="1.33203125" style="4" customWidth="1"/>
    <col min="7" max="16384" width="11.5" style="4" hidden="1"/>
  </cols>
  <sheetData>
    <row r="1" spans="1:6" x14ac:dyDescent="0.2"/>
    <row r="2" spans="1:6" x14ac:dyDescent="0.2"/>
    <row r="3" spans="1:6" x14ac:dyDescent="0.2"/>
    <row r="4" spans="1:6" x14ac:dyDescent="0.2"/>
    <row r="5" spans="1:6" x14ac:dyDescent="0.2"/>
    <row r="6" spans="1:6" x14ac:dyDescent="0.2"/>
    <row r="7" spans="1:6" ht="71.25" customHeight="1" x14ac:dyDescent="0.2">
      <c r="A7" s="642" t="s">
        <v>533</v>
      </c>
      <c r="B7" s="642"/>
      <c r="C7" s="642"/>
      <c r="D7" s="642"/>
      <c r="E7" s="642"/>
      <c r="F7" s="49"/>
    </row>
    <row r="8" spans="1:6" ht="17" thickBot="1" x14ac:dyDescent="0.25">
      <c r="A8" s="292"/>
    </row>
    <row r="9" spans="1:6" ht="33.75" customHeight="1" thickTop="1" thickBot="1" x14ac:dyDescent="0.25">
      <c r="A9" s="640" t="s">
        <v>534</v>
      </c>
      <c r="B9" s="641"/>
      <c r="C9" s="643" t="s">
        <v>535</v>
      </c>
      <c r="D9" s="644"/>
      <c r="E9" s="645"/>
      <c r="F9" s="48"/>
    </row>
    <row r="10" spans="1:6" ht="33" thickTop="1" x14ac:dyDescent="0.2">
      <c r="A10" s="293" t="s">
        <v>536</v>
      </c>
      <c r="B10" s="294" t="s">
        <v>537</v>
      </c>
      <c r="C10" s="294" t="s">
        <v>538</v>
      </c>
      <c r="D10" s="295" t="s">
        <v>539</v>
      </c>
      <c r="E10" s="296" t="s">
        <v>540</v>
      </c>
      <c r="F10" s="5"/>
    </row>
    <row r="11" spans="1:6" ht="20.25" customHeight="1" x14ac:dyDescent="0.2">
      <c r="A11" s="646" t="s">
        <v>541</v>
      </c>
      <c r="B11" s="297" t="str">
        <f>ADMIN1!X3</f>
        <v>"À REMPLIR"</v>
      </c>
      <c r="C11" s="298" t="str">
        <f>ADMIN1!X7</f>
        <v>"À REMPLIR"</v>
      </c>
      <c r="D11" s="652" t="s">
        <v>542</v>
      </c>
      <c r="E11" s="655">
        <f>QTE_CMD</f>
        <v>0</v>
      </c>
    </row>
    <row r="12" spans="1:6" ht="47.25" customHeight="1" x14ac:dyDescent="0.2">
      <c r="A12" s="647"/>
      <c r="B12" s="299" t="str">
        <f>ADMIN1!X4</f>
        <v>"À REMPLIR"</v>
      </c>
      <c r="C12" s="649" t="str">
        <f>ADMIN1!AD7</f>
        <v>"À REMPLIR"</v>
      </c>
      <c r="D12" s="653"/>
      <c r="E12" s="656"/>
    </row>
    <row r="13" spans="1:6" ht="16" x14ac:dyDescent="0.2">
      <c r="A13" s="647"/>
      <c r="B13" s="299" t="str">
        <f>ADMIN1!X5</f>
        <v>"À REMPLIR"</v>
      </c>
      <c r="C13" s="650"/>
      <c r="D13" s="653"/>
      <c r="E13" s="656"/>
    </row>
    <row r="14" spans="1:6" ht="17" thickBot="1" x14ac:dyDescent="0.25">
      <c r="A14" s="648"/>
      <c r="B14" s="300" t="str">
        <f>ADMIN1!X6</f>
        <v>"À REMPLIR"</v>
      </c>
      <c r="C14" s="651"/>
      <c r="D14" s="654"/>
      <c r="E14" s="657"/>
    </row>
    <row r="15" spans="1:6" ht="17" thickTop="1" thickBot="1" x14ac:dyDescent="0.25">
      <c r="A15" s="635" t="s">
        <v>543</v>
      </c>
      <c r="B15" s="636"/>
      <c r="C15" s="658" t="str">
        <f>ADMIN1!AI4</f>
        <v>XX_S44_XX</v>
      </c>
      <c r="D15" s="659"/>
      <c r="E15" s="660"/>
    </row>
    <row r="16" spans="1:6" ht="108" customHeight="1" thickTop="1" thickBot="1" x14ac:dyDescent="0.25">
      <c r="A16" s="635" t="s">
        <v>544</v>
      </c>
      <c r="B16" s="636"/>
      <c r="C16" s="637"/>
      <c r="D16" s="638"/>
      <c r="E16" s="639"/>
    </row>
    <row r="17" spans="1:5" ht="48.75" customHeight="1" thickTop="1" thickBot="1" x14ac:dyDescent="0.25">
      <c r="A17" s="632" t="s">
        <v>545</v>
      </c>
      <c r="B17" s="633"/>
      <c r="C17" s="633"/>
      <c r="D17" s="633"/>
      <c r="E17" s="634"/>
    </row>
    <row r="18" spans="1:5" ht="12" customHeight="1" thickTop="1" x14ac:dyDescent="0.2"/>
  </sheetData>
  <sheetProtection algorithmName="SHA-512" hashValue="rpKkVDMi1ft1SjnDaMSI16RbJ2qO15prc1LOtoh+SNhvf6yXMXp2ejFzun2kmqVTooxkBKGaRYe/3V/+SOB95w==" saltValue="GXEAa3g4gl3LUaTi0Wb9fg==" spinCount="100000" sheet="1" objects="1" scenarios="1"/>
  <mergeCells count="12">
    <mergeCell ref="A17:E17"/>
    <mergeCell ref="A16:B16"/>
    <mergeCell ref="C16:E16"/>
    <mergeCell ref="A9:B9"/>
    <mergeCell ref="A7:E7"/>
    <mergeCell ref="C9:E9"/>
    <mergeCell ref="A11:A14"/>
    <mergeCell ref="C12:C14"/>
    <mergeCell ref="D11:D14"/>
    <mergeCell ref="E11:E14"/>
    <mergeCell ref="A15:B15"/>
    <mergeCell ref="C15:E15"/>
  </mergeCells>
  <printOptions horizontalCentered="1"/>
  <pageMargins left="0.23622047244094491" right="0.23622047244094491" top="0.74803149606299213" bottom="0.74803149606299213" header="0.31496062992125984" footer="0.31496062992125984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106F-3464-4E75-A32B-8BA15FB6337C}">
  <sheetPr codeName="Feuil4" filterMode="1">
    <tabColor theme="6"/>
  </sheetPr>
  <dimension ref="A1:BE263"/>
  <sheetViews>
    <sheetView showGridLines="0" tabSelected="1" zoomScale="113" zoomScaleNormal="100" workbookViewId="0">
      <pane xSplit="14" ySplit="11" topLeftCell="O12" activePane="bottomRight" state="frozen"/>
      <selection pane="topRight" activeCell="I1" sqref="I1"/>
      <selection pane="bottomLeft" activeCell="A12" sqref="A12"/>
      <selection pane="bottomRight" activeCell="K1" sqref="K1:M1"/>
    </sheetView>
  </sheetViews>
  <sheetFormatPr baseColWidth="10" defaultColWidth="0" defaultRowHeight="11" zeroHeight="1" x14ac:dyDescent="0.2"/>
  <cols>
    <col min="1" max="1" width="6.6640625" style="207" customWidth="1"/>
    <col min="2" max="2" width="5.33203125" style="205" customWidth="1"/>
    <col min="3" max="3" width="20.83203125" style="207" customWidth="1"/>
    <col min="4" max="4" width="15.83203125" style="207" customWidth="1"/>
    <col min="5" max="5" width="9.33203125" style="207" customWidth="1"/>
    <col min="6" max="6" width="6" style="205" customWidth="1"/>
    <col min="7" max="9" width="7.83203125" style="205" customWidth="1"/>
    <col min="10" max="10" width="8.83203125" style="205" customWidth="1"/>
    <col min="11" max="12" width="10.6640625" style="205" customWidth="1"/>
    <col min="13" max="13" width="10.6640625" style="207" customWidth="1"/>
    <col min="14" max="14" width="1.6640625" style="230" customWidth="1"/>
    <col min="15" max="15" width="7.6640625" style="232" customWidth="1"/>
    <col min="16" max="16" width="9.6640625" style="207" customWidth="1"/>
    <col min="17" max="17" width="7" style="205" bestFit="1" customWidth="1"/>
    <col min="18" max="18" width="9.6640625" style="205" customWidth="1"/>
    <col min="19" max="19" width="7" style="205" bestFit="1" customWidth="1"/>
    <col min="20" max="20" width="9.6640625" style="205" customWidth="1"/>
    <col min="21" max="21" width="7" style="205" bestFit="1" customWidth="1"/>
    <col min="22" max="22" width="9.6640625" style="205" customWidth="1"/>
    <col min="23" max="23" width="7" style="205" bestFit="1" customWidth="1"/>
    <col min="24" max="24" width="9.6640625" style="205" customWidth="1"/>
    <col min="25" max="25" width="7" style="205" bestFit="1" customWidth="1"/>
    <col min="26" max="26" width="9.6640625" style="205" customWidth="1"/>
    <col min="27" max="27" width="7" style="205" bestFit="1" customWidth="1"/>
    <col min="28" max="28" width="9.6640625" style="205" customWidth="1"/>
    <col min="29" max="29" width="7" style="205" bestFit="1" customWidth="1"/>
    <col min="30" max="30" width="9.6640625" style="205" customWidth="1"/>
    <col min="31" max="31" width="7" style="205" bestFit="1" customWidth="1"/>
    <col min="32" max="32" width="9.6640625" style="205" customWidth="1"/>
    <col min="33" max="33" width="7" style="205" bestFit="1" customWidth="1"/>
    <col min="34" max="34" width="9.6640625" style="205" customWidth="1"/>
    <col min="35" max="35" width="7" style="205" bestFit="1" customWidth="1"/>
    <col min="36" max="36" width="9.6640625" style="205" customWidth="1"/>
    <col min="37" max="37" width="7" style="205" bestFit="1" customWidth="1"/>
    <col min="38" max="38" width="9.6640625" style="205" customWidth="1"/>
    <col min="39" max="39" width="7" style="205" bestFit="1" customWidth="1"/>
    <col min="40" max="40" width="9.6640625" style="205" customWidth="1"/>
    <col min="41" max="41" width="7" style="205" bestFit="1" customWidth="1"/>
    <col min="42" max="42" width="9.6640625" style="205" customWidth="1"/>
    <col min="43" max="43" width="7" style="205" bestFit="1" customWidth="1"/>
    <col min="44" max="44" width="9.6640625" style="205" customWidth="1"/>
    <col min="45" max="45" width="7" style="205" bestFit="1" customWidth="1"/>
    <col min="46" max="46" width="9.6640625" style="205" customWidth="1"/>
    <col min="47" max="47" width="7" style="205" bestFit="1" customWidth="1"/>
    <col min="48" max="48" width="9.6640625" style="205" customWidth="1"/>
    <col min="49" max="49" width="7" style="205" bestFit="1" customWidth="1"/>
    <col min="50" max="50" width="9.6640625" style="205" customWidth="1"/>
    <col min="51" max="51" width="7" style="205" bestFit="1" customWidth="1"/>
    <col min="52" max="52" width="9.6640625" style="205" customWidth="1"/>
    <col min="53" max="53" width="7" style="205" bestFit="1" customWidth="1"/>
    <col min="54" max="54" width="9.6640625" style="205" customWidth="1"/>
    <col min="55" max="55" width="3.1640625" style="205" customWidth="1"/>
    <col min="56" max="57" width="0" style="207" hidden="1" customWidth="1"/>
    <col min="58" max="16384" width="11.5" style="207" hidden="1"/>
  </cols>
  <sheetData>
    <row r="1" spans="1:55" ht="40" customHeight="1" thickTop="1" thickBot="1" x14ac:dyDescent="0.25">
      <c r="A1" s="472" t="s">
        <v>728</v>
      </c>
      <c r="B1" s="473"/>
      <c r="C1" s="473"/>
      <c r="D1" s="477"/>
      <c r="E1" s="477"/>
      <c r="F1" s="477"/>
      <c r="G1" s="477"/>
      <c r="H1" s="477"/>
      <c r="I1" s="477"/>
      <c r="J1" s="477"/>
      <c r="K1" s="472" t="s">
        <v>788</v>
      </c>
      <c r="L1" s="473"/>
      <c r="M1" s="474"/>
      <c r="N1" s="459"/>
      <c r="O1" s="259"/>
      <c r="P1" s="260"/>
      <c r="Q1" s="204"/>
      <c r="T1" s="206"/>
    </row>
    <row r="2" spans="1:55" ht="18" customHeight="1" thickTop="1" thickBot="1" x14ac:dyDescent="0.25">
      <c r="A2" s="503" t="s">
        <v>51</v>
      </c>
      <c r="B2" s="504"/>
      <c r="C2" s="269" t="s">
        <v>52</v>
      </c>
      <c r="D2" s="270" t="s">
        <v>53</v>
      </c>
      <c r="E2" s="468" t="s">
        <v>522</v>
      </c>
      <c r="F2" s="468"/>
      <c r="G2" s="468"/>
      <c r="H2" s="468"/>
      <c r="I2" s="468"/>
      <c r="J2" s="469"/>
      <c r="K2" s="489" t="s">
        <v>54</v>
      </c>
      <c r="L2" s="490"/>
      <c r="M2" s="491"/>
      <c r="N2" s="460"/>
      <c r="O2" s="453"/>
      <c r="P2" s="454"/>
      <c r="Q2" s="208"/>
      <c r="R2" s="208"/>
      <c r="S2" s="208"/>
    </row>
    <row r="3" spans="1:55" ht="18" customHeight="1" thickTop="1" x14ac:dyDescent="0.2">
      <c r="A3" s="505"/>
      <c r="B3" s="506"/>
      <c r="C3" s="509" t="s">
        <v>56</v>
      </c>
      <c r="D3" s="271" t="s">
        <v>57</v>
      </c>
      <c r="E3" s="470" t="s">
        <v>58</v>
      </c>
      <c r="F3" s="470"/>
      <c r="G3" s="470"/>
      <c r="H3" s="470"/>
      <c r="I3" s="470"/>
      <c r="J3" s="471"/>
      <c r="K3" s="492"/>
      <c r="L3" s="493"/>
      <c r="M3" s="494"/>
      <c r="N3" s="460"/>
      <c r="O3" s="516" t="s">
        <v>60</v>
      </c>
      <c r="P3" s="517"/>
      <c r="Q3" s="402"/>
      <c r="R3" s="209"/>
      <c r="S3" s="209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0"/>
      <c r="AV3" s="210"/>
      <c r="AW3" s="210"/>
      <c r="AX3" s="210"/>
      <c r="AY3" s="210"/>
      <c r="AZ3" s="210"/>
      <c r="BA3" s="210"/>
      <c r="BB3" s="210"/>
    </row>
    <row r="4" spans="1:55" ht="18" customHeight="1" thickBot="1" x14ac:dyDescent="0.25">
      <c r="A4" s="505"/>
      <c r="B4" s="506"/>
      <c r="C4" s="509"/>
      <c r="D4" s="271" t="s">
        <v>59</v>
      </c>
      <c r="E4" s="470" t="s">
        <v>58</v>
      </c>
      <c r="F4" s="470"/>
      <c r="G4" s="470"/>
      <c r="H4" s="470"/>
      <c r="I4" s="470"/>
      <c r="J4" s="471"/>
      <c r="K4" s="492"/>
      <c r="L4" s="493"/>
      <c r="M4" s="494"/>
      <c r="N4" s="460"/>
      <c r="O4" s="518"/>
      <c r="P4" s="519"/>
      <c r="Q4" s="402"/>
      <c r="R4" s="209"/>
      <c r="S4" s="209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  <c r="AL4" s="210"/>
      <c r="AM4" s="210"/>
      <c r="AN4" s="210"/>
      <c r="AO4" s="210"/>
      <c r="AP4" s="210"/>
      <c r="AQ4" s="210"/>
      <c r="AR4" s="210"/>
      <c r="AS4" s="210"/>
      <c r="AT4" s="210"/>
      <c r="AU4" s="210"/>
      <c r="AV4" s="210"/>
      <c r="AW4" s="210"/>
      <c r="AX4" s="210"/>
      <c r="AY4" s="210"/>
      <c r="AZ4" s="210"/>
      <c r="BA4" s="210"/>
      <c r="BB4" s="210"/>
      <c r="BC4" s="211"/>
    </row>
    <row r="5" spans="1:55" ht="18" customHeight="1" thickTop="1" x14ac:dyDescent="0.2">
      <c r="A5" s="505"/>
      <c r="B5" s="506"/>
      <c r="C5" s="509"/>
      <c r="D5" s="271" t="s">
        <v>61</v>
      </c>
      <c r="E5" s="470" t="s">
        <v>58</v>
      </c>
      <c r="F5" s="470"/>
      <c r="G5" s="470"/>
      <c r="H5" s="470"/>
      <c r="I5" s="470"/>
      <c r="J5" s="471"/>
      <c r="K5" s="492"/>
      <c r="L5" s="493"/>
      <c r="M5" s="494"/>
      <c r="N5" s="461"/>
      <c r="O5" s="522">
        <v>1</v>
      </c>
      <c r="P5" s="523"/>
      <c r="Q5" s="463">
        <v>2</v>
      </c>
      <c r="R5" s="463"/>
      <c r="S5" s="463">
        <v>3</v>
      </c>
      <c r="T5" s="463"/>
      <c r="U5" s="463">
        <v>4</v>
      </c>
      <c r="V5" s="463"/>
      <c r="W5" s="463">
        <v>5</v>
      </c>
      <c r="X5" s="463"/>
      <c r="Y5" s="463">
        <v>6</v>
      </c>
      <c r="Z5" s="463"/>
      <c r="AA5" s="463">
        <v>7</v>
      </c>
      <c r="AB5" s="463"/>
      <c r="AC5" s="463">
        <v>8</v>
      </c>
      <c r="AD5" s="463"/>
      <c r="AE5" s="463">
        <v>9</v>
      </c>
      <c r="AF5" s="463"/>
      <c r="AG5" s="463">
        <v>10</v>
      </c>
      <c r="AH5" s="463"/>
      <c r="AI5" s="463">
        <v>11</v>
      </c>
      <c r="AJ5" s="463"/>
      <c r="AK5" s="463">
        <v>12</v>
      </c>
      <c r="AL5" s="463"/>
      <c r="AM5" s="463">
        <v>13</v>
      </c>
      <c r="AN5" s="463"/>
      <c r="AO5" s="463">
        <v>14</v>
      </c>
      <c r="AP5" s="463"/>
      <c r="AQ5" s="463">
        <v>15</v>
      </c>
      <c r="AR5" s="463"/>
      <c r="AS5" s="463">
        <v>16</v>
      </c>
      <c r="AT5" s="463"/>
      <c r="AU5" s="463">
        <v>17</v>
      </c>
      <c r="AV5" s="463"/>
      <c r="AW5" s="463">
        <v>18</v>
      </c>
      <c r="AX5" s="463"/>
      <c r="AY5" s="463">
        <v>19</v>
      </c>
      <c r="AZ5" s="463"/>
      <c r="BA5" s="463">
        <v>20</v>
      </c>
      <c r="BB5" s="463"/>
      <c r="BC5" s="211"/>
    </row>
    <row r="6" spans="1:55" ht="18" customHeight="1" thickBot="1" x14ac:dyDescent="0.25">
      <c r="A6" s="505"/>
      <c r="B6" s="506"/>
      <c r="C6" s="509"/>
      <c r="D6" s="271" t="s">
        <v>62</v>
      </c>
      <c r="E6" s="470" t="s">
        <v>58</v>
      </c>
      <c r="F6" s="470"/>
      <c r="G6" s="470"/>
      <c r="H6" s="470"/>
      <c r="I6" s="470"/>
      <c r="J6" s="471"/>
      <c r="K6" s="495"/>
      <c r="L6" s="496"/>
      <c r="M6" s="497"/>
      <c r="N6" s="461"/>
      <c r="O6" s="524"/>
      <c r="P6" s="525"/>
      <c r="Q6" s="464"/>
      <c r="R6" s="464"/>
      <c r="S6" s="464"/>
      <c r="T6" s="464"/>
      <c r="U6" s="464"/>
      <c r="V6" s="464"/>
      <c r="W6" s="464"/>
      <c r="X6" s="464"/>
      <c r="Y6" s="464"/>
      <c r="Z6" s="464"/>
      <c r="AA6" s="464"/>
      <c r="AB6" s="464"/>
      <c r="AC6" s="464"/>
      <c r="AD6" s="464"/>
      <c r="AE6" s="464"/>
      <c r="AF6" s="464"/>
      <c r="AG6" s="464"/>
      <c r="AH6" s="464"/>
      <c r="AI6" s="464"/>
      <c r="AJ6" s="464"/>
      <c r="AK6" s="464"/>
      <c r="AL6" s="464"/>
      <c r="AM6" s="464"/>
      <c r="AN6" s="464"/>
      <c r="AO6" s="464"/>
      <c r="AP6" s="464"/>
      <c r="AQ6" s="464"/>
      <c r="AR6" s="464"/>
      <c r="AS6" s="464"/>
      <c r="AT6" s="464"/>
      <c r="AU6" s="464"/>
      <c r="AV6" s="464"/>
      <c r="AW6" s="464"/>
      <c r="AX6" s="464"/>
      <c r="AY6" s="464"/>
      <c r="AZ6" s="464"/>
      <c r="BA6" s="464"/>
      <c r="BB6" s="464"/>
      <c r="BC6" s="211"/>
    </row>
    <row r="7" spans="1:55" ht="25" customHeight="1" thickTop="1" thickBot="1" x14ac:dyDescent="0.25">
      <c r="A7" s="505"/>
      <c r="B7" s="506"/>
      <c r="C7" s="510"/>
      <c r="D7" s="272" t="s">
        <v>64</v>
      </c>
      <c r="E7" s="475" t="s">
        <v>58</v>
      </c>
      <c r="F7" s="475"/>
      <c r="G7" s="502" t="s">
        <v>65</v>
      </c>
      <c r="H7" s="502"/>
      <c r="I7" s="475" t="s">
        <v>58</v>
      </c>
      <c r="J7" s="476"/>
      <c r="K7" s="487" t="s">
        <v>63</v>
      </c>
      <c r="L7" s="393" t="s">
        <v>67</v>
      </c>
      <c r="M7" s="394" t="e">
        <f>ADMIN1!$AK$7</f>
        <v>#VALUE!</v>
      </c>
      <c r="N7" s="461"/>
      <c r="O7" s="520" t="str">
        <f>E8</f>
        <v>"À REMPLIR"</v>
      </c>
      <c r="P7" s="521"/>
      <c r="Q7" s="457" t="s">
        <v>68</v>
      </c>
      <c r="R7" s="458"/>
      <c r="S7" s="457" t="s">
        <v>68</v>
      </c>
      <c r="T7" s="458"/>
      <c r="U7" s="457" t="s">
        <v>68</v>
      </c>
      <c r="V7" s="458"/>
      <c r="W7" s="457" t="s">
        <v>68</v>
      </c>
      <c r="X7" s="458"/>
      <c r="Y7" s="457" t="s">
        <v>68</v>
      </c>
      <c r="Z7" s="458"/>
      <c r="AA7" s="457" t="s">
        <v>68</v>
      </c>
      <c r="AB7" s="458"/>
      <c r="AC7" s="457" t="s">
        <v>68</v>
      </c>
      <c r="AD7" s="458"/>
      <c r="AE7" s="457" t="s">
        <v>68</v>
      </c>
      <c r="AF7" s="458"/>
      <c r="AG7" s="457" t="s">
        <v>68</v>
      </c>
      <c r="AH7" s="458"/>
      <c r="AI7" s="457" t="s">
        <v>68</v>
      </c>
      <c r="AJ7" s="458"/>
      <c r="AK7" s="457" t="s">
        <v>68</v>
      </c>
      <c r="AL7" s="458"/>
      <c r="AM7" s="457" t="s">
        <v>68</v>
      </c>
      <c r="AN7" s="458"/>
      <c r="AO7" s="457" t="s">
        <v>68</v>
      </c>
      <c r="AP7" s="458"/>
      <c r="AQ7" s="457" t="s">
        <v>68</v>
      </c>
      <c r="AR7" s="466"/>
      <c r="AS7" s="457" t="s">
        <v>68</v>
      </c>
      <c r="AT7" s="458"/>
      <c r="AU7" s="457" t="s">
        <v>68</v>
      </c>
      <c r="AV7" s="458"/>
      <c r="AW7" s="457" t="s">
        <v>68</v>
      </c>
      <c r="AX7" s="458"/>
      <c r="AY7" s="457" t="s">
        <v>68</v>
      </c>
      <c r="AZ7" s="458"/>
      <c r="BA7" s="457" t="s">
        <v>68</v>
      </c>
      <c r="BB7" s="466"/>
      <c r="BC7" s="211"/>
    </row>
    <row r="8" spans="1:55" ht="25" customHeight="1" thickTop="1" thickBot="1" x14ac:dyDescent="0.25">
      <c r="A8" s="505"/>
      <c r="B8" s="506"/>
      <c r="C8" s="511" t="s">
        <v>60</v>
      </c>
      <c r="D8" s="267" t="s">
        <v>57</v>
      </c>
      <c r="E8" s="478" t="s">
        <v>58</v>
      </c>
      <c r="F8" s="479"/>
      <c r="G8" s="479"/>
      <c r="H8" s="479"/>
      <c r="I8" s="479"/>
      <c r="J8" s="480"/>
      <c r="K8" s="488"/>
      <c r="L8" s="395" t="s">
        <v>66</v>
      </c>
      <c r="M8" s="396" t="str">
        <f>FDP_CMD</f>
        <v/>
      </c>
      <c r="N8" s="461"/>
      <c r="O8" s="398" t="s">
        <v>55</v>
      </c>
      <c r="P8" s="399" t="e">
        <f>ADMIN1!AX7</f>
        <v>#VALUE!</v>
      </c>
      <c r="Q8" s="455" t="s">
        <v>69</v>
      </c>
      <c r="R8" s="465"/>
      <c r="S8" s="455" t="s">
        <v>69</v>
      </c>
      <c r="T8" s="465"/>
      <c r="U8" s="455" t="s">
        <v>69</v>
      </c>
      <c r="V8" s="465"/>
      <c r="W8" s="455" t="s">
        <v>69</v>
      </c>
      <c r="X8" s="465"/>
      <c r="Y8" s="455" t="s">
        <v>69</v>
      </c>
      <c r="Z8" s="465"/>
      <c r="AA8" s="455" t="s">
        <v>69</v>
      </c>
      <c r="AB8" s="465"/>
      <c r="AC8" s="455" t="s">
        <v>69</v>
      </c>
      <c r="AD8" s="465"/>
      <c r="AE8" s="455" t="s">
        <v>69</v>
      </c>
      <c r="AF8" s="465"/>
      <c r="AG8" s="455" t="s">
        <v>69</v>
      </c>
      <c r="AH8" s="465"/>
      <c r="AI8" s="455" t="s">
        <v>69</v>
      </c>
      <c r="AJ8" s="465"/>
      <c r="AK8" s="455" t="s">
        <v>69</v>
      </c>
      <c r="AL8" s="465"/>
      <c r="AM8" s="455" t="s">
        <v>69</v>
      </c>
      <c r="AN8" s="465"/>
      <c r="AO8" s="455" t="s">
        <v>69</v>
      </c>
      <c r="AP8" s="465"/>
      <c r="AQ8" s="455" t="s">
        <v>69</v>
      </c>
      <c r="AR8" s="456"/>
      <c r="AS8" s="455" t="s">
        <v>69</v>
      </c>
      <c r="AT8" s="465"/>
      <c r="AU8" s="455" t="s">
        <v>69</v>
      </c>
      <c r="AV8" s="465"/>
      <c r="AW8" s="455" t="s">
        <v>69</v>
      </c>
      <c r="AX8" s="465"/>
      <c r="AY8" s="455" t="s">
        <v>69</v>
      </c>
      <c r="AZ8" s="465"/>
      <c r="BA8" s="455" t="s">
        <v>69</v>
      </c>
      <c r="BB8" s="456"/>
      <c r="BC8" s="211"/>
    </row>
    <row r="9" spans="1:55" ht="15" customHeight="1" thickTop="1" x14ac:dyDescent="0.2">
      <c r="A9" s="505"/>
      <c r="B9" s="506"/>
      <c r="C9" s="512"/>
      <c r="D9" s="266" t="s">
        <v>70</v>
      </c>
      <c r="E9" s="481" t="s">
        <v>58</v>
      </c>
      <c r="F9" s="482"/>
      <c r="G9" s="482"/>
      <c r="H9" s="482"/>
      <c r="I9" s="482"/>
      <c r="J9" s="483"/>
      <c r="K9" s="498" t="s">
        <v>71</v>
      </c>
      <c r="L9" s="499"/>
      <c r="M9" s="255" t="s">
        <v>72</v>
      </c>
      <c r="N9" s="460"/>
      <c r="O9" s="254" t="s">
        <v>66</v>
      </c>
      <c r="P9" s="255" t="s">
        <v>66</v>
      </c>
      <c r="Q9" s="256" t="s">
        <v>66</v>
      </c>
      <c r="R9" s="255" t="s">
        <v>66</v>
      </c>
      <c r="S9" s="254" t="s">
        <v>66</v>
      </c>
      <c r="T9" s="257" t="s">
        <v>66</v>
      </c>
      <c r="U9" s="256" t="s">
        <v>66</v>
      </c>
      <c r="V9" s="255" t="s">
        <v>66</v>
      </c>
      <c r="W9" s="254" t="s">
        <v>66</v>
      </c>
      <c r="X9" s="257" t="s">
        <v>66</v>
      </c>
      <c r="Y9" s="256" t="s">
        <v>66</v>
      </c>
      <c r="Z9" s="255" t="s">
        <v>66</v>
      </c>
      <c r="AA9" s="254" t="s">
        <v>66</v>
      </c>
      <c r="AB9" s="257" t="s">
        <v>66</v>
      </c>
      <c r="AC9" s="256" t="s">
        <v>66</v>
      </c>
      <c r="AD9" s="255" t="s">
        <v>66</v>
      </c>
      <c r="AE9" s="254" t="s">
        <v>66</v>
      </c>
      <c r="AF9" s="257" t="s">
        <v>66</v>
      </c>
      <c r="AG9" s="256" t="s">
        <v>66</v>
      </c>
      <c r="AH9" s="255" t="s">
        <v>66</v>
      </c>
      <c r="AI9" s="254" t="s">
        <v>66</v>
      </c>
      <c r="AJ9" s="257" t="s">
        <v>66</v>
      </c>
      <c r="AK9" s="256" t="s">
        <v>66</v>
      </c>
      <c r="AL9" s="255" t="s">
        <v>66</v>
      </c>
      <c r="AM9" s="254" t="s">
        <v>66</v>
      </c>
      <c r="AN9" s="257" t="s">
        <v>66</v>
      </c>
      <c r="AO9" s="256" t="s">
        <v>66</v>
      </c>
      <c r="AP9" s="255" t="s">
        <v>66</v>
      </c>
      <c r="AQ9" s="256" t="s">
        <v>66</v>
      </c>
      <c r="AR9" s="258" t="s">
        <v>66</v>
      </c>
      <c r="AS9" s="254" t="s">
        <v>66</v>
      </c>
      <c r="AT9" s="257" t="s">
        <v>66</v>
      </c>
      <c r="AU9" s="256" t="s">
        <v>66</v>
      </c>
      <c r="AV9" s="255" t="s">
        <v>66</v>
      </c>
      <c r="AW9" s="254" t="s">
        <v>66</v>
      </c>
      <c r="AX9" s="257" t="s">
        <v>66</v>
      </c>
      <c r="AY9" s="256" t="s">
        <v>66</v>
      </c>
      <c r="AZ9" s="255" t="s">
        <v>66</v>
      </c>
      <c r="BA9" s="256" t="s">
        <v>66</v>
      </c>
      <c r="BB9" s="258" t="s">
        <v>66</v>
      </c>
      <c r="BC9" s="211"/>
    </row>
    <row r="10" spans="1:55" ht="15" customHeight="1" thickBot="1" x14ac:dyDescent="0.25">
      <c r="A10" s="507"/>
      <c r="B10" s="508"/>
      <c r="C10" s="513"/>
      <c r="D10" s="268" t="s">
        <v>73</v>
      </c>
      <c r="E10" s="484" t="s">
        <v>58</v>
      </c>
      <c r="F10" s="485"/>
      <c r="G10" s="485"/>
      <c r="H10" s="485"/>
      <c r="I10" s="485"/>
      <c r="J10" s="486"/>
      <c r="K10" s="500">
        <f>SUM(K12:K261)</f>
        <v>0</v>
      </c>
      <c r="L10" s="501"/>
      <c r="M10" s="116" t="e">
        <f>SUM(M12:M261)</f>
        <v>#VALUE!</v>
      </c>
      <c r="N10" s="460"/>
      <c r="O10" s="212">
        <f>ADMIN1!AV9</f>
        <v>0</v>
      </c>
      <c r="P10" s="116" t="e">
        <f>ADMIN1!AX9</f>
        <v>#VALUE!</v>
      </c>
      <c r="Q10" s="213">
        <f>ADMIN1!AY9</f>
        <v>0</v>
      </c>
      <c r="R10" s="116" t="e">
        <f>ADMIN1!BA9</f>
        <v>#VALUE!</v>
      </c>
      <c r="S10" s="212">
        <f>ADMIN1!BB9</f>
        <v>0</v>
      </c>
      <c r="T10" s="214" t="e">
        <f>ADMIN1!BD9</f>
        <v>#VALUE!</v>
      </c>
      <c r="U10" s="213">
        <f>ADMIN1!BE9</f>
        <v>0</v>
      </c>
      <c r="V10" s="116" t="e">
        <f>ADMIN1!BG9</f>
        <v>#VALUE!</v>
      </c>
      <c r="W10" s="212">
        <f>ADMIN1!BH9</f>
        <v>0</v>
      </c>
      <c r="X10" s="214" t="e">
        <f>ADMIN1!BJ9</f>
        <v>#VALUE!</v>
      </c>
      <c r="Y10" s="213">
        <f>ADMIN1!BK9</f>
        <v>0</v>
      </c>
      <c r="Z10" s="116" t="e">
        <f>ADMIN1!BM9</f>
        <v>#VALUE!</v>
      </c>
      <c r="AA10" s="212">
        <f>ADMIN1!BN9</f>
        <v>0</v>
      </c>
      <c r="AB10" s="214" t="e">
        <f>ADMIN1!BP9</f>
        <v>#VALUE!</v>
      </c>
      <c r="AC10" s="213">
        <f>ADMIN1!BQ9</f>
        <v>0</v>
      </c>
      <c r="AD10" s="116" t="e">
        <f>ADMIN1!BS9</f>
        <v>#VALUE!</v>
      </c>
      <c r="AE10" s="212">
        <f>ADMIN1!BT9</f>
        <v>0</v>
      </c>
      <c r="AF10" s="214" t="e">
        <f>ADMIN1!BV9</f>
        <v>#VALUE!</v>
      </c>
      <c r="AG10" s="213">
        <f>ADMIN1!BW9</f>
        <v>0</v>
      </c>
      <c r="AH10" s="116" t="e">
        <f>ADMIN1!BY9</f>
        <v>#VALUE!</v>
      </c>
      <c r="AI10" s="212">
        <f>ADMIN1!BZ9</f>
        <v>0</v>
      </c>
      <c r="AJ10" s="214" t="e">
        <f>ADMIN1!CB9</f>
        <v>#VALUE!</v>
      </c>
      <c r="AK10" s="213">
        <f>ADMIN1!CC9</f>
        <v>0</v>
      </c>
      <c r="AL10" s="116" t="e">
        <f>ADMIN1!CE9</f>
        <v>#VALUE!</v>
      </c>
      <c r="AM10" s="212">
        <f>ADMIN1!CF9</f>
        <v>0</v>
      </c>
      <c r="AN10" s="214" t="e">
        <f>ADMIN1!CH9</f>
        <v>#VALUE!</v>
      </c>
      <c r="AO10" s="213">
        <f>ADMIN1!CI9</f>
        <v>0</v>
      </c>
      <c r="AP10" s="116" t="e">
        <f>ADMIN1!CK9</f>
        <v>#VALUE!</v>
      </c>
      <c r="AQ10" s="213">
        <f>ADMIN1!CL9</f>
        <v>0</v>
      </c>
      <c r="AR10" s="215" t="e">
        <f>ADMIN1!CN9</f>
        <v>#VALUE!</v>
      </c>
      <c r="AS10" s="212">
        <f>ADMIN1!CJ9</f>
        <v>0</v>
      </c>
      <c r="AT10" s="214" t="e">
        <f>ADMIN1!CQ9</f>
        <v>#VALUE!</v>
      </c>
      <c r="AU10" s="213">
        <f>ADMIN1!CM9</f>
        <v>0</v>
      </c>
      <c r="AV10" s="116" t="e">
        <f>ADMIN1!CT9</f>
        <v>#VALUE!</v>
      </c>
      <c r="AW10" s="212">
        <f>ADMIN1!DF9</f>
        <v>0</v>
      </c>
      <c r="AX10" s="214" t="e">
        <f>ADMIN1!CW9</f>
        <v>#VALUE!</v>
      </c>
      <c r="AY10" s="213">
        <f>ADMIN1!DI9</f>
        <v>0</v>
      </c>
      <c r="AZ10" s="116" t="e">
        <f>ADMIN1!CZ9</f>
        <v>#VALUE!</v>
      </c>
      <c r="BA10" s="213">
        <f>ADMIN1!DL9</f>
        <v>0</v>
      </c>
      <c r="BB10" s="215" t="e">
        <f>ADMIN1!DC9</f>
        <v>#VALUE!</v>
      </c>
      <c r="BC10" s="211"/>
    </row>
    <row r="11" spans="1:55" ht="55" customHeight="1" thickTop="1" x14ac:dyDescent="0.2">
      <c r="A11" s="288" t="s">
        <v>74</v>
      </c>
      <c r="B11" s="288" t="s">
        <v>75</v>
      </c>
      <c r="C11" s="514" t="s">
        <v>76</v>
      </c>
      <c r="D11" s="515"/>
      <c r="E11" s="262" t="s">
        <v>546</v>
      </c>
      <c r="F11" s="261" t="s">
        <v>78</v>
      </c>
      <c r="G11" s="262" t="s">
        <v>79</v>
      </c>
      <c r="H11" s="262" t="s">
        <v>80</v>
      </c>
      <c r="I11" s="263" t="s">
        <v>81</v>
      </c>
      <c r="J11" s="263" t="s">
        <v>77</v>
      </c>
      <c r="K11" s="264" t="s">
        <v>82</v>
      </c>
      <c r="L11" s="262" t="s">
        <v>117</v>
      </c>
      <c r="M11" s="265" t="s">
        <v>83</v>
      </c>
      <c r="N11" s="460"/>
      <c r="O11" s="219" t="s">
        <v>82</v>
      </c>
      <c r="P11" s="218" t="s">
        <v>83</v>
      </c>
      <c r="Q11" s="217" t="s">
        <v>82</v>
      </c>
      <c r="R11" s="218" t="s">
        <v>83</v>
      </c>
      <c r="S11" s="217" t="s">
        <v>82</v>
      </c>
      <c r="T11" s="216" t="s">
        <v>83</v>
      </c>
      <c r="U11" s="217" t="s">
        <v>82</v>
      </c>
      <c r="V11" s="218" t="s">
        <v>83</v>
      </c>
      <c r="W11" s="217" t="s">
        <v>82</v>
      </c>
      <c r="X11" s="216" t="s">
        <v>83</v>
      </c>
      <c r="Y11" s="217" t="s">
        <v>82</v>
      </c>
      <c r="Z11" s="218" t="s">
        <v>83</v>
      </c>
      <c r="AA11" s="217" t="s">
        <v>82</v>
      </c>
      <c r="AB11" s="216" t="s">
        <v>83</v>
      </c>
      <c r="AC11" s="217" t="s">
        <v>82</v>
      </c>
      <c r="AD11" s="218" t="s">
        <v>83</v>
      </c>
      <c r="AE11" s="217" t="s">
        <v>82</v>
      </c>
      <c r="AF11" s="216" t="s">
        <v>83</v>
      </c>
      <c r="AG11" s="217" t="s">
        <v>82</v>
      </c>
      <c r="AH11" s="218" t="s">
        <v>83</v>
      </c>
      <c r="AI11" s="217" t="s">
        <v>82</v>
      </c>
      <c r="AJ11" s="216" t="s">
        <v>83</v>
      </c>
      <c r="AK11" s="217" t="s">
        <v>82</v>
      </c>
      <c r="AL11" s="218" t="s">
        <v>83</v>
      </c>
      <c r="AM11" s="217" t="s">
        <v>82</v>
      </c>
      <c r="AN11" s="216" t="s">
        <v>83</v>
      </c>
      <c r="AO11" s="217" t="s">
        <v>82</v>
      </c>
      <c r="AP11" s="218" t="s">
        <v>83</v>
      </c>
      <c r="AQ11" s="220" t="s">
        <v>82</v>
      </c>
      <c r="AR11" s="221" t="s">
        <v>83</v>
      </c>
      <c r="AS11" s="217" t="s">
        <v>82</v>
      </c>
      <c r="AT11" s="216" t="s">
        <v>83</v>
      </c>
      <c r="AU11" s="217" t="s">
        <v>82</v>
      </c>
      <c r="AV11" s="218" t="s">
        <v>83</v>
      </c>
      <c r="AW11" s="217" t="s">
        <v>82</v>
      </c>
      <c r="AX11" s="216" t="s">
        <v>83</v>
      </c>
      <c r="AY11" s="217" t="s">
        <v>82</v>
      </c>
      <c r="AZ11" s="218" t="s">
        <v>83</v>
      </c>
      <c r="BA11" s="220" t="s">
        <v>82</v>
      </c>
      <c r="BB11" s="221" t="s">
        <v>83</v>
      </c>
      <c r="BC11" s="211"/>
    </row>
    <row r="12" spans="1:55" ht="30" customHeight="1" x14ac:dyDescent="0.2">
      <c r="A12" s="303">
        <f>ADMIN1!V12</f>
        <v>6096</v>
      </c>
      <c r="B12" s="304" t="str">
        <f>IF(ADMIN1!X12=0, "", ADMIN1!X12)</f>
        <v>❤️</v>
      </c>
      <c r="C12" s="467" t="str">
        <f>ADMIN1!W12</f>
        <v>Açaï en poudre iofilisée BIO (env. 250g)</v>
      </c>
      <c r="D12" s="467"/>
      <c r="E12" s="397" t="e">
        <f>ADMIN1!Y12</f>
        <v>#VALUE!</v>
      </c>
      <c r="F12" s="222" t="str">
        <f>ADMIN1!AA12</f>
        <v>Pièce</v>
      </c>
      <c r="G12" s="305" t="str">
        <f>IF(ADMIN1!AB12="", "", ADMIN1!AB12)</f>
        <v/>
      </c>
      <c r="H12" s="305" t="str">
        <f>IF(ADMIN1!AC12="", "", ADMIN1!AC12)</f>
        <v/>
      </c>
      <c r="I12" s="305" t="str">
        <f>IF(ADMIN1!AD12="", "", ADMIN1!AD12)</f>
        <v/>
      </c>
      <c r="J12" s="408" t="str">
        <f>ADMIN1!AH12</f>
        <v>Brésil</v>
      </c>
      <c r="K12" s="223">
        <f>ADMIN1!AI12</f>
        <v>0</v>
      </c>
      <c r="L12" s="223" t="e">
        <f>ADMIN1!AJ12</f>
        <v>#VALUE!</v>
      </c>
      <c r="M12" s="224" t="e">
        <f>ADMIN1!AK12</f>
        <v>#VALUE!</v>
      </c>
      <c r="N12" s="462"/>
      <c r="O12" s="302"/>
      <c r="P12" s="225" t="e">
        <f>ADMIN1!AX12</f>
        <v>#VALUE!</v>
      </c>
      <c r="Q12" s="302"/>
      <c r="R12" s="226" t="e">
        <f>ADMIN1!BA12</f>
        <v>#VALUE!</v>
      </c>
      <c r="S12" s="302"/>
      <c r="T12" s="227" t="e">
        <f>ADMIN1!BD12</f>
        <v>#VALUE!</v>
      </c>
      <c r="U12" s="302"/>
      <c r="V12" s="227" t="e">
        <f>ADMIN1!BG12</f>
        <v>#VALUE!</v>
      </c>
      <c r="W12" s="302"/>
      <c r="X12" s="227" t="e">
        <f>ADMIN1!BJ12</f>
        <v>#VALUE!</v>
      </c>
      <c r="Y12" s="302"/>
      <c r="Z12" s="226" t="e">
        <f>ADMIN1!BM12</f>
        <v>#VALUE!</v>
      </c>
      <c r="AA12" s="302"/>
      <c r="AB12" s="227" t="e">
        <f>ADMIN1!BP12</f>
        <v>#VALUE!</v>
      </c>
      <c r="AC12" s="302"/>
      <c r="AD12" s="226" t="e">
        <f>ADMIN1!BS12</f>
        <v>#VALUE!</v>
      </c>
      <c r="AE12" s="302"/>
      <c r="AF12" s="227" t="e">
        <f>ADMIN1!BV12</f>
        <v>#VALUE!</v>
      </c>
      <c r="AG12" s="302"/>
      <c r="AH12" s="226" t="e">
        <f>ADMIN1!BY12</f>
        <v>#VALUE!</v>
      </c>
      <c r="AI12" s="302"/>
      <c r="AJ12" s="227" t="e">
        <f>ADMIN1!CB12</f>
        <v>#VALUE!</v>
      </c>
      <c r="AK12" s="302"/>
      <c r="AL12" s="226" t="e">
        <f>ADMIN1!CE12</f>
        <v>#VALUE!</v>
      </c>
      <c r="AM12" s="302"/>
      <c r="AN12" s="227" t="e">
        <f>ADMIN1!CH12</f>
        <v>#VALUE!</v>
      </c>
      <c r="AO12" s="302"/>
      <c r="AP12" s="226" t="e">
        <f>ADMIN1!CK12</f>
        <v>#VALUE!</v>
      </c>
      <c r="AQ12" s="302"/>
      <c r="AR12" s="228" t="e">
        <f>ADMIN1!CN12</f>
        <v>#VALUE!</v>
      </c>
      <c r="AS12" s="302"/>
      <c r="AT12" s="227" t="e">
        <f>ADMIN1!CQ12</f>
        <v>#VALUE!</v>
      </c>
      <c r="AU12" s="302"/>
      <c r="AV12" s="226" t="e">
        <f>ADMIN1!CT12</f>
        <v>#VALUE!</v>
      </c>
      <c r="AW12" s="302"/>
      <c r="AX12" s="227" t="e">
        <f>ADMIN1!CW12</f>
        <v>#VALUE!</v>
      </c>
      <c r="AY12" s="302"/>
      <c r="AZ12" s="226" t="e">
        <f>ADMIN1!CZ12</f>
        <v>#VALUE!</v>
      </c>
      <c r="BA12" s="302"/>
      <c r="BB12" s="228" t="e">
        <f>ADMIN1!DC12</f>
        <v>#VALUE!</v>
      </c>
      <c r="BC12" s="211"/>
    </row>
    <row r="13" spans="1:55" ht="30" customHeight="1" x14ac:dyDescent="0.2">
      <c r="A13" s="303" t="str">
        <f>ADMIN1!V13</f>
        <v>1100-1312</v>
      </c>
      <c r="B13" s="304" t="str">
        <f>IF(ADMIN1!X13=0, "", ADMIN1!X13)</f>
        <v xml:space="preserve"> </v>
      </c>
      <c r="C13" s="467" t="str">
        <f>ADMIN1!W13</f>
        <v>Ail blanc ou violet BIO</v>
      </c>
      <c r="D13" s="467"/>
      <c r="E13" s="397" t="e">
        <f>ADMIN1!Y13</f>
        <v>#VALUE!</v>
      </c>
      <c r="F13" s="222" t="str">
        <f>ADMIN1!AA13</f>
        <v>kg</v>
      </c>
      <c r="G13" s="305" t="e">
        <f>IF(ADMIN1!AB13="", "", ADMIN1!AB13)</f>
        <v>#VALUE!</v>
      </c>
      <c r="H13" s="305" t="str">
        <f>IF(ADMIN1!AC13="", "", ADMIN1!AC13)</f>
        <v/>
      </c>
      <c r="I13" s="305" t="str">
        <f>IF(ADMIN1!AD13="", "", ADMIN1!AD13)</f>
        <v/>
      </c>
      <c r="J13" s="408" t="str">
        <f>ADMIN1!AH13</f>
        <v>Malaga</v>
      </c>
      <c r="K13" s="223">
        <f>ADMIN1!AI13</f>
        <v>0</v>
      </c>
      <c r="L13" s="223" t="e">
        <f>ADMIN1!AJ13</f>
        <v>#VALUE!</v>
      </c>
      <c r="M13" s="224" t="e">
        <f>ADMIN1!AK13</f>
        <v>#VALUE!</v>
      </c>
      <c r="N13" s="462"/>
      <c r="O13" s="302"/>
      <c r="P13" s="225" t="e">
        <f>ADMIN1!AX13</f>
        <v>#VALUE!</v>
      </c>
      <c r="Q13" s="302"/>
      <c r="R13" s="226" t="e">
        <f>ADMIN1!BA13</f>
        <v>#VALUE!</v>
      </c>
      <c r="S13" s="302"/>
      <c r="T13" s="227" t="e">
        <f>ADMIN1!BD13</f>
        <v>#VALUE!</v>
      </c>
      <c r="U13" s="302"/>
      <c r="V13" s="227" t="e">
        <f>ADMIN1!BG13</f>
        <v>#VALUE!</v>
      </c>
      <c r="W13" s="302"/>
      <c r="X13" s="227" t="e">
        <f>ADMIN1!BJ13</f>
        <v>#VALUE!</v>
      </c>
      <c r="Y13" s="302"/>
      <c r="Z13" s="226" t="e">
        <f>ADMIN1!BM13</f>
        <v>#VALUE!</v>
      </c>
      <c r="AA13" s="302"/>
      <c r="AB13" s="227" t="e">
        <f>ADMIN1!BP13</f>
        <v>#VALUE!</v>
      </c>
      <c r="AC13" s="302"/>
      <c r="AD13" s="226" t="e">
        <f>ADMIN1!BS13</f>
        <v>#VALUE!</v>
      </c>
      <c r="AE13" s="302"/>
      <c r="AF13" s="227" t="e">
        <f>ADMIN1!BV13</f>
        <v>#VALUE!</v>
      </c>
      <c r="AG13" s="302"/>
      <c r="AH13" s="226" t="e">
        <f>ADMIN1!BY13</f>
        <v>#VALUE!</v>
      </c>
      <c r="AI13" s="302"/>
      <c r="AJ13" s="227" t="e">
        <f>ADMIN1!CB13</f>
        <v>#VALUE!</v>
      </c>
      <c r="AK13" s="302"/>
      <c r="AL13" s="226" t="e">
        <f>ADMIN1!CE13</f>
        <v>#VALUE!</v>
      </c>
      <c r="AM13" s="302"/>
      <c r="AN13" s="227" t="e">
        <f>ADMIN1!CH13</f>
        <v>#VALUE!</v>
      </c>
      <c r="AO13" s="302"/>
      <c r="AP13" s="226" t="e">
        <f>ADMIN1!CK13</f>
        <v>#VALUE!</v>
      </c>
      <c r="AQ13" s="302"/>
      <c r="AR13" s="228" t="e">
        <f>ADMIN1!CN13</f>
        <v>#VALUE!</v>
      </c>
      <c r="AS13" s="302"/>
      <c r="AT13" s="227" t="e">
        <f>ADMIN1!CQ13</f>
        <v>#VALUE!</v>
      </c>
      <c r="AU13" s="302"/>
      <c r="AV13" s="226" t="e">
        <f>ADMIN1!CT13</f>
        <v>#VALUE!</v>
      </c>
      <c r="AW13" s="302"/>
      <c r="AX13" s="227" t="e">
        <f>ADMIN1!CW13</f>
        <v>#VALUE!</v>
      </c>
      <c r="AY13" s="302"/>
      <c r="AZ13" s="226" t="e">
        <f>ADMIN1!CZ13</f>
        <v>#VALUE!</v>
      </c>
      <c r="BA13" s="302"/>
      <c r="BB13" s="228" t="e">
        <f>ADMIN1!DC13</f>
        <v>#VALUE!</v>
      </c>
      <c r="BC13" s="211"/>
    </row>
    <row r="14" spans="1:55" ht="30" customHeight="1" x14ac:dyDescent="0.2">
      <c r="A14" s="303">
        <f>ADMIN1!V14</f>
        <v>1497</v>
      </c>
      <c r="B14" s="304" t="str">
        <f>IF(ADMIN1!X14=0, "", ADMIN1!X14)</f>
        <v xml:space="preserve"> </v>
      </c>
      <c r="C14" s="467" t="str">
        <f>ADMIN1!W14</f>
        <v>Algue Chlorella en poudre BIO (env. 1kg)</v>
      </c>
      <c r="D14" s="467"/>
      <c r="E14" s="397" t="e">
        <f>ADMIN1!Y14</f>
        <v>#VALUE!</v>
      </c>
      <c r="F14" s="222" t="str">
        <f>ADMIN1!AA14</f>
        <v>Pièce</v>
      </c>
      <c r="G14" s="305" t="str">
        <f>IF(ADMIN1!AB14="", "", ADMIN1!AB14)</f>
        <v/>
      </c>
      <c r="H14" s="305" t="str">
        <f>IF(ADMIN1!AC14="", "", ADMIN1!AC14)</f>
        <v/>
      </c>
      <c r="I14" s="305" t="str">
        <f>IF(ADMIN1!AD14="", "", ADMIN1!AD14)</f>
        <v/>
      </c>
      <c r="J14" s="408" t="str">
        <f>ADMIN1!AH14</f>
        <v>Inde</v>
      </c>
      <c r="K14" s="223">
        <f>ADMIN1!AI14</f>
        <v>0</v>
      </c>
      <c r="L14" s="223" t="e">
        <f>ADMIN1!AJ14</f>
        <v>#VALUE!</v>
      </c>
      <c r="M14" s="224" t="e">
        <f>ADMIN1!AK14</f>
        <v>#VALUE!</v>
      </c>
      <c r="N14" s="462"/>
      <c r="O14" s="302"/>
      <c r="P14" s="225" t="e">
        <f>ADMIN1!AX14</f>
        <v>#VALUE!</v>
      </c>
      <c r="Q14" s="302"/>
      <c r="R14" s="226" t="e">
        <f>ADMIN1!BA14</f>
        <v>#VALUE!</v>
      </c>
      <c r="S14" s="302"/>
      <c r="T14" s="227" t="e">
        <f>ADMIN1!BD14</f>
        <v>#VALUE!</v>
      </c>
      <c r="U14" s="302"/>
      <c r="V14" s="227" t="e">
        <f>ADMIN1!BG14</f>
        <v>#VALUE!</v>
      </c>
      <c r="W14" s="302"/>
      <c r="X14" s="227" t="e">
        <f>ADMIN1!BJ14</f>
        <v>#VALUE!</v>
      </c>
      <c r="Y14" s="302"/>
      <c r="Z14" s="226" t="e">
        <f>ADMIN1!BM14</f>
        <v>#VALUE!</v>
      </c>
      <c r="AA14" s="302"/>
      <c r="AB14" s="227" t="e">
        <f>ADMIN1!BP14</f>
        <v>#VALUE!</v>
      </c>
      <c r="AC14" s="302"/>
      <c r="AD14" s="226" t="e">
        <f>ADMIN1!BS14</f>
        <v>#VALUE!</v>
      </c>
      <c r="AE14" s="302"/>
      <c r="AF14" s="227" t="e">
        <f>ADMIN1!BV14</f>
        <v>#VALUE!</v>
      </c>
      <c r="AG14" s="302"/>
      <c r="AH14" s="226" t="e">
        <f>ADMIN1!BY14</f>
        <v>#VALUE!</v>
      </c>
      <c r="AI14" s="302"/>
      <c r="AJ14" s="227" t="e">
        <f>ADMIN1!CB14</f>
        <v>#VALUE!</v>
      </c>
      <c r="AK14" s="302"/>
      <c r="AL14" s="226" t="e">
        <f>ADMIN1!CE14</f>
        <v>#VALUE!</v>
      </c>
      <c r="AM14" s="302"/>
      <c r="AN14" s="227" t="e">
        <f>ADMIN1!CH14</f>
        <v>#VALUE!</v>
      </c>
      <c r="AO14" s="302"/>
      <c r="AP14" s="226" t="e">
        <f>ADMIN1!CK14</f>
        <v>#VALUE!</v>
      </c>
      <c r="AQ14" s="302"/>
      <c r="AR14" s="228" t="e">
        <f>ADMIN1!CN14</f>
        <v>#VALUE!</v>
      </c>
      <c r="AS14" s="302"/>
      <c r="AT14" s="227" t="e">
        <f>ADMIN1!CQ14</f>
        <v>#VALUE!</v>
      </c>
      <c r="AU14" s="302"/>
      <c r="AV14" s="226" t="e">
        <f>ADMIN1!CT14</f>
        <v>#VALUE!</v>
      </c>
      <c r="AW14" s="302"/>
      <c r="AX14" s="227" t="e">
        <f>ADMIN1!CW14</f>
        <v>#VALUE!</v>
      </c>
      <c r="AY14" s="302"/>
      <c r="AZ14" s="226" t="e">
        <f>ADMIN1!CZ14</f>
        <v>#VALUE!</v>
      </c>
      <c r="BA14" s="302"/>
      <c r="BB14" s="228" t="e">
        <f>ADMIN1!DC14</f>
        <v>#VALUE!</v>
      </c>
      <c r="BC14" s="211"/>
    </row>
    <row r="15" spans="1:55" ht="30" customHeight="1" x14ac:dyDescent="0.2">
      <c r="A15" s="303">
        <f>ADMIN1!V15</f>
        <v>1497</v>
      </c>
      <c r="B15" s="304" t="str">
        <f>IF(ADMIN1!X15=0, "", ADMIN1!X15)</f>
        <v>❤️</v>
      </c>
      <c r="C15" s="467" t="str">
        <f>ADMIN1!W15</f>
        <v>Algue Chlorella en poudre BIO (env. 500g)</v>
      </c>
      <c r="D15" s="467"/>
      <c r="E15" s="397" t="e">
        <f>ADMIN1!Y15</f>
        <v>#VALUE!</v>
      </c>
      <c r="F15" s="222" t="str">
        <f>ADMIN1!AA15</f>
        <v>Pièce</v>
      </c>
      <c r="G15" s="305" t="str">
        <f>IF(ADMIN1!AB15="", "", ADMIN1!AB15)</f>
        <v/>
      </c>
      <c r="H15" s="305" t="str">
        <f>IF(ADMIN1!AC15="", "", ADMIN1!AC15)</f>
        <v/>
      </c>
      <c r="I15" s="305" t="str">
        <f>IF(ADMIN1!AD15="", "", ADMIN1!AD15)</f>
        <v/>
      </c>
      <c r="J15" s="408" t="str">
        <f>ADMIN1!AH15</f>
        <v>Inde</v>
      </c>
      <c r="K15" s="223">
        <f>ADMIN1!AI15</f>
        <v>0</v>
      </c>
      <c r="L15" s="223" t="e">
        <f>ADMIN1!AJ15</f>
        <v>#VALUE!</v>
      </c>
      <c r="M15" s="224" t="e">
        <f>ADMIN1!AK15</f>
        <v>#VALUE!</v>
      </c>
      <c r="N15" s="462"/>
      <c r="O15" s="302"/>
      <c r="P15" s="225" t="e">
        <f>ADMIN1!AX15</f>
        <v>#VALUE!</v>
      </c>
      <c r="Q15" s="302"/>
      <c r="R15" s="226" t="e">
        <f>ADMIN1!BA15</f>
        <v>#VALUE!</v>
      </c>
      <c r="S15" s="302"/>
      <c r="T15" s="227" t="e">
        <f>ADMIN1!BD15</f>
        <v>#VALUE!</v>
      </c>
      <c r="U15" s="302"/>
      <c r="V15" s="227" t="e">
        <f>ADMIN1!BG15</f>
        <v>#VALUE!</v>
      </c>
      <c r="W15" s="302"/>
      <c r="X15" s="227" t="e">
        <f>ADMIN1!BJ15</f>
        <v>#VALUE!</v>
      </c>
      <c r="Y15" s="302"/>
      <c r="Z15" s="226" t="e">
        <f>ADMIN1!BM15</f>
        <v>#VALUE!</v>
      </c>
      <c r="AA15" s="302"/>
      <c r="AB15" s="227" t="e">
        <f>ADMIN1!BP15</f>
        <v>#VALUE!</v>
      </c>
      <c r="AC15" s="302"/>
      <c r="AD15" s="226" t="e">
        <f>ADMIN1!BS15</f>
        <v>#VALUE!</v>
      </c>
      <c r="AE15" s="302"/>
      <c r="AF15" s="227" t="e">
        <f>ADMIN1!BV15</f>
        <v>#VALUE!</v>
      </c>
      <c r="AG15" s="302"/>
      <c r="AH15" s="226" t="e">
        <f>ADMIN1!BY15</f>
        <v>#VALUE!</v>
      </c>
      <c r="AI15" s="302"/>
      <c r="AJ15" s="227" t="e">
        <f>ADMIN1!CB15</f>
        <v>#VALUE!</v>
      </c>
      <c r="AK15" s="302"/>
      <c r="AL15" s="226" t="e">
        <f>ADMIN1!CE15</f>
        <v>#VALUE!</v>
      </c>
      <c r="AM15" s="302"/>
      <c r="AN15" s="227" t="e">
        <f>ADMIN1!CH15</f>
        <v>#VALUE!</v>
      </c>
      <c r="AO15" s="302"/>
      <c r="AP15" s="226" t="e">
        <f>ADMIN1!CK15</f>
        <v>#VALUE!</v>
      </c>
      <c r="AQ15" s="302"/>
      <c r="AR15" s="228" t="e">
        <f>ADMIN1!CN15</f>
        <v>#VALUE!</v>
      </c>
      <c r="AS15" s="302"/>
      <c r="AT15" s="227" t="e">
        <f>ADMIN1!CQ15</f>
        <v>#VALUE!</v>
      </c>
      <c r="AU15" s="302"/>
      <c r="AV15" s="226" t="e">
        <f>ADMIN1!CT15</f>
        <v>#VALUE!</v>
      </c>
      <c r="AW15" s="302"/>
      <c r="AX15" s="227" t="e">
        <f>ADMIN1!CW15</f>
        <v>#VALUE!</v>
      </c>
      <c r="AY15" s="302"/>
      <c r="AZ15" s="226" t="e">
        <f>ADMIN1!CZ15</f>
        <v>#VALUE!</v>
      </c>
      <c r="BA15" s="302"/>
      <c r="BB15" s="228" t="e">
        <f>ADMIN1!DC15</f>
        <v>#VALUE!</v>
      </c>
      <c r="BC15" s="211"/>
    </row>
    <row r="16" spans="1:55" ht="30" customHeight="1" x14ac:dyDescent="0.2">
      <c r="A16" s="303">
        <f>ADMIN1!V16</f>
        <v>1189</v>
      </c>
      <c r="B16" s="304" t="str">
        <f>IF(ADMIN1!X16=0, "", ADMIN1!X16)</f>
        <v>❤️</v>
      </c>
      <c r="C16" s="467" t="str">
        <f>ADMIN1!W16</f>
        <v>Algue Dulse déshydratée BIO (env. 1kg)</v>
      </c>
      <c r="D16" s="467"/>
      <c r="E16" s="397" t="e">
        <f>ADMIN1!Y16</f>
        <v>#VALUE!</v>
      </c>
      <c r="F16" s="222" t="str">
        <f>ADMIN1!AA16</f>
        <v>Pièce</v>
      </c>
      <c r="G16" s="305" t="str">
        <f>IF(ADMIN1!AB16="", "", ADMIN1!AB16)</f>
        <v/>
      </c>
      <c r="H16" s="305" t="str">
        <f>IF(ADMIN1!AC16="", "", ADMIN1!AC16)</f>
        <v/>
      </c>
      <c r="I16" s="305" t="str">
        <f>IF(ADMIN1!AD16="", "", ADMIN1!AD16)</f>
        <v/>
      </c>
      <c r="J16" s="408" t="str">
        <f>ADMIN1!AH16</f>
        <v>Irlande</v>
      </c>
      <c r="K16" s="223">
        <f>ADMIN1!AI16</f>
        <v>0</v>
      </c>
      <c r="L16" s="223" t="e">
        <f>ADMIN1!AJ16</f>
        <v>#VALUE!</v>
      </c>
      <c r="M16" s="224" t="e">
        <f>ADMIN1!AK16</f>
        <v>#VALUE!</v>
      </c>
      <c r="N16" s="462"/>
      <c r="O16" s="302"/>
      <c r="P16" s="225" t="e">
        <f>ADMIN1!AX16</f>
        <v>#VALUE!</v>
      </c>
      <c r="Q16" s="302"/>
      <c r="R16" s="226" t="e">
        <f>ADMIN1!BA16</f>
        <v>#VALUE!</v>
      </c>
      <c r="S16" s="302"/>
      <c r="T16" s="227" t="e">
        <f>ADMIN1!BD16</f>
        <v>#VALUE!</v>
      </c>
      <c r="U16" s="302"/>
      <c r="V16" s="227" t="e">
        <f>ADMIN1!BG16</f>
        <v>#VALUE!</v>
      </c>
      <c r="W16" s="302"/>
      <c r="X16" s="227" t="e">
        <f>ADMIN1!BJ16</f>
        <v>#VALUE!</v>
      </c>
      <c r="Y16" s="302"/>
      <c r="Z16" s="226" t="e">
        <f>ADMIN1!BM16</f>
        <v>#VALUE!</v>
      </c>
      <c r="AA16" s="302"/>
      <c r="AB16" s="227" t="e">
        <f>ADMIN1!BP16</f>
        <v>#VALUE!</v>
      </c>
      <c r="AC16" s="302"/>
      <c r="AD16" s="226" t="e">
        <f>ADMIN1!BS16</f>
        <v>#VALUE!</v>
      </c>
      <c r="AE16" s="302"/>
      <c r="AF16" s="227" t="e">
        <f>ADMIN1!BV16</f>
        <v>#VALUE!</v>
      </c>
      <c r="AG16" s="302"/>
      <c r="AH16" s="226" t="e">
        <f>ADMIN1!BY16</f>
        <v>#VALUE!</v>
      </c>
      <c r="AI16" s="302"/>
      <c r="AJ16" s="227" t="e">
        <f>ADMIN1!CB16</f>
        <v>#VALUE!</v>
      </c>
      <c r="AK16" s="302"/>
      <c r="AL16" s="226" t="e">
        <f>ADMIN1!CE16</f>
        <v>#VALUE!</v>
      </c>
      <c r="AM16" s="302"/>
      <c r="AN16" s="227" t="e">
        <f>ADMIN1!CH16</f>
        <v>#VALUE!</v>
      </c>
      <c r="AO16" s="302"/>
      <c r="AP16" s="226" t="e">
        <f>ADMIN1!CK16</f>
        <v>#VALUE!</v>
      </c>
      <c r="AQ16" s="302"/>
      <c r="AR16" s="228" t="e">
        <f>ADMIN1!CN16</f>
        <v>#VALUE!</v>
      </c>
      <c r="AS16" s="302"/>
      <c r="AT16" s="227" t="e">
        <f>ADMIN1!CQ16</f>
        <v>#VALUE!</v>
      </c>
      <c r="AU16" s="302"/>
      <c r="AV16" s="226" t="e">
        <f>ADMIN1!CT16</f>
        <v>#VALUE!</v>
      </c>
      <c r="AW16" s="302"/>
      <c r="AX16" s="227" t="e">
        <f>ADMIN1!CW16</f>
        <v>#VALUE!</v>
      </c>
      <c r="AY16" s="302"/>
      <c r="AZ16" s="226" t="e">
        <f>ADMIN1!CZ16</f>
        <v>#VALUE!</v>
      </c>
      <c r="BA16" s="302"/>
      <c r="BB16" s="228" t="e">
        <f>ADMIN1!DC16</f>
        <v>#VALUE!</v>
      </c>
      <c r="BC16" s="211"/>
    </row>
    <row r="17" spans="1:55" ht="30" customHeight="1" x14ac:dyDescent="0.2">
      <c r="A17" s="303">
        <f>ADMIN1!V17</f>
        <v>1189</v>
      </c>
      <c r="B17" s="304" t="str">
        <f>IF(ADMIN1!X17=0, "", ADMIN1!X17)</f>
        <v>❤️</v>
      </c>
      <c r="C17" s="467" t="str">
        <f>ADMIN1!W17</f>
        <v>Algue Dulse déshydratée BIO (env. 500g)</v>
      </c>
      <c r="D17" s="467"/>
      <c r="E17" s="397" t="e">
        <f>ADMIN1!Y17</f>
        <v>#VALUE!</v>
      </c>
      <c r="F17" s="222" t="str">
        <f>ADMIN1!AA17</f>
        <v>Pièce</v>
      </c>
      <c r="G17" s="305" t="str">
        <f>IF(ADMIN1!AB17="", "", ADMIN1!AB17)</f>
        <v/>
      </c>
      <c r="H17" s="305" t="str">
        <f>IF(ADMIN1!AC17="", "", ADMIN1!AC17)</f>
        <v/>
      </c>
      <c r="I17" s="305" t="str">
        <f>IF(ADMIN1!AD17="", "", ADMIN1!AD17)</f>
        <v/>
      </c>
      <c r="J17" s="408" t="str">
        <f>ADMIN1!AH17</f>
        <v>Irlande</v>
      </c>
      <c r="K17" s="223">
        <f>ADMIN1!AI17</f>
        <v>0</v>
      </c>
      <c r="L17" s="223" t="e">
        <f>ADMIN1!AJ17</f>
        <v>#VALUE!</v>
      </c>
      <c r="M17" s="224" t="e">
        <f>ADMIN1!AK17</f>
        <v>#VALUE!</v>
      </c>
      <c r="N17" s="462"/>
      <c r="O17" s="302"/>
      <c r="P17" s="225" t="e">
        <f>ADMIN1!AX17</f>
        <v>#VALUE!</v>
      </c>
      <c r="Q17" s="302"/>
      <c r="R17" s="226" t="e">
        <f>ADMIN1!BA17</f>
        <v>#VALUE!</v>
      </c>
      <c r="S17" s="302"/>
      <c r="T17" s="227" t="e">
        <f>ADMIN1!BD17</f>
        <v>#VALUE!</v>
      </c>
      <c r="U17" s="302"/>
      <c r="V17" s="227" t="e">
        <f>ADMIN1!BG17</f>
        <v>#VALUE!</v>
      </c>
      <c r="W17" s="302"/>
      <c r="X17" s="227" t="e">
        <f>ADMIN1!BJ17</f>
        <v>#VALUE!</v>
      </c>
      <c r="Y17" s="302"/>
      <c r="Z17" s="226" t="e">
        <f>ADMIN1!BM17</f>
        <v>#VALUE!</v>
      </c>
      <c r="AA17" s="302"/>
      <c r="AB17" s="227" t="e">
        <f>ADMIN1!BP17</f>
        <v>#VALUE!</v>
      </c>
      <c r="AC17" s="302"/>
      <c r="AD17" s="226" t="e">
        <f>ADMIN1!BS17</f>
        <v>#VALUE!</v>
      </c>
      <c r="AE17" s="302"/>
      <c r="AF17" s="227" t="e">
        <f>ADMIN1!BV17</f>
        <v>#VALUE!</v>
      </c>
      <c r="AG17" s="302"/>
      <c r="AH17" s="226" t="e">
        <f>ADMIN1!BY17</f>
        <v>#VALUE!</v>
      </c>
      <c r="AI17" s="302"/>
      <c r="AJ17" s="227" t="e">
        <f>ADMIN1!CB17</f>
        <v>#VALUE!</v>
      </c>
      <c r="AK17" s="302"/>
      <c r="AL17" s="226" t="e">
        <f>ADMIN1!CE17</f>
        <v>#VALUE!</v>
      </c>
      <c r="AM17" s="302"/>
      <c r="AN17" s="227" t="e">
        <f>ADMIN1!CH17</f>
        <v>#VALUE!</v>
      </c>
      <c r="AO17" s="302"/>
      <c r="AP17" s="226" t="e">
        <f>ADMIN1!CK17</f>
        <v>#VALUE!</v>
      </c>
      <c r="AQ17" s="302"/>
      <c r="AR17" s="228" t="e">
        <f>ADMIN1!CN17</f>
        <v>#VALUE!</v>
      </c>
      <c r="AS17" s="302"/>
      <c r="AT17" s="227" t="e">
        <f>ADMIN1!CQ17</f>
        <v>#VALUE!</v>
      </c>
      <c r="AU17" s="302"/>
      <c r="AV17" s="226" t="e">
        <f>ADMIN1!CT17</f>
        <v>#VALUE!</v>
      </c>
      <c r="AW17" s="302"/>
      <c r="AX17" s="227" t="e">
        <f>ADMIN1!CW17</f>
        <v>#VALUE!</v>
      </c>
      <c r="AY17" s="302"/>
      <c r="AZ17" s="226" t="e">
        <f>ADMIN1!CZ17</f>
        <v>#VALUE!</v>
      </c>
      <c r="BA17" s="302"/>
      <c r="BB17" s="228" t="e">
        <f>ADMIN1!DC17</f>
        <v>#VALUE!</v>
      </c>
      <c r="BC17" s="211"/>
    </row>
    <row r="18" spans="1:55" ht="30" customHeight="1" x14ac:dyDescent="0.2">
      <c r="A18" s="303">
        <f>ADMIN1!V18</f>
        <v>6073</v>
      </c>
      <c r="B18" s="304" t="str">
        <f>IF(ADMIN1!X18=0, "", ADMIN1!X18)</f>
        <v>❤️</v>
      </c>
      <c r="C18" s="467" t="str">
        <f>ADMIN1!W18</f>
        <v>Algue Kombu déshydratées BIO (env. 1kg)</v>
      </c>
      <c r="D18" s="467"/>
      <c r="E18" s="397" t="e">
        <f>ADMIN1!Y18</f>
        <v>#VALUE!</v>
      </c>
      <c r="F18" s="222" t="str">
        <f>ADMIN1!AA18</f>
        <v>Pièce</v>
      </c>
      <c r="G18" s="305" t="str">
        <f>IF(ADMIN1!AB18="", "", ADMIN1!AB18)</f>
        <v/>
      </c>
      <c r="H18" s="305" t="str">
        <f>IF(ADMIN1!AC18="", "", ADMIN1!AC18)</f>
        <v/>
      </c>
      <c r="I18" s="305" t="str">
        <f>IF(ADMIN1!AD18="", "", ADMIN1!AD18)</f>
        <v/>
      </c>
      <c r="J18" s="408" t="str">
        <f>ADMIN1!AH18</f>
        <v>Galice</v>
      </c>
      <c r="K18" s="223">
        <f>ADMIN1!AI18</f>
        <v>0</v>
      </c>
      <c r="L18" s="223" t="e">
        <f>ADMIN1!AJ18</f>
        <v>#VALUE!</v>
      </c>
      <c r="M18" s="224" t="e">
        <f>ADMIN1!AK18</f>
        <v>#VALUE!</v>
      </c>
      <c r="N18" s="462"/>
      <c r="O18" s="302"/>
      <c r="P18" s="225" t="e">
        <f>ADMIN1!AX18</f>
        <v>#VALUE!</v>
      </c>
      <c r="Q18" s="302"/>
      <c r="R18" s="226" t="e">
        <f>ADMIN1!BA18</f>
        <v>#VALUE!</v>
      </c>
      <c r="S18" s="302"/>
      <c r="T18" s="227" t="e">
        <f>ADMIN1!BD18</f>
        <v>#VALUE!</v>
      </c>
      <c r="U18" s="302"/>
      <c r="V18" s="227" t="e">
        <f>ADMIN1!BG18</f>
        <v>#VALUE!</v>
      </c>
      <c r="W18" s="302"/>
      <c r="X18" s="227" t="e">
        <f>ADMIN1!BJ18</f>
        <v>#VALUE!</v>
      </c>
      <c r="Y18" s="302"/>
      <c r="Z18" s="226" t="e">
        <f>ADMIN1!BM18</f>
        <v>#VALUE!</v>
      </c>
      <c r="AA18" s="302"/>
      <c r="AB18" s="227" t="e">
        <f>ADMIN1!BP18</f>
        <v>#VALUE!</v>
      </c>
      <c r="AC18" s="302"/>
      <c r="AD18" s="226" t="e">
        <f>ADMIN1!BS18</f>
        <v>#VALUE!</v>
      </c>
      <c r="AE18" s="302"/>
      <c r="AF18" s="227" t="e">
        <f>ADMIN1!BV18</f>
        <v>#VALUE!</v>
      </c>
      <c r="AG18" s="302"/>
      <c r="AH18" s="226" t="e">
        <f>ADMIN1!BY18</f>
        <v>#VALUE!</v>
      </c>
      <c r="AI18" s="302"/>
      <c r="AJ18" s="227" t="e">
        <f>ADMIN1!CB18</f>
        <v>#VALUE!</v>
      </c>
      <c r="AK18" s="302"/>
      <c r="AL18" s="226" t="e">
        <f>ADMIN1!CE18</f>
        <v>#VALUE!</v>
      </c>
      <c r="AM18" s="302"/>
      <c r="AN18" s="227" t="e">
        <f>ADMIN1!CH18</f>
        <v>#VALUE!</v>
      </c>
      <c r="AO18" s="302"/>
      <c r="AP18" s="226" t="e">
        <f>ADMIN1!CK18</f>
        <v>#VALUE!</v>
      </c>
      <c r="AQ18" s="302"/>
      <c r="AR18" s="228" t="e">
        <f>ADMIN1!CN18</f>
        <v>#VALUE!</v>
      </c>
      <c r="AS18" s="302"/>
      <c r="AT18" s="227" t="e">
        <f>ADMIN1!CQ18</f>
        <v>#VALUE!</v>
      </c>
      <c r="AU18" s="302"/>
      <c r="AV18" s="226" t="e">
        <f>ADMIN1!CT18</f>
        <v>#VALUE!</v>
      </c>
      <c r="AW18" s="302"/>
      <c r="AX18" s="227" t="e">
        <f>ADMIN1!CW18</f>
        <v>#VALUE!</v>
      </c>
      <c r="AY18" s="302"/>
      <c r="AZ18" s="226" t="e">
        <f>ADMIN1!CZ18</f>
        <v>#VALUE!</v>
      </c>
      <c r="BA18" s="302"/>
      <c r="BB18" s="228" t="e">
        <f>ADMIN1!DC18</f>
        <v>#VALUE!</v>
      </c>
      <c r="BC18" s="211"/>
    </row>
    <row r="19" spans="1:55" ht="30" customHeight="1" x14ac:dyDescent="0.2">
      <c r="A19" s="303">
        <f>ADMIN1!V19</f>
        <v>6073</v>
      </c>
      <c r="B19" s="304" t="str">
        <f>IF(ADMIN1!X19=0, "", ADMIN1!X19)</f>
        <v>❤️</v>
      </c>
      <c r="C19" s="467" t="str">
        <f>ADMIN1!W19</f>
        <v>Algue Kombu déshydratées BIO (env. 500g)</v>
      </c>
      <c r="D19" s="467"/>
      <c r="E19" s="397" t="e">
        <f>ADMIN1!Y19</f>
        <v>#VALUE!</v>
      </c>
      <c r="F19" s="222" t="str">
        <f>ADMIN1!AA19</f>
        <v>Pièce</v>
      </c>
      <c r="G19" s="305" t="str">
        <f>IF(ADMIN1!AB19="", "", ADMIN1!AB19)</f>
        <v/>
      </c>
      <c r="H19" s="305" t="str">
        <f>IF(ADMIN1!AC19="", "", ADMIN1!AC19)</f>
        <v/>
      </c>
      <c r="I19" s="305" t="str">
        <f>IF(ADMIN1!AD19="", "", ADMIN1!AD19)</f>
        <v/>
      </c>
      <c r="J19" s="408" t="str">
        <f>ADMIN1!AH19</f>
        <v>Galice</v>
      </c>
      <c r="K19" s="223">
        <f>ADMIN1!AI19</f>
        <v>0</v>
      </c>
      <c r="L19" s="223" t="e">
        <f>ADMIN1!AJ19</f>
        <v>#VALUE!</v>
      </c>
      <c r="M19" s="224" t="e">
        <f>ADMIN1!AK19</f>
        <v>#VALUE!</v>
      </c>
      <c r="N19" s="462"/>
      <c r="O19" s="302"/>
      <c r="P19" s="225" t="e">
        <f>ADMIN1!AX19</f>
        <v>#VALUE!</v>
      </c>
      <c r="Q19" s="302"/>
      <c r="R19" s="226" t="e">
        <f>ADMIN1!BA19</f>
        <v>#VALUE!</v>
      </c>
      <c r="S19" s="302"/>
      <c r="T19" s="227" t="e">
        <f>ADMIN1!BD19</f>
        <v>#VALUE!</v>
      </c>
      <c r="U19" s="302"/>
      <c r="V19" s="227" t="e">
        <f>ADMIN1!BG19</f>
        <v>#VALUE!</v>
      </c>
      <c r="W19" s="302"/>
      <c r="X19" s="227" t="e">
        <f>ADMIN1!BJ19</f>
        <v>#VALUE!</v>
      </c>
      <c r="Y19" s="302"/>
      <c r="Z19" s="226" t="e">
        <f>ADMIN1!BM19</f>
        <v>#VALUE!</v>
      </c>
      <c r="AA19" s="302"/>
      <c r="AB19" s="227" t="e">
        <f>ADMIN1!BP19</f>
        <v>#VALUE!</v>
      </c>
      <c r="AC19" s="302"/>
      <c r="AD19" s="226" t="e">
        <f>ADMIN1!BS19</f>
        <v>#VALUE!</v>
      </c>
      <c r="AE19" s="302"/>
      <c r="AF19" s="227" t="e">
        <f>ADMIN1!BV19</f>
        <v>#VALUE!</v>
      </c>
      <c r="AG19" s="302"/>
      <c r="AH19" s="226" t="e">
        <f>ADMIN1!BY19</f>
        <v>#VALUE!</v>
      </c>
      <c r="AI19" s="302"/>
      <c r="AJ19" s="227" t="e">
        <f>ADMIN1!CB19</f>
        <v>#VALUE!</v>
      </c>
      <c r="AK19" s="302"/>
      <c r="AL19" s="226" t="e">
        <f>ADMIN1!CE19</f>
        <v>#VALUE!</v>
      </c>
      <c r="AM19" s="302"/>
      <c r="AN19" s="227" t="e">
        <f>ADMIN1!CH19</f>
        <v>#VALUE!</v>
      </c>
      <c r="AO19" s="302"/>
      <c r="AP19" s="226" t="e">
        <f>ADMIN1!CK19</f>
        <v>#VALUE!</v>
      </c>
      <c r="AQ19" s="302"/>
      <c r="AR19" s="228" t="e">
        <f>ADMIN1!CN19</f>
        <v>#VALUE!</v>
      </c>
      <c r="AS19" s="302"/>
      <c r="AT19" s="227" t="e">
        <f>ADMIN1!CQ19</f>
        <v>#VALUE!</v>
      </c>
      <c r="AU19" s="302"/>
      <c r="AV19" s="226" t="e">
        <f>ADMIN1!CT19</f>
        <v>#VALUE!</v>
      </c>
      <c r="AW19" s="302"/>
      <c r="AX19" s="227" t="e">
        <f>ADMIN1!CW19</f>
        <v>#VALUE!</v>
      </c>
      <c r="AY19" s="302"/>
      <c r="AZ19" s="226" t="e">
        <f>ADMIN1!CZ19</f>
        <v>#VALUE!</v>
      </c>
      <c r="BA19" s="302"/>
      <c r="BB19" s="228" t="e">
        <f>ADMIN1!DC19</f>
        <v>#VALUE!</v>
      </c>
      <c r="BC19" s="211"/>
    </row>
    <row r="20" spans="1:55" ht="30" customHeight="1" x14ac:dyDescent="0.2">
      <c r="A20" s="303">
        <f>ADMIN1!V20</f>
        <v>1096</v>
      </c>
      <c r="B20" s="304" t="str">
        <f>IF(ADMIN1!X20=0, "", ADMIN1!X20)</f>
        <v>❤️</v>
      </c>
      <c r="C20" s="467" t="str">
        <f>ADMIN1!W20</f>
        <v>Algue Nori entière déshydratées BIO (env. 1kg)</v>
      </c>
      <c r="D20" s="467"/>
      <c r="E20" s="397" t="e">
        <f>ADMIN1!Y20</f>
        <v>#VALUE!</v>
      </c>
      <c r="F20" s="222" t="str">
        <f>ADMIN1!AA20</f>
        <v>Pièce</v>
      </c>
      <c r="G20" s="305" t="str">
        <f>IF(ADMIN1!AB20="", "", ADMIN1!AB20)</f>
        <v/>
      </c>
      <c r="H20" s="305" t="str">
        <f>IF(ADMIN1!AC20="", "", ADMIN1!AC20)</f>
        <v/>
      </c>
      <c r="I20" s="305" t="str">
        <f>IF(ADMIN1!AD20="", "", ADMIN1!AD20)</f>
        <v/>
      </c>
      <c r="J20" s="408" t="str">
        <f>ADMIN1!AH20</f>
        <v>Galice</v>
      </c>
      <c r="K20" s="223">
        <f>ADMIN1!AI20</f>
        <v>0</v>
      </c>
      <c r="L20" s="223" t="e">
        <f>ADMIN1!AJ20</f>
        <v>#VALUE!</v>
      </c>
      <c r="M20" s="224" t="e">
        <f>ADMIN1!AK20</f>
        <v>#VALUE!</v>
      </c>
      <c r="N20" s="462"/>
      <c r="O20" s="302"/>
      <c r="P20" s="225" t="e">
        <f>ADMIN1!AX20</f>
        <v>#VALUE!</v>
      </c>
      <c r="Q20" s="302"/>
      <c r="R20" s="226" t="e">
        <f>ADMIN1!BA20</f>
        <v>#VALUE!</v>
      </c>
      <c r="S20" s="302"/>
      <c r="T20" s="227" t="e">
        <f>ADMIN1!BD20</f>
        <v>#VALUE!</v>
      </c>
      <c r="U20" s="302"/>
      <c r="V20" s="227" t="e">
        <f>ADMIN1!BG20</f>
        <v>#VALUE!</v>
      </c>
      <c r="W20" s="302"/>
      <c r="X20" s="227" t="e">
        <f>ADMIN1!BJ20</f>
        <v>#VALUE!</v>
      </c>
      <c r="Y20" s="302"/>
      <c r="Z20" s="226" t="e">
        <f>ADMIN1!BM20</f>
        <v>#VALUE!</v>
      </c>
      <c r="AA20" s="302"/>
      <c r="AB20" s="227" t="e">
        <f>ADMIN1!BP20</f>
        <v>#VALUE!</v>
      </c>
      <c r="AC20" s="302"/>
      <c r="AD20" s="226" t="e">
        <f>ADMIN1!BS20</f>
        <v>#VALUE!</v>
      </c>
      <c r="AE20" s="302"/>
      <c r="AF20" s="227" t="e">
        <f>ADMIN1!BV20</f>
        <v>#VALUE!</v>
      </c>
      <c r="AG20" s="302"/>
      <c r="AH20" s="226" t="e">
        <f>ADMIN1!BY20</f>
        <v>#VALUE!</v>
      </c>
      <c r="AI20" s="302"/>
      <c r="AJ20" s="227" t="e">
        <f>ADMIN1!CB20</f>
        <v>#VALUE!</v>
      </c>
      <c r="AK20" s="302"/>
      <c r="AL20" s="226" t="e">
        <f>ADMIN1!CE20</f>
        <v>#VALUE!</v>
      </c>
      <c r="AM20" s="302"/>
      <c r="AN20" s="227" t="e">
        <f>ADMIN1!CH20</f>
        <v>#VALUE!</v>
      </c>
      <c r="AO20" s="302"/>
      <c r="AP20" s="226" t="e">
        <f>ADMIN1!CK20</f>
        <v>#VALUE!</v>
      </c>
      <c r="AQ20" s="302"/>
      <c r="AR20" s="228" t="e">
        <f>ADMIN1!CN20</f>
        <v>#VALUE!</v>
      </c>
      <c r="AS20" s="302"/>
      <c r="AT20" s="227" t="e">
        <f>ADMIN1!CQ20</f>
        <v>#VALUE!</v>
      </c>
      <c r="AU20" s="302"/>
      <c r="AV20" s="226" t="e">
        <f>ADMIN1!CT20</f>
        <v>#VALUE!</v>
      </c>
      <c r="AW20" s="302"/>
      <c r="AX20" s="227" t="e">
        <f>ADMIN1!CW20</f>
        <v>#VALUE!</v>
      </c>
      <c r="AY20" s="302"/>
      <c r="AZ20" s="226" t="e">
        <f>ADMIN1!CZ20</f>
        <v>#VALUE!</v>
      </c>
      <c r="BA20" s="302"/>
      <c r="BB20" s="228" t="e">
        <f>ADMIN1!DC20</f>
        <v>#VALUE!</v>
      </c>
      <c r="BC20" s="211"/>
    </row>
    <row r="21" spans="1:55" ht="30" customHeight="1" x14ac:dyDescent="0.2">
      <c r="A21" s="303">
        <f>ADMIN1!V21</f>
        <v>1096</v>
      </c>
      <c r="B21" s="304" t="str">
        <f>IF(ADMIN1!X21=0, "", ADMIN1!X21)</f>
        <v>❤️</v>
      </c>
      <c r="C21" s="467" t="str">
        <f>ADMIN1!W21</f>
        <v>Algue Nori entière déshydratées BIO (env. 500g)</v>
      </c>
      <c r="D21" s="467"/>
      <c r="E21" s="397" t="e">
        <f>ADMIN1!Y21</f>
        <v>#VALUE!</v>
      </c>
      <c r="F21" s="222" t="str">
        <f>ADMIN1!AA21</f>
        <v>Pièce</v>
      </c>
      <c r="G21" s="305" t="str">
        <f>IF(ADMIN1!AB21="", "", ADMIN1!AB21)</f>
        <v/>
      </c>
      <c r="H21" s="305" t="str">
        <f>IF(ADMIN1!AC21="", "", ADMIN1!AC21)</f>
        <v/>
      </c>
      <c r="I21" s="305" t="str">
        <f>IF(ADMIN1!AD21="", "", ADMIN1!AD21)</f>
        <v/>
      </c>
      <c r="J21" s="408" t="str">
        <f>ADMIN1!AH21</f>
        <v>Galice</v>
      </c>
      <c r="K21" s="223">
        <f>ADMIN1!AI21</f>
        <v>0</v>
      </c>
      <c r="L21" s="223" t="e">
        <f>ADMIN1!AJ21</f>
        <v>#VALUE!</v>
      </c>
      <c r="M21" s="224" t="e">
        <f>ADMIN1!AK21</f>
        <v>#VALUE!</v>
      </c>
      <c r="N21" s="462"/>
      <c r="O21" s="302"/>
      <c r="P21" s="225" t="e">
        <f>ADMIN1!AX21</f>
        <v>#VALUE!</v>
      </c>
      <c r="Q21" s="302"/>
      <c r="R21" s="226" t="e">
        <f>ADMIN1!BA21</f>
        <v>#VALUE!</v>
      </c>
      <c r="S21" s="302"/>
      <c r="T21" s="227" t="e">
        <f>ADMIN1!BD21</f>
        <v>#VALUE!</v>
      </c>
      <c r="U21" s="302"/>
      <c r="V21" s="227" t="e">
        <f>ADMIN1!BG21</f>
        <v>#VALUE!</v>
      </c>
      <c r="W21" s="302"/>
      <c r="X21" s="227" t="e">
        <f>ADMIN1!BJ21</f>
        <v>#VALUE!</v>
      </c>
      <c r="Y21" s="302"/>
      <c r="Z21" s="226" t="e">
        <f>ADMIN1!BM21</f>
        <v>#VALUE!</v>
      </c>
      <c r="AA21" s="302"/>
      <c r="AB21" s="227" t="e">
        <f>ADMIN1!BP21</f>
        <v>#VALUE!</v>
      </c>
      <c r="AC21" s="302"/>
      <c r="AD21" s="226" t="e">
        <f>ADMIN1!BS21</f>
        <v>#VALUE!</v>
      </c>
      <c r="AE21" s="302"/>
      <c r="AF21" s="227" t="e">
        <f>ADMIN1!BV21</f>
        <v>#VALUE!</v>
      </c>
      <c r="AG21" s="302"/>
      <c r="AH21" s="226" t="e">
        <f>ADMIN1!BY21</f>
        <v>#VALUE!</v>
      </c>
      <c r="AI21" s="302"/>
      <c r="AJ21" s="227" t="e">
        <f>ADMIN1!CB21</f>
        <v>#VALUE!</v>
      </c>
      <c r="AK21" s="302"/>
      <c r="AL21" s="226" t="e">
        <f>ADMIN1!CE21</f>
        <v>#VALUE!</v>
      </c>
      <c r="AM21" s="302"/>
      <c r="AN21" s="227" t="e">
        <f>ADMIN1!CH21</f>
        <v>#VALUE!</v>
      </c>
      <c r="AO21" s="302"/>
      <c r="AP21" s="226" t="e">
        <f>ADMIN1!CK21</f>
        <v>#VALUE!</v>
      </c>
      <c r="AQ21" s="302"/>
      <c r="AR21" s="228" t="e">
        <f>ADMIN1!CN21</f>
        <v>#VALUE!</v>
      </c>
      <c r="AS21" s="302"/>
      <c r="AT21" s="227" t="e">
        <f>ADMIN1!CQ21</f>
        <v>#VALUE!</v>
      </c>
      <c r="AU21" s="302"/>
      <c r="AV21" s="226" t="e">
        <f>ADMIN1!CT21</f>
        <v>#VALUE!</v>
      </c>
      <c r="AW21" s="302"/>
      <c r="AX21" s="227" t="e">
        <f>ADMIN1!CW21</f>
        <v>#VALUE!</v>
      </c>
      <c r="AY21" s="302"/>
      <c r="AZ21" s="226" t="e">
        <f>ADMIN1!CZ21</f>
        <v>#VALUE!</v>
      </c>
      <c r="BA21" s="302"/>
      <c r="BB21" s="228" t="e">
        <f>ADMIN1!DC21</f>
        <v>#VALUE!</v>
      </c>
      <c r="BC21" s="211"/>
    </row>
    <row r="22" spans="1:55" ht="30" customHeight="1" x14ac:dyDescent="0.2">
      <c r="A22" s="303">
        <f>ADMIN1!V22</f>
        <v>1102</v>
      </c>
      <c r="B22" s="304" t="str">
        <f>IF(ADMIN1!X22=0, "", ADMIN1!X22)</f>
        <v>❤️</v>
      </c>
      <c r="C22" s="467" t="str">
        <f>ADMIN1!W22</f>
        <v>Aloe Vera (feuille fraîche) BIO</v>
      </c>
      <c r="D22" s="467"/>
      <c r="E22" s="397" t="e">
        <f>ADMIN1!Y22</f>
        <v>#VALUE!</v>
      </c>
      <c r="F22" s="222" t="str">
        <f>ADMIN1!AA22</f>
        <v>Pièce</v>
      </c>
      <c r="G22" s="305" t="e">
        <f>IF(ADMIN1!AB22="", "", ADMIN1!AB22)</f>
        <v>#VALUE!</v>
      </c>
      <c r="H22" s="305" t="e">
        <f>IF(ADMIN1!AC22="", "", ADMIN1!AC22)</f>
        <v>#VALUE!</v>
      </c>
      <c r="I22" s="305" t="e">
        <f>IF(ADMIN1!AD22="", "", ADMIN1!AD22)</f>
        <v>#VALUE!</v>
      </c>
      <c r="J22" s="408" t="str">
        <f>ADMIN1!AH22</f>
        <v>Malaga</v>
      </c>
      <c r="K22" s="223">
        <f>ADMIN1!AI22</f>
        <v>0</v>
      </c>
      <c r="L22" s="223" t="e">
        <f>ADMIN1!AJ22</f>
        <v>#VALUE!</v>
      </c>
      <c r="M22" s="224" t="e">
        <f>ADMIN1!AK22</f>
        <v>#VALUE!</v>
      </c>
      <c r="N22" s="462"/>
      <c r="O22" s="302"/>
      <c r="P22" s="225" t="e">
        <f>ADMIN1!AX22</f>
        <v>#VALUE!</v>
      </c>
      <c r="Q22" s="302"/>
      <c r="R22" s="226" t="e">
        <f>ADMIN1!BA22</f>
        <v>#VALUE!</v>
      </c>
      <c r="S22" s="302"/>
      <c r="T22" s="227" t="e">
        <f>ADMIN1!BD22</f>
        <v>#VALUE!</v>
      </c>
      <c r="U22" s="302"/>
      <c r="V22" s="227" t="e">
        <f>ADMIN1!BG22</f>
        <v>#VALUE!</v>
      </c>
      <c r="W22" s="302"/>
      <c r="X22" s="227" t="e">
        <f>ADMIN1!BJ22</f>
        <v>#VALUE!</v>
      </c>
      <c r="Y22" s="302"/>
      <c r="Z22" s="226" t="e">
        <f>ADMIN1!BM22</f>
        <v>#VALUE!</v>
      </c>
      <c r="AA22" s="302"/>
      <c r="AB22" s="227" t="e">
        <f>ADMIN1!BP22</f>
        <v>#VALUE!</v>
      </c>
      <c r="AC22" s="302"/>
      <c r="AD22" s="226" t="e">
        <f>ADMIN1!BS22</f>
        <v>#VALUE!</v>
      </c>
      <c r="AE22" s="302"/>
      <c r="AF22" s="227" t="e">
        <f>ADMIN1!BV22</f>
        <v>#VALUE!</v>
      </c>
      <c r="AG22" s="302"/>
      <c r="AH22" s="226" t="e">
        <f>ADMIN1!BY22</f>
        <v>#VALUE!</v>
      </c>
      <c r="AI22" s="302"/>
      <c r="AJ22" s="227" t="e">
        <f>ADMIN1!CB22</f>
        <v>#VALUE!</v>
      </c>
      <c r="AK22" s="302"/>
      <c r="AL22" s="226" t="e">
        <f>ADMIN1!CE22</f>
        <v>#VALUE!</v>
      </c>
      <c r="AM22" s="302"/>
      <c r="AN22" s="227" t="e">
        <f>ADMIN1!CH22</f>
        <v>#VALUE!</v>
      </c>
      <c r="AO22" s="302"/>
      <c r="AP22" s="226" t="e">
        <f>ADMIN1!CK22</f>
        <v>#VALUE!</v>
      </c>
      <c r="AQ22" s="302"/>
      <c r="AR22" s="228" t="e">
        <f>ADMIN1!CN22</f>
        <v>#VALUE!</v>
      </c>
      <c r="AS22" s="302"/>
      <c r="AT22" s="227" t="e">
        <f>ADMIN1!CQ22</f>
        <v>#VALUE!</v>
      </c>
      <c r="AU22" s="302"/>
      <c r="AV22" s="226" t="e">
        <f>ADMIN1!CT22</f>
        <v>#VALUE!</v>
      </c>
      <c r="AW22" s="302"/>
      <c r="AX22" s="227" t="e">
        <f>ADMIN1!CW22</f>
        <v>#VALUE!</v>
      </c>
      <c r="AY22" s="302"/>
      <c r="AZ22" s="226" t="e">
        <f>ADMIN1!CZ22</f>
        <v>#VALUE!</v>
      </c>
      <c r="BA22" s="302"/>
      <c r="BB22" s="228" t="e">
        <f>ADMIN1!DC22</f>
        <v>#VALUE!</v>
      </c>
      <c r="BC22" s="211"/>
    </row>
    <row r="23" spans="1:55" ht="30" customHeight="1" x14ac:dyDescent="0.2">
      <c r="A23" s="303">
        <f>ADMIN1!V23</f>
        <v>5035</v>
      </c>
      <c r="B23" s="304" t="str">
        <f>IF(ADMIN1!X23=0, "", ADMIN1!X23)</f>
        <v>❤️</v>
      </c>
      <c r="C23" s="467" t="str">
        <f>ADMIN1!W23</f>
        <v>Amande Desmayo avec coque</v>
      </c>
      <c r="D23" s="467"/>
      <c r="E23" s="397" t="e">
        <f>ADMIN1!Y23</f>
        <v>#VALUE!</v>
      </c>
      <c r="F23" s="222" t="str">
        <f>ADMIN1!AA23</f>
        <v>kg</v>
      </c>
      <c r="G23" s="305" t="str">
        <f>IF(ADMIN1!AB23="", "", ADMIN1!AB23)</f>
        <v/>
      </c>
      <c r="H23" s="305" t="str">
        <f>IF(ADMIN1!AC23="", "", ADMIN1!AC23)</f>
        <v/>
      </c>
      <c r="I23" s="305" t="str">
        <f>IF(ADMIN1!AD23="", "", ADMIN1!AD23)</f>
        <v/>
      </c>
      <c r="J23" s="408" t="str">
        <f>ADMIN1!AH23</f>
        <v>Grenade</v>
      </c>
      <c r="K23" s="223">
        <f>ADMIN1!AI23</f>
        <v>0</v>
      </c>
      <c r="L23" s="223" t="e">
        <f>ADMIN1!AJ23</f>
        <v>#VALUE!</v>
      </c>
      <c r="M23" s="224" t="e">
        <f>ADMIN1!AK23</f>
        <v>#VALUE!</v>
      </c>
      <c r="N23" s="462"/>
      <c r="O23" s="302"/>
      <c r="P23" s="225" t="e">
        <f>ADMIN1!AX23</f>
        <v>#VALUE!</v>
      </c>
      <c r="Q23" s="302"/>
      <c r="R23" s="226" t="e">
        <f>ADMIN1!BA23</f>
        <v>#VALUE!</v>
      </c>
      <c r="S23" s="302"/>
      <c r="T23" s="227" t="e">
        <f>ADMIN1!BD23</f>
        <v>#VALUE!</v>
      </c>
      <c r="U23" s="302"/>
      <c r="V23" s="227" t="e">
        <f>ADMIN1!BG23</f>
        <v>#VALUE!</v>
      </c>
      <c r="W23" s="302"/>
      <c r="X23" s="227" t="e">
        <f>ADMIN1!BJ23</f>
        <v>#VALUE!</v>
      </c>
      <c r="Y23" s="302"/>
      <c r="Z23" s="226" t="e">
        <f>ADMIN1!BM23</f>
        <v>#VALUE!</v>
      </c>
      <c r="AA23" s="302"/>
      <c r="AB23" s="227" t="e">
        <f>ADMIN1!BP23</f>
        <v>#VALUE!</v>
      </c>
      <c r="AC23" s="302"/>
      <c r="AD23" s="226" t="e">
        <f>ADMIN1!BS23</f>
        <v>#VALUE!</v>
      </c>
      <c r="AE23" s="302"/>
      <c r="AF23" s="227" t="e">
        <f>ADMIN1!BV23</f>
        <v>#VALUE!</v>
      </c>
      <c r="AG23" s="302"/>
      <c r="AH23" s="226" t="e">
        <f>ADMIN1!BY23</f>
        <v>#VALUE!</v>
      </c>
      <c r="AI23" s="302"/>
      <c r="AJ23" s="227" t="e">
        <f>ADMIN1!CB23</f>
        <v>#VALUE!</v>
      </c>
      <c r="AK23" s="302"/>
      <c r="AL23" s="226" t="e">
        <f>ADMIN1!CE23</f>
        <v>#VALUE!</v>
      </c>
      <c r="AM23" s="302"/>
      <c r="AN23" s="227" t="e">
        <f>ADMIN1!CH23</f>
        <v>#VALUE!</v>
      </c>
      <c r="AO23" s="302"/>
      <c r="AP23" s="226" t="e">
        <f>ADMIN1!CK23</f>
        <v>#VALUE!</v>
      </c>
      <c r="AQ23" s="302"/>
      <c r="AR23" s="228" t="e">
        <f>ADMIN1!CN23</f>
        <v>#VALUE!</v>
      </c>
      <c r="AS23" s="302"/>
      <c r="AT23" s="227" t="e">
        <f>ADMIN1!CQ23</f>
        <v>#VALUE!</v>
      </c>
      <c r="AU23" s="302"/>
      <c r="AV23" s="226" t="e">
        <f>ADMIN1!CT23</f>
        <v>#VALUE!</v>
      </c>
      <c r="AW23" s="302"/>
      <c r="AX23" s="227" t="e">
        <f>ADMIN1!CW23</f>
        <v>#VALUE!</v>
      </c>
      <c r="AY23" s="302"/>
      <c r="AZ23" s="226" t="e">
        <f>ADMIN1!CZ23</f>
        <v>#VALUE!</v>
      </c>
      <c r="BA23" s="302"/>
      <c r="BB23" s="228" t="e">
        <f>ADMIN1!DC23</f>
        <v>#VALUE!</v>
      </c>
      <c r="BC23" s="211"/>
    </row>
    <row r="24" spans="1:55" ht="30" customHeight="1" x14ac:dyDescent="0.2">
      <c r="A24" s="303">
        <f>ADMIN1!V24</f>
        <v>5147</v>
      </c>
      <c r="B24" s="304" t="str">
        <f>IF(ADMIN1!X24=0, "", ADMIN1!X24)</f>
        <v>❤️</v>
      </c>
      <c r="C24" s="467" t="str">
        <f>ADMIN1!W24</f>
        <v>Amande Lauren avec coque (saveur sucrée)</v>
      </c>
      <c r="D24" s="467"/>
      <c r="E24" s="397" t="e">
        <f>ADMIN1!Y24</f>
        <v>#VALUE!</v>
      </c>
      <c r="F24" s="222" t="str">
        <f>ADMIN1!AA24</f>
        <v>kg</v>
      </c>
      <c r="G24" s="305" t="e">
        <f>IF(ADMIN1!AB24="", "", ADMIN1!AB24)</f>
        <v>#VALUE!</v>
      </c>
      <c r="H24" s="305" t="e">
        <f>IF(ADMIN1!AC24="", "", ADMIN1!AC24)</f>
        <v>#VALUE!</v>
      </c>
      <c r="I24" s="305" t="e">
        <f>IF(ADMIN1!AD24="", "", ADMIN1!AD24)</f>
        <v>#VALUE!</v>
      </c>
      <c r="J24" s="408" t="str">
        <f>ADMIN1!AH24</f>
        <v>Grenade</v>
      </c>
      <c r="K24" s="223">
        <f>ADMIN1!AI24</f>
        <v>0</v>
      </c>
      <c r="L24" s="223" t="e">
        <f>ADMIN1!AJ24</f>
        <v>#VALUE!</v>
      </c>
      <c r="M24" s="224" t="e">
        <f>ADMIN1!AK24</f>
        <v>#VALUE!</v>
      </c>
      <c r="N24" s="462"/>
      <c r="O24" s="302"/>
      <c r="P24" s="225" t="e">
        <f>ADMIN1!AX24</f>
        <v>#VALUE!</v>
      </c>
      <c r="Q24" s="302"/>
      <c r="R24" s="226" t="e">
        <f>ADMIN1!BA24</f>
        <v>#VALUE!</v>
      </c>
      <c r="S24" s="302"/>
      <c r="T24" s="227" t="e">
        <f>ADMIN1!BD24</f>
        <v>#VALUE!</v>
      </c>
      <c r="U24" s="302"/>
      <c r="V24" s="227" t="e">
        <f>ADMIN1!BG24</f>
        <v>#VALUE!</v>
      </c>
      <c r="W24" s="302"/>
      <c r="X24" s="227" t="e">
        <f>ADMIN1!BJ24</f>
        <v>#VALUE!</v>
      </c>
      <c r="Y24" s="302"/>
      <c r="Z24" s="226" t="e">
        <f>ADMIN1!BM24</f>
        <v>#VALUE!</v>
      </c>
      <c r="AA24" s="302"/>
      <c r="AB24" s="227" t="e">
        <f>ADMIN1!BP24</f>
        <v>#VALUE!</v>
      </c>
      <c r="AC24" s="302"/>
      <c r="AD24" s="226" t="e">
        <f>ADMIN1!BS24</f>
        <v>#VALUE!</v>
      </c>
      <c r="AE24" s="302"/>
      <c r="AF24" s="227" t="e">
        <f>ADMIN1!BV24</f>
        <v>#VALUE!</v>
      </c>
      <c r="AG24" s="302"/>
      <c r="AH24" s="226" t="e">
        <f>ADMIN1!BY24</f>
        <v>#VALUE!</v>
      </c>
      <c r="AI24" s="302"/>
      <c r="AJ24" s="227" t="e">
        <f>ADMIN1!CB24</f>
        <v>#VALUE!</v>
      </c>
      <c r="AK24" s="302"/>
      <c r="AL24" s="226" t="e">
        <f>ADMIN1!CE24</f>
        <v>#VALUE!</v>
      </c>
      <c r="AM24" s="302"/>
      <c r="AN24" s="227" t="e">
        <f>ADMIN1!CH24</f>
        <v>#VALUE!</v>
      </c>
      <c r="AO24" s="302"/>
      <c r="AP24" s="226" t="e">
        <f>ADMIN1!CK24</f>
        <v>#VALUE!</v>
      </c>
      <c r="AQ24" s="302"/>
      <c r="AR24" s="228" t="e">
        <f>ADMIN1!CN24</f>
        <v>#VALUE!</v>
      </c>
      <c r="AS24" s="302"/>
      <c r="AT24" s="227" t="e">
        <f>ADMIN1!CQ24</f>
        <v>#VALUE!</v>
      </c>
      <c r="AU24" s="302"/>
      <c r="AV24" s="226" t="e">
        <f>ADMIN1!CT24</f>
        <v>#VALUE!</v>
      </c>
      <c r="AW24" s="302"/>
      <c r="AX24" s="227" t="e">
        <f>ADMIN1!CW24</f>
        <v>#VALUE!</v>
      </c>
      <c r="AY24" s="302"/>
      <c r="AZ24" s="226" t="e">
        <f>ADMIN1!CZ24</f>
        <v>#VALUE!</v>
      </c>
      <c r="BA24" s="302"/>
      <c r="BB24" s="228" t="e">
        <f>ADMIN1!DC24</f>
        <v>#VALUE!</v>
      </c>
      <c r="BC24" s="211"/>
    </row>
    <row r="25" spans="1:55" ht="30" customHeight="1" x14ac:dyDescent="0.2">
      <c r="A25" s="303">
        <f>ADMIN1!V25</f>
        <v>5127</v>
      </c>
      <c r="B25" s="304" t="str">
        <f>IF(ADMIN1!X25=0, "", ADMIN1!X25)</f>
        <v/>
      </c>
      <c r="C25" s="467" t="str">
        <f>ADMIN1!W25</f>
        <v>Amande Romera avec coque</v>
      </c>
      <c r="D25" s="467"/>
      <c r="E25" s="397" t="e">
        <f>ADMIN1!Y25</f>
        <v>#VALUE!</v>
      </c>
      <c r="F25" s="222" t="str">
        <f>ADMIN1!AA25</f>
        <v>kg</v>
      </c>
      <c r="G25" s="305" t="e">
        <f>IF(ADMIN1!AB25="", "", ADMIN1!AB25)</f>
        <v>#VALUE!</v>
      </c>
      <c r="H25" s="305" t="str">
        <f>IF(ADMIN1!AC25="", "", ADMIN1!AC25)</f>
        <v/>
      </c>
      <c r="I25" s="305" t="str">
        <f>IF(ADMIN1!AD25="", "", ADMIN1!AD25)</f>
        <v/>
      </c>
      <c r="J25" s="408" t="str">
        <f>ADMIN1!AH25</f>
        <v>Malaga</v>
      </c>
      <c r="K25" s="223">
        <f>ADMIN1!AI25</f>
        <v>0</v>
      </c>
      <c r="L25" s="223" t="e">
        <f>ADMIN1!AJ25</f>
        <v>#VALUE!</v>
      </c>
      <c r="M25" s="224" t="e">
        <f>ADMIN1!AK25</f>
        <v>#VALUE!</v>
      </c>
      <c r="N25" s="462"/>
      <c r="O25" s="302"/>
      <c r="P25" s="225" t="e">
        <f>ADMIN1!AX25</f>
        <v>#VALUE!</v>
      </c>
      <c r="Q25" s="302"/>
      <c r="R25" s="226" t="e">
        <f>ADMIN1!BA25</f>
        <v>#VALUE!</v>
      </c>
      <c r="S25" s="302"/>
      <c r="T25" s="227" t="e">
        <f>ADMIN1!BD25</f>
        <v>#VALUE!</v>
      </c>
      <c r="U25" s="302"/>
      <c r="V25" s="227" t="e">
        <f>ADMIN1!BG25</f>
        <v>#VALUE!</v>
      </c>
      <c r="W25" s="302"/>
      <c r="X25" s="227" t="e">
        <f>ADMIN1!BJ25</f>
        <v>#VALUE!</v>
      </c>
      <c r="Y25" s="302"/>
      <c r="Z25" s="226" t="e">
        <f>ADMIN1!BM25</f>
        <v>#VALUE!</v>
      </c>
      <c r="AA25" s="302"/>
      <c r="AB25" s="227" t="e">
        <f>ADMIN1!BP25</f>
        <v>#VALUE!</v>
      </c>
      <c r="AC25" s="302"/>
      <c r="AD25" s="226" t="e">
        <f>ADMIN1!BS25</f>
        <v>#VALUE!</v>
      </c>
      <c r="AE25" s="302"/>
      <c r="AF25" s="227" t="e">
        <f>ADMIN1!BV25</f>
        <v>#VALUE!</v>
      </c>
      <c r="AG25" s="302"/>
      <c r="AH25" s="226" t="e">
        <f>ADMIN1!BY25</f>
        <v>#VALUE!</v>
      </c>
      <c r="AI25" s="302"/>
      <c r="AJ25" s="227" t="e">
        <f>ADMIN1!CB25</f>
        <v>#VALUE!</v>
      </c>
      <c r="AK25" s="302"/>
      <c r="AL25" s="226" t="e">
        <f>ADMIN1!CE25</f>
        <v>#VALUE!</v>
      </c>
      <c r="AM25" s="302"/>
      <c r="AN25" s="227" t="e">
        <f>ADMIN1!CH25</f>
        <v>#VALUE!</v>
      </c>
      <c r="AO25" s="302"/>
      <c r="AP25" s="226" t="e">
        <f>ADMIN1!CK25</f>
        <v>#VALUE!</v>
      </c>
      <c r="AQ25" s="302"/>
      <c r="AR25" s="228" t="e">
        <f>ADMIN1!CN25</f>
        <v>#VALUE!</v>
      </c>
      <c r="AS25" s="302"/>
      <c r="AT25" s="227" t="e">
        <f>ADMIN1!CQ25</f>
        <v>#VALUE!</v>
      </c>
      <c r="AU25" s="302"/>
      <c r="AV25" s="226" t="e">
        <f>ADMIN1!CT25</f>
        <v>#VALUE!</v>
      </c>
      <c r="AW25" s="302"/>
      <c r="AX25" s="227" t="e">
        <f>ADMIN1!CW25</f>
        <v>#VALUE!</v>
      </c>
      <c r="AY25" s="302"/>
      <c r="AZ25" s="226" t="e">
        <f>ADMIN1!CZ25</f>
        <v>#VALUE!</v>
      </c>
      <c r="BA25" s="302"/>
      <c r="BB25" s="228" t="e">
        <f>ADMIN1!DC25</f>
        <v>#VALUE!</v>
      </c>
      <c r="BC25" s="211"/>
    </row>
    <row r="26" spans="1:55" ht="30" customHeight="1" x14ac:dyDescent="0.2">
      <c r="A26" s="303">
        <f>ADMIN1!V26</f>
        <v>1197</v>
      </c>
      <c r="B26" s="304" t="str">
        <f>IF(ADMIN1!X26=0, "", ADMIN1!X26)</f>
        <v>❤️</v>
      </c>
      <c r="C26" s="467" t="str">
        <f>ADMIN1!W26</f>
        <v>Amande sans coque CRU BIO (env. 1kg)</v>
      </c>
      <c r="D26" s="467"/>
      <c r="E26" s="397" t="e">
        <f>ADMIN1!Y26</f>
        <v>#VALUE!</v>
      </c>
      <c r="F26" s="222" t="str">
        <f>ADMIN1!AA26</f>
        <v>Pièce</v>
      </c>
      <c r="G26" s="305" t="e">
        <f>IF(ADMIN1!AB26="", "", ADMIN1!AB26)</f>
        <v>#VALUE!</v>
      </c>
      <c r="H26" s="305" t="str">
        <f>IF(ADMIN1!AC26="", "", ADMIN1!AC26)</f>
        <v/>
      </c>
      <c r="I26" s="305" t="str">
        <f>IF(ADMIN1!AD26="", "", ADMIN1!AD26)</f>
        <v/>
      </c>
      <c r="J26" s="408" t="str">
        <f>ADMIN1!AH26</f>
        <v>Grenade</v>
      </c>
      <c r="K26" s="223">
        <f>ADMIN1!AI26</f>
        <v>0</v>
      </c>
      <c r="L26" s="223" t="e">
        <f>ADMIN1!AJ26</f>
        <v>#VALUE!</v>
      </c>
      <c r="M26" s="224" t="e">
        <f>ADMIN1!AK26</f>
        <v>#VALUE!</v>
      </c>
      <c r="N26" s="462"/>
      <c r="O26" s="302"/>
      <c r="P26" s="225" t="e">
        <f>ADMIN1!AX26</f>
        <v>#VALUE!</v>
      </c>
      <c r="Q26" s="302"/>
      <c r="R26" s="226" t="e">
        <f>ADMIN1!BA26</f>
        <v>#VALUE!</v>
      </c>
      <c r="S26" s="302"/>
      <c r="T26" s="227" t="e">
        <f>ADMIN1!BD26</f>
        <v>#VALUE!</v>
      </c>
      <c r="U26" s="302"/>
      <c r="V26" s="227" t="e">
        <f>ADMIN1!BG26</f>
        <v>#VALUE!</v>
      </c>
      <c r="W26" s="302"/>
      <c r="X26" s="227" t="e">
        <f>ADMIN1!BJ26</f>
        <v>#VALUE!</v>
      </c>
      <c r="Y26" s="302"/>
      <c r="Z26" s="226" t="e">
        <f>ADMIN1!BM26</f>
        <v>#VALUE!</v>
      </c>
      <c r="AA26" s="302"/>
      <c r="AB26" s="227" t="e">
        <f>ADMIN1!BP26</f>
        <v>#VALUE!</v>
      </c>
      <c r="AC26" s="302"/>
      <c r="AD26" s="226" t="e">
        <f>ADMIN1!BS26</f>
        <v>#VALUE!</v>
      </c>
      <c r="AE26" s="302"/>
      <c r="AF26" s="227" t="e">
        <f>ADMIN1!BV26</f>
        <v>#VALUE!</v>
      </c>
      <c r="AG26" s="302"/>
      <c r="AH26" s="226" t="e">
        <f>ADMIN1!BY26</f>
        <v>#VALUE!</v>
      </c>
      <c r="AI26" s="302"/>
      <c r="AJ26" s="227" t="e">
        <f>ADMIN1!CB26</f>
        <v>#VALUE!</v>
      </c>
      <c r="AK26" s="302"/>
      <c r="AL26" s="226" t="e">
        <f>ADMIN1!CE26</f>
        <v>#VALUE!</v>
      </c>
      <c r="AM26" s="302"/>
      <c r="AN26" s="227" t="e">
        <f>ADMIN1!CH26</f>
        <v>#VALUE!</v>
      </c>
      <c r="AO26" s="302"/>
      <c r="AP26" s="226" t="e">
        <f>ADMIN1!CK26</f>
        <v>#VALUE!</v>
      </c>
      <c r="AQ26" s="302"/>
      <c r="AR26" s="228" t="e">
        <f>ADMIN1!CN26</f>
        <v>#VALUE!</v>
      </c>
      <c r="AS26" s="302"/>
      <c r="AT26" s="227" t="e">
        <f>ADMIN1!CQ26</f>
        <v>#VALUE!</v>
      </c>
      <c r="AU26" s="302"/>
      <c r="AV26" s="226" t="e">
        <f>ADMIN1!CT26</f>
        <v>#VALUE!</v>
      </c>
      <c r="AW26" s="302"/>
      <c r="AX26" s="227" t="e">
        <f>ADMIN1!CW26</f>
        <v>#VALUE!</v>
      </c>
      <c r="AY26" s="302"/>
      <c r="AZ26" s="226" t="e">
        <f>ADMIN1!CZ26</f>
        <v>#VALUE!</v>
      </c>
      <c r="BA26" s="302"/>
      <c r="BB26" s="228" t="e">
        <f>ADMIN1!DC26</f>
        <v>#VALUE!</v>
      </c>
      <c r="BC26" s="211"/>
    </row>
    <row r="27" spans="1:55" ht="30" customHeight="1" x14ac:dyDescent="0.2">
      <c r="A27" s="303">
        <f>ADMIN1!V27</f>
        <v>3020</v>
      </c>
      <c r="B27" s="304" t="str">
        <f>IF(ADMIN1!X27=0, "", ADMIN1!X27)</f>
        <v>❤️</v>
      </c>
      <c r="C27" s="467" t="str">
        <f>ADMIN1!W27</f>
        <v>Ananas (mûri sur plante, env. 2kg)
Super bon, couleur intense, très aromatique</v>
      </c>
      <c r="D27" s="467"/>
      <c r="E27" s="397" t="e">
        <f>ADMIN1!Y27</f>
        <v>#VALUE!</v>
      </c>
      <c r="F27" s="222" t="str">
        <f>ADMIN1!AA27</f>
        <v>kg</v>
      </c>
      <c r="G27" s="305" t="e">
        <f>IF(ADMIN1!AB27="", "", ADMIN1!AB27)</f>
        <v>#VALUE!</v>
      </c>
      <c r="H27" s="305" t="e">
        <f>IF(ADMIN1!AC27="", "", ADMIN1!AC27)</f>
        <v>#VALUE!</v>
      </c>
      <c r="I27" s="305" t="str">
        <f>IF(ADMIN1!AD27="", "", ADMIN1!AD27)</f>
        <v/>
      </c>
      <c r="J27" s="408" t="str">
        <f>ADMIN1!AH27</f>
        <v>Costa Rica</v>
      </c>
      <c r="K27" s="223">
        <f>ADMIN1!AI27</f>
        <v>0</v>
      </c>
      <c r="L27" s="223" t="e">
        <f>ADMIN1!AJ27</f>
        <v>#VALUE!</v>
      </c>
      <c r="M27" s="224" t="e">
        <f>ADMIN1!AK27</f>
        <v>#VALUE!</v>
      </c>
      <c r="N27" s="462"/>
      <c r="O27" s="302"/>
      <c r="P27" s="225" t="e">
        <f>ADMIN1!AX27</f>
        <v>#VALUE!</v>
      </c>
      <c r="Q27" s="302"/>
      <c r="R27" s="226" t="e">
        <f>ADMIN1!BA27</f>
        <v>#VALUE!</v>
      </c>
      <c r="S27" s="302"/>
      <c r="T27" s="227" t="e">
        <f>ADMIN1!BD27</f>
        <v>#VALUE!</v>
      </c>
      <c r="U27" s="302"/>
      <c r="V27" s="227" t="e">
        <f>ADMIN1!BG27</f>
        <v>#VALUE!</v>
      </c>
      <c r="W27" s="302"/>
      <c r="X27" s="227" t="e">
        <f>ADMIN1!BJ27</f>
        <v>#VALUE!</v>
      </c>
      <c r="Y27" s="302"/>
      <c r="Z27" s="226" t="e">
        <f>ADMIN1!BM27</f>
        <v>#VALUE!</v>
      </c>
      <c r="AA27" s="302"/>
      <c r="AB27" s="227" t="e">
        <f>ADMIN1!BP27</f>
        <v>#VALUE!</v>
      </c>
      <c r="AC27" s="302"/>
      <c r="AD27" s="226" t="e">
        <f>ADMIN1!BS27</f>
        <v>#VALUE!</v>
      </c>
      <c r="AE27" s="302"/>
      <c r="AF27" s="227" t="e">
        <f>ADMIN1!BV27</f>
        <v>#VALUE!</v>
      </c>
      <c r="AG27" s="302"/>
      <c r="AH27" s="226" t="e">
        <f>ADMIN1!BY27</f>
        <v>#VALUE!</v>
      </c>
      <c r="AI27" s="302"/>
      <c r="AJ27" s="227" t="e">
        <f>ADMIN1!CB27</f>
        <v>#VALUE!</v>
      </c>
      <c r="AK27" s="302"/>
      <c r="AL27" s="226" t="e">
        <f>ADMIN1!CE27</f>
        <v>#VALUE!</v>
      </c>
      <c r="AM27" s="302"/>
      <c r="AN27" s="227" t="e">
        <f>ADMIN1!CH27</f>
        <v>#VALUE!</v>
      </c>
      <c r="AO27" s="302"/>
      <c r="AP27" s="226" t="e">
        <f>ADMIN1!CK27</f>
        <v>#VALUE!</v>
      </c>
      <c r="AQ27" s="302"/>
      <c r="AR27" s="228" t="e">
        <f>ADMIN1!CN27</f>
        <v>#VALUE!</v>
      </c>
      <c r="AS27" s="302"/>
      <c r="AT27" s="227" t="e">
        <f>ADMIN1!CQ27</f>
        <v>#VALUE!</v>
      </c>
      <c r="AU27" s="302"/>
      <c r="AV27" s="226" t="e">
        <f>ADMIN1!CT27</f>
        <v>#VALUE!</v>
      </c>
      <c r="AW27" s="302"/>
      <c r="AX27" s="227" t="e">
        <f>ADMIN1!CW27</f>
        <v>#VALUE!</v>
      </c>
      <c r="AY27" s="302"/>
      <c r="AZ27" s="226" t="e">
        <f>ADMIN1!CZ27</f>
        <v>#VALUE!</v>
      </c>
      <c r="BA27" s="302"/>
      <c r="BB27" s="228" t="e">
        <f>ADMIN1!DC27</f>
        <v>#VALUE!</v>
      </c>
      <c r="BC27" s="211"/>
    </row>
    <row r="28" spans="1:55" ht="30" customHeight="1" x14ac:dyDescent="0.2">
      <c r="A28" s="303">
        <f>ADMIN1!V28</f>
        <v>1338</v>
      </c>
      <c r="B28" s="304" t="str">
        <f>IF(ADMIN1!X28=0, "", ADMIN1!X28)</f>
        <v>❤️</v>
      </c>
      <c r="C28" s="467" t="str">
        <f>ADMIN1!W28</f>
        <v>Ananas deshydraté BIO (env. 1kg)</v>
      </c>
      <c r="D28" s="467"/>
      <c r="E28" s="397" t="e">
        <f>ADMIN1!Y28</f>
        <v>#VALUE!</v>
      </c>
      <c r="F28" s="222" t="str">
        <f>ADMIN1!AA28</f>
        <v>Pièce</v>
      </c>
      <c r="G28" s="305" t="str">
        <f>IF(ADMIN1!AB28="", "", ADMIN1!AB28)</f>
        <v/>
      </c>
      <c r="H28" s="305" t="str">
        <f>IF(ADMIN1!AC28="", "", ADMIN1!AC28)</f>
        <v/>
      </c>
      <c r="I28" s="305" t="str">
        <f>IF(ADMIN1!AD28="", "", ADMIN1!AD28)</f>
        <v/>
      </c>
      <c r="J28" s="408" t="str">
        <f>ADMIN1!AH28</f>
        <v>Costa Rica</v>
      </c>
      <c r="K28" s="223">
        <f>ADMIN1!AI28</f>
        <v>0</v>
      </c>
      <c r="L28" s="223" t="e">
        <f>ADMIN1!AJ28</f>
        <v>#VALUE!</v>
      </c>
      <c r="M28" s="224" t="e">
        <f>ADMIN1!AK28</f>
        <v>#VALUE!</v>
      </c>
      <c r="N28" s="462"/>
      <c r="O28" s="302"/>
      <c r="P28" s="225" t="e">
        <f>ADMIN1!AX28</f>
        <v>#VALUE!</v>
      </c>
      <c r="Q28" s="302"/>
      <c r="R28" s="226" t="e">
        <f>ADMIN1!BA28</f>
        <v>#VALUE!</v>
      </c>
      <c r="S28" s="302"/>
      <c r="T28" s="227" t="e">
        <f>ADMIN1!BD28</f>
        <v>#VALUE!</v>
      </c>
      <c r="U28" s="302"/>
      <c r="V28" s="227" t="e">
        <f>ADMIN1!BG28</f>
        <v>#VALUE!</v>
      </c>
      <c r="W28" s="302"/>
      <c r="X28" s="227" t="e">
        <f>ADMIN1!BJ28</f>
        <v>#VALUE!</v>
      </c>
      <c r="Y28" s="302"/>
      <c r="Z28" s="226" t="e">
        <f>ADMIN1!BM28</f>
        <v>#VALUE!</v>
      </c>
      <c r="AA28" s="302"/>
      <c r="AB28" s="227" t="e">
        <f>ADMIN1!BP28</f>
        <v>#VALUE!</v>
      </c>
      <c r="AC28" s="302"/>
      <c r="AD28" s="226" t="e">
        <f>ADMIN1!BS28</f>
        <v>#VALUE!</v>
      </c>
      <c r="AE28" s="302"/>
      <c r="AF28" s="227" t="e">
        <f>ADMIN1!BV28</f>
        <v>#VALUE!</v>
      </c>
      <c r="AG28" s="302"/>
      <c r="AH28" s="226" t="e">
        <f>ADMIN1!BY28</f>
        <v>#VALUE!</v>
      </c>
      <c r="AI28" s="302"/>
      <c r="AJ28" s="227" t="e">
        <f>ADMIN1!CB28</f>
        <v>#VALUE!</v>
      </c>
      <c r="AK28" s="302"/>
      <c r="AL28" s="226" t="e">
        <f>ADMIN1!CE28</f>
        <v>#VALUE!</v>
      </c>
      <c r="AM28" s="302"/>
      <c r="AN28" s="227" t="e">
        <f>ADMIN1!CH28</f>
        <v>#VALUE!</v>
      </c>
      <c r="AO28" s="302"/>
      <c r="AP28" s="226" t="e">
        <f>ADMIN1!CK28</f>
        <v>#VALUE!</v>
      </c>
      <c r="AQ28" s="302"/>
      <c r="AR28" s="228" t="e">
        <f>ADMIN1!CN28</f>
        <v>#VALUE!</v>
      </c>
      <c r="AS28" s="302"/>
      <c r="AT28" s="227" t="e">
        <f>ADMIN1!CQ28</f>
        <v>#VALUE!</v>
      </c>
      <c r="AU28" s="302"/>
      <c r="AV28" s="226" t="e">
        <f>ADMIN1!CT28</f>
        <v>#VALUE!</v>
      </c>
      <c r="AW28" s="302"/>
      <c r="AX28" s="227" t="e">
        <f>ADMIN1!CW28</f>
        <v>#VALUE!</v>
      </c>
      <c r="AY28" s="302"/>
      <c r="AZ28" s="226" t="e">
        <f>ADMIN1!CZ28</f>
        <v>#VALUE!</v>
      </c>
      <c r="BA28" s="302"/>
      <c r="BB28" s="228" t="e">
        <f>ADMIN1!DC28</f>
        <v>#VALUE!</v>
      </c>
      <c r="BC28" s="211"/>
    </row>
    <row r="29" spans="1:55" ht="30" customHeight="1" x14ac:dyDescent="0.2">
      <c r="A29" s="303">
        <f>ADMIN1!V29</f>
        <v>3785</v>
      </c>
      <c r="B29" s="304" t="str">
        <f>IF(ADMIN1!X29=0, "", ADMIN1!X29)</f>
        <v>❤️</v>
      </c>
      <c r="C29" s="467" t="str">
        <f>ADMIN1!W29</f>
        <v>Arachides crues avec coque</v>
      </c>
      <c r="D29" s="467"/>
      <c r="E29" s="397" t="e">
        <f>ADMIN1!Y29</f>
        <v>#VALUE!</v>
      </c>
      <c r="F29" s="222" t="str">
        <f>ADMIN1!AA29</f>
        <v>kg</v>
      </c>
      <c r="G29" s="305" t="e">
        <f>IF(ADMIN1!AB29="", "", ADMIN1!AB29)</f>
        <v>#VALUE!</v>
      </c>
      <c r="H29" s="305" t="e">
        <f>IF(ADMIN1!AC29="", "", ADMIN1!AC29)</f>
        <v>#VALUE!</v>
      </c>
      <c r="I29" s="305" t="str">
        <f>IF(ADMIN1!AD29="", "", ADMIN1!AD29)</f>
        <v/>
      </c>
      <c r="J29" s="408" t="str">
        <f>ADMIN1!AH29</f>
        <v>Chine</v>
      </c>
      <c r="K29" s="223">
        <f>ADMIN1!AI29</f>
        <v>0</v>
      </c>
      <c r="L29" s="223" t="e">
        <f>ADMIN1!AJ29</f>
        <v>#VALUE!</v>
      </c>
      <c r="M29" s="224" t="e">
        <f>ADMIN1!AK29</f>
        <v>#VALUE!</v>
      </c>
      <c r="N29" s="462"/>
      <c r="O29" s="302"/>
      <c r="P29" s="225" t="e">
        <f>ADMIN1!AX29</f>
        <v>#VALUE!</v>
      </c>
      <c r="Q29" s="302"/>
      <c r="R29" s="226" t="e">
        <f>ADMIN1!BA29</f>
        <v>#VALUE!</v>
      </c>
      <c r="S29" s="302"/>
      <c r="T29" s="227" t="e">
        <f>ADMIN1!BD29</f>
        <v>#VALUE!</v>
      </c>
      <c r="U29" s="302"/>
      <c r="V29" s="227" t="e">
        <f>ADMIN1!BG29</f>
        <v>#VALUE!</v>
      </c>
      <c r="W29" s="302"/>
      <c r="X29" s="227" t="e">
        <f>ADMIN1!BJ29</f>
        <v>#VALUE!</v>
      </c>
      <c r="Y29" s="302"/>
      <c r="Z29" s="226" t="e">
        <f>ADMIN1!BM29</f>
        <v>#VALUE!</v>
      </c>
      <c r="AA29" s="302"/>
      <c r="AB29" s="227" t="e">
        <f>ADMIN1!BP29</f>
        <v>#VALUE!</v>
      </c>
      <c r="AC29" s="302"/>
      <c r="AD29" s="226" t="e">
        <f>ADMIN1!BS29</f>
        <v>#VALUE!</v>
      </c>
      <c r="AE29" s="302"/>
      <c r="AF29" s="227" t="e">
        <f>ADMIN1!BV29</f>
        <v>#VALUE!</v>
      </c>
      <c r="AG29" s="302"/>
      <c r="AH29" s="226" t="e">
        <f>ADMIN1!BY29</f>
        <v>#VALUE!</v>
      </c>
      <c r="AI29" s="302"/>
      <c r="AJ29" s="227" t="e">
        <f>ADMIN1!CB29</f>
        <v>#VALUE!</v>
      </c>
      <c r="AK29" s="302"/>
      <c r="AL29" s="226" t="e">
        <f>ADMIN1!CE29</f>
        <v>#VALUE!</v>
      </c>
      <c r="AM29" s="302"/>
      <c r="AN29" s="227" t="e">
        <f>ADMIN1!CH29</f>
        <v>#VALUE!</v>
      </c>
      <c r="AO29" s="302"/>
      <c r="AP29" s="226" t="e">
        <f>ADMIN1!CK29</f>
        <v>#VALUE!</v>
      </c>
      <c r="AQ29" s="302"/>
      <c r="AR29" s="228" t="e">
        <f>ADMIN1!CN29</f>
        <v>#VALUE!</v>
      </c>
      <c r="AS29" s="302"/>
      <c r="AT29" s="227" t="e">
        <f>ADMIN1!CQ29</f>
        <v>#VALUE!</v>
      </c>
      <c r="AU29" s="302"/>
      <c r="AV29" s="226" t="e">
        <f>ADMIN1!CT29</f>
        <v>#VALUE!</v>
      </c>
      <c r="AW29" s="302"/>
      <c r="AX29" s="227" t="e">
        <f>ADMIN1!CW29</f>
        <v>#VALUE!</v>
      </c>
      <c r="AY29" s="302"/>
      <c r="AZ29" s="226" t="e">
        <f>ADMIN1!CZ29</f>
        <v>#VALUE!</v>
      </c>
      <c r="BA29" s="302"/>
      <c r="BB29" s="228" t="e">
        <f>ADMIN1!DC29</f>
        <v>#VALUE!</v>
      </c>
      <c r="BC29" s="211"/>
    </row>
    <row r="30" spans="1:55" ht="30" customHeight="1" x14ac:dyDescent="0.2">
      <c r="A30" s="303">
        <f>ADMIN1!V30</f>
        <v>1827</v>
      </c>
      <c r="B30" s="304" t="str">
        <f>IF(ADMIN1!X30=0, "", ADMIN1!X30)</f>
        <v>❤️</v>
      </c>
      <c r="C30" s="467" t="str">
        <f>ADMIN1!W30</f>
        <v>Arachides sans coque pelé CRU BIO</v>
      </c>
      <c r="D30" s="467"/>
      <c r="E30" s="397" t="e">
        <f>ADMIN1!Y30</f>
        <v>#VALUE!</v>
      </c>
      <c r="F30" s="222" t="str">
        <f>ADMIN1!AA30</f>
        <v>kg</v>
      </c>
      <c r="G30" s="305" t="e">
        <f>IF(ADMIN1!AB30="", "", ADMIN1!AB30)</f>
        <v>#VALUE!</v>
      </c>
      <c r="H30" s="305" t="e">
        <f>IF(ADMIN1!AC30="", "", ADMIN1!AC30)</f>
        <v>#VALUE!</v>
      </c>
      <c r="I30" s="305" t="str">
        <f>IF(ADMIN1!AD30="", "", ADMIN1!AD30)</f>
        <v/>
      </c>
      <c r="J30" s="408" t="str">
        <f>ADMIN1!AH30</f>
        <v>Chine</v>
      </c>
      <c r="K30" s="223">
        <f>ADMIN1!AI30</f>
        <v>0</v>
      </c>
      <c r="L30" s="223" t="e">
        <f>ADMIN1!AJ30</f>
        <v>#VALUE!</v>
      </c>
      <c r="M30" s="224" t="e">
        <f>ADMIN1!AK30</f>
        <v>#VALUE!</v>
      </c>
      <c r="N30" s="462"/>
      <c r="O30" s="302"/>
      <c r="P30" s="225" t="e">
        <f>ADMIN1!AX30</f>
        <v>#VALUE!</v>
      </c>
      <c r="Q30" s="302"/>
      <c r="R30" s="226" t="e">
        <f>ADMIN1!BA30</f>
        <v>#VALUE!</v>
      </c>
      <c r="S30" s="302"/>
      <c r="T30" s="227" t="e">
        <f>ADMIN1!BD30</f>
        <v>#VALUE!</v>
      </c>
      <c r="U30" s="302"/>
      <c r="V30" s="227" t="e">
        <f>ADMIN1!BG30</f>
        <v>#VALUE!</v>
      </c>
      <c r="W30" s="302"/>
      <c r="X30" s="227" t="e">
        <f>ADMIN1!BJ30</f>
        <v>#VALUE!</v>
      </c>
      <c r="Y30" s="302"/>
      <c r="Z30" s="226" t="e">
        <f>ADMIN1!BM30</f>
        <v>#VALUE!</v>
      </c>
      <c r="AA30" s="302"/>
      <c r="AB30" s="227" t="e">
        <f>ADMIN1!BP30</f>
        <v>#VALUE!</v>
      </c>
      <c r="AC30" s="302"/>
      <c r="AD30" s="226" t="e">
        <f>ADMIN1!BS30</f>
        <v>#VALUE!</v>
      </c>
      <c r="AE30" s="302"/>
      <c r="AF30" s="227" t="e">
        <f>ADMIN1!BV30</f>
        <v>#VALUE!</v>
      </c>
      <c r="AG30" s="302"/>
      <c r="AH30" s="226" t="e">
        <f>ADMIN1!BY30</f>
        <v>#VALUE!</v>
      </c>
      <c r="AI30" s="302"/>
      <c r="AJ30" s="227" t="e">
        <f>ADMIN1!CB30</f>
        <v>#VALUE!</v>
      </c>
      <c r="AK30" s="302"/>
      <c r="AL30" s="226" t="e">
        <f>ADMIN1!CE30</f>
        <v>#VALUE!</v>
      </c>
      <c r="AM30" s="302"/>
      <c r="AN30" s="227" t="e">
        <f>ADMIN1!CH30</f>
        <v>#VALUE!</v>
      </c>
      <c r="AO30" s="302"/>
      <c r="AP30" s="226" t="e">
        <f>ADMIN1!CK30</f>
        <v>#VALUE!</v>
      </c>
      <c r="AQ30" s="302"/>
      <c r="AR30" s="228" t="e">
        <f>ADMIN1!CN30</f>
        <v>#VALUE!</v>
      </c>
      <c r="AS30" s="302"/>
      <c r="AT30" s="227" t="e">
        <f>ADMIN1!CQ30</f>
        <v>#VALUE!</v>
      </c>
      <c r="AU30" s="302"/>
      <c r="AV30" s="226" t="e">
        <f>ADMIN1!CT30</f>
        <v>#VALUE!</v>
      </c>
      <c r="AW30" s="302"/>
      <c r="AX30" s="227" t="e">
        <f>ADMIN1!CW30</f>
        <v>#VALUE!</v>
      </c>
      <c r="AY30" s="302"/>
      <c r="AZ30" s="226" t="e">
        <f>ADMIN1!CZ30</f>
        <v>#VALUE!</v>
      </c>
      <c r="BA30" s="302"/>
      <c r="BB30" s="228" t="e">
        <f>ADMIN1!DC30</f>
        <v>#VALUE!</v>
      </c>
      <c r="BC30" s="211"/>
    </row>
    <row r="31" spans="1:55" ht="30" customHeight="1" x14ac:dyDescent="0.2">
      <c r="A31" s="303">
        <f>ADMIN1!V31</f>
        <v>1008</v>
      </c>
      <c r="B31" s="304" t="str">
        <f>IF(ADMIN1!X31=0, "", ADMIN1!X31)</f>
        <v/>
      </c>
      <c r="C31" s="467" t="str">
        <f>ADMIN1!W31</f>
        <v>Aubergine</v>
      </c>
      <c r="D31" s="467"/>
      <c r="E31" s="397" t="e">
        <f>ADMIN1!Y31</f>
        <v>#VALUE!</v>
      </c>
      <c r="F31" s="222" t="str">
        <f>ADMIN1!AA31</f>
        <v>kg</v>
      </c>
      <c r="G31" s="305" t="e">
        <f>IF(ADMIN1!AB31="", "", ADMIN1!AB31)</f>
        <v>#VALUE!</v>
      </c>
      <c r="H31" s="305" t="e">
        <f>IF(ADMIN1!AC31="", "", ADMIN1!AC31)</f>
        <v>#VALUE!</v>
      </c>
      <c r="I31" s="305" t="str">
        <f>IF(ADMIN1!AD31="", "", ADMIN1!AD31)</f>
        <v/>
      </c>
      <c r="J31" s="408" t="str">
        <f>ADMIN1!AH31</f>
        <v>Malaga</v>
      </c>
      <c r="K31" s="223">
        <f>ADMIN1!AI31</f>
        <v>0</v>
      </c>
      <c r="L31" s="223" t="e">
        <f>ADMIN1!AJ31</f>
        <v>#VALUE!</v>
      </c>
      <c r="M31" s="224" t="e">
        <f>ADMIN1!AK31</f>
        <v>#VALUE!</v>
      </c>
      <c r="N31" s="462"/>
      <c r="O31" s="302"/>
      <c r="P31" s="225" t="e">
        <f>ADMIN1!AX31</f>
        <v>#VALUE!</v>
      </c>
      <c r="Q31" s="302"/>
      <c r="R31" s="226" t="e">
        <f>ADMIN1!BA31</f>
        <v>#VALUE!</v>
      </c>
      <c r="S31" s="302"/>
      <c r="T31" s="227" t="e">
        <f>ADMIN1!BD31</f>
        <v>#VALUE!</v>
      </c>
      <c r="U31" s="302"/>
      <c r="V31" s="227" t="e">
        <f>ADMIN1!BG31</f>
        <v>#VALUE!</v>
      </c>
      <c r="W31" s="302"/>
      <c r="X31" s="227" t="e">
        <f>ADMIN1!BJ31</f>
        <v>#VALUE!</v>
      </c>
      <c r="Y31" s="302"/>
      <c r="Z31" s="226" t="e">
        <f>ADMIN1!BM31</f>
        <v>#VALUE!</v>
      </c>
      <c r="AA31" s="302"/>
      <c r="AB31" s="227" t="e">
        <f>ADMIN1!BP31</f>
        <v>#VALUE!</v>
      </c>
      <c r="AC31" s="302"/>
      <c r="AD31" s="226" t="e">
        <f>ADMIN1!BS31</f>
        <v>#VALUE!</v>
      </c>
      <c r="AE31" s="302"/>
      <c r="AF31" s="227" t="e">
        <f>ADMIN1!BV31</f>
        <v>#VALUE!</v>
      </c>
      <c r="AG31" s="302"/>
      <c r="AH31" s="226" t="e">
        <f>ADMIN1!BY31</f>
        <v>#VALUE!</v>
      </c>
      <c r="AI31" s="302"/>
      <c r="AJ31" s="227" t="e">
        <f>ADMIN1!CB31</f>
        <v>#VALUE!</v>
      </c>
      <c r="AK31" s="302"/>
      <c r="AL31" s="226" t="e">
        <f>ADMIN1!CE31</f>
        <v>#VALUE!</v>
      </c>
      <c r="AM31" s="302"/>
      <c r="AN31" s="227" t="e">
        <f>ADMIN1!CH31</f>
        <v>#VALUE!</v>
      </c>
      <c r="AO31" s="302"/>
      <c r="AP31" s="226" t="e">
        <f>ADMIN1!CK31</f>
        <v>#VALUE!</v>
      </c>
      <c r="AQ31" s="302"/>
      <c r="AR31" s="228" t="e">
        <f>ADMIN1!CN31</f>
        <v>#VALUE!</v>
      </c>
      <c r="AS31" s="302"/>
      <c r="AT31" s="227" t="e">
        <f>ADMIN1!CQ31</f>
        <v>#VALUE!</v>
      </c>
      <c r="AU31" s="302"/>
      <c r="AV31" s="226" t="e">
        <f>ADMIN1!CT31</f>
        <v>#VALUE!</v>
      </c>
      <c r="AW31" s="302"/>
      <c r="AX31" s="227" t="e">
        <f>ADMIN1!CW31</f>
        <v>#VALUE!</v>
      </c>
      <c r="AY31" s="302"/>
      <c r="AZ31" s="226" t="e">
        <f>ADMIN1!CZ31</f>
        <v>#VALUE!</v>
      </c>
      <c r="BA31" s="302"/>
      <c r="BB31" s="228" t="e">
        <f>ADMIN1!DC31</f>
        <v>#VALUE!</v>
      </c>
      <c r="BC31" s="211"/>
    </row>
    <row r="32" spans="1:55" ht="30" customHeight="1" x14ac:dyDescent="0.2">
      <c r="A32" s="303">
        <f>ADMIN1!V32</f>
        <v>3001</v>
      </c>
      <c r="B32" s="304" t="str">
        <f>IF(ADMIN1!X32=0, "", ADMIN1!X32)</f>
        <v>❤️</v>
      </c>
      <c r="C32" s="467" t="str">
        <f>ADMIN1!W32</f>
        <v>Avocat Bacon (grand)</v>
      </c>
      <c r="D32" s="467"/>
      <c r="E32" s="397" t="e">
        <f>ADMIN1!Y32</f>
        <v>#VALUE!</v>
      </c>
      <c r="F32" s="222" t="str">
        <f>ADMIN1!AA32</f>
        <v>kg</v>
      </c>
      <c r="G32" s="305" t="e">
        <f>IF(ADMIN1!AB32="", "", ADMIN1!AB32)</f>
        <v>#VALUE!</v>
      </c>
      <c r="H32" s="305" t="e">
        <f>IF(ADMIN1!AC32="", "", ADMIN1!AC32)</f>
        <v>#VALUE!</v>
      </c>
      <c r="I32" s="305" t="str">
        <f>IF(ADMIN1!AD32="", "", ADMIN1!AD32)</f>
        <v/>
      </c>
      <c r="J32" s="408" t="str">
        <f>ADMIN1!AH32</f>
        <v>Grenade</v>
      </c>
      <c r="K32" s="223">
        <f>ADMIN1!AI32</f>
        <v>0</v>
      </c>
      <c r="L32" s="223" t="e">
        <f>ADMIN1!AJ32</f>
        <v>#VALUE!</v>
      </c>
      <c r="M32" s="224" t="e">
        <f>ADMIN1!AK32</f>
        <v>#VALUE!</v>
      </c>
      <c r="N32" s="462"/>
      <c r="O32" s="302"/>
      <c r="P32" s="225" t="e">
        <f>ADMIN1!AX32</f>
        <v>#VALUE!</v>
      </c>
      <c r="Q32" s="302"/>
      <c r="R32" s="226" t="e">
        <f>ADMIN1!BA32</f>
        <v>#VALUE!</v>
      </c>
      <c r="S32" s="302"/>
      <c r="T32" s="227" t="e">
        <f>ADMIN1!BD32</f>
        <v>#VALUE!</v>
      </c>
      <c r="U32" s="302"/>
      <c r="V32" s="227" t="e">
        <f>ADMIN1!BG32</f>
        <v>#VALUE!</v>
      </c>
      <c r="W32" s="302"/>
      <c r="X32" s="227" t="e">
        <f>ADMIN1!BJ32</f>
        <v>#VALUE!</v>
      </c>
      <c r="Y32" s="302"/>
      <c r="Z32" s="226" t="e">
        <f>ADMIN1!BM32</f>
        <v>#VALUE!</v>
      </c>
      <c r="AA32" s="302"/>
      <c r="AB32" s="227" t="e">
        <f>ADMIN1!BP32</f>
        <v>#VALUE!</v>
      </c>
      <c r="AC32" s="302"/>
      <c r="AD32" s="226" t="e">
        <f>ADMIN1!BS32</f>
        <v>#VALUE!</v>
      </c>
      <c r="AE32" s="302"/>
      <c r="AF32" s="227" t="e">
        <f>ADMIN1!BV32</f>
        <v>#VALUE!</v>
      </c>
      <c r="AG32" s="302"/>
      <c r="AH32" s="226" t="e">
        <f>ADMIN1!BY32</f>
        <v>#VALUE!</v>
      </c>
      <c r="AI32" s="302"/>
      <c r="AJ32" s="227" t="e">
        <f>ADMIN1!CB32</f>
        <v>#VALUE!</v>
      </c>
      <c r="AK32" s="302"/>
      <c r="AL32" s="226" t="e">
        <f>ADMIN1!CE32</f>
        <v>#VALUE!</v>
      </c>
      <c r="AM32" s="302"/>
      <c r="AN32" s="227" t="e">
        <f>ADMIN1!CH32</f>
        <v>#VALUE!</v>
      </c>
      <c r="AO32" s="302"/>
      <c r="AP32" s="226" t="e">
        <f>ADMIN1!CK32</f>
        <v>#VALUE!</v>
      </c>
      <c r="AQ32" s="302"/>
      <c r="AR32" s="228" t="e">
        <f>ADMIN1!CN32</f>
        <v>#VALUE!</v>
      </c>
      <c r="AS32" s="302"/>
      <c r="AT32" s="227" t="e">
        <f>ADMIN1!CQ32</f>
        <v>#VALUE!</v>
      </c>
      <c r="AU32" s="302"/>
      <c r="AV32" s="226" t="e">
        <f>ADMIN1!CT32</f>
        <v>#VALUE!</v>
      </c>
      <c r="AW32" s="302"/>
      <c r="AX32" s="227" t="e">
        <f>ADMIN1!CW32</f>
        <v>#VALUE!</v>
      </c>
      <c r="AY32" s="302"/>
      <c r="AZ32" s="226" t="e">
        <f>ADMIN1!CZ32</f>
        <v>#VALUE!</v>
      </c>
      <c r="BA32" s="302"/>
      <c r="BB32" s="228" t="e">
        <f>ADMIN1!DC32</f>
        <v>#VALUE!</v>
      </c>
      <c r="BC32" s="211"/>
    </row>
    <row r="33" spans="1:55" ht="30" customHeight="1" x14ac:dyDescent="0.2">
      <c r="A33" s="303">
        <f>ADMIN1!V33</f>
        <v>1001</v>
      </c>
      <c r="B33" s="304" t="str">
        <f>IF(ADMIN1!X33=0, "", ADMIN1!X33)</f>
        <v/>
      </c>
      <c r="C33" s="467" t="str">
        <f>ADMIN1!W33</f>
        <v>Avocat Bacon BIO</v>
      </c>
      <c r="D33" s="467"/>
      <c r="E33" s="397" t="e">
        <f>ADMIN1!Y33</f>
        <v>#VALUE!</v>
      </c>
      <c r="F33" s="222" t="str">
        <f>ADMIN1!AA33</f>
        <v>kg</v>
      </c>
      <c r="G33" s="305" t="e">
        <f>IF(ADMIN1!AB33="", "", ADMIN1!AB33)</f>
        <v>#VALUE!</v>
      </c>
      <c r="H33" s="305" t="e">
        <f>IF(ADMIN1!AC33="", "", ADMIN1!AC33)</f>
        <v>#VALUE!</v>
      </c>
      <c r="I33" s="305" t="str">
        <f>IF(ADMIN1!AD33="", "", ADMIN1!AD33)</f>
        <v/>
      </c>
      <c r="J33" s="408" t="str">
        <f>ADMIN1!AH33</f>
        <v>Grenade</v>
      </c>
      <c r="K33" s="223">
        <f>ADMIN1!AI33</f>
        <v>0</v>
      </c>
      <c r="L33" s="223" t="e">
        <f>ADMIN1!AJ33</f>
        <v>#VALUE!</v>
      </c>
      <c r="M33" s="224" t="e">
        <f>ADMIN1!AK33</f>
        <v>#VALUE!</v>
      </c>
      <c r="N33" s="462"/>
      <c r="O33" s="302"/>
      <c r="P33" s="225" t="e">
        <f>ADMIN1!AX33</f>
        <v>#VALUE!</v>
      </c>
      <c r="Q33" s="302"/>
      <c r="R33" s="226" t="e">
        <f>ADMIN1!BA33</f>
        <v>#VALUE!</v>
      </c>
      <c r="S33" s="302"/>
      <c r="T33" s="227" t="e">
        <f>ADMIN1!BD33</f>
        <v>#VALUE!</v>
      </c>
      <c r="U33" s="302"/>
      <c r="V33" s="227" t="e">
        <f>ADMIN1!BG33</f>
        <v>#VALUE!</v>
      </c>
      <c r="W33" s="302"/>
      <c r="X33" s="227" t="e">
        <f>ADMIN1!BJ33</f>
        <v>#VALUE!</v>
      </c>
      <c r="Y33" s="302"/>
      <c r="Z33" s="226" t="e">
        <f>ADMIN1!BM33</f>
        <v>#VALUE!</v>
      </c>
      <c r="AA33" s="302"/>
      <c r="AB33" s="227" t="e">
        <f>ADMIN1!BP33</f>
        <v>#VALUE!</v>
      </c>
      <c r="AC33" s="302"/>
      <c r="AD33" s="226" t="e">
        <f>ADMIN1!BS33</f>
        <v>#VALUE!</v>
      </c>
      <c r="AE33" s="302"/>
      <c r="AF33" s="227" t="e">
        <f>ADMIN1!BV33</f>
        <v>#VALUE!</v>
      </c>
      <c r="AG33" s="302"/>
      <c r="AH33" s="226" t="e">
        <f>ADMIN1!BY33</f>
        <v>#VALUE!</v>
      </c>
      <c r="AI33" s="302"/>
      <c r="AJ33" s="227" t="e">
        <f>ADMIN1!CB33</f>
        <v>#VALUE!</v>
      </c>
      <c r="AK33" s="302"/>
      <c r="AL33" s="226" t="e">
        <f>ADMIN1!CE33</f>
        <v>#VALUE!</v>
      </c>
      <c r="AM33" s="302"/>
      <c r="AN33" s="227" t="e">
        <f>ADMIN1!CH33</f>
        <v>#VALUE!</v>
      </c>
      <c r="AO33" s="302"/>
      <c r="AP33" s="226" t="e">
        <f>ADMIN1!CK33</f>
        <v>#VALUE!</v>
      </c>
      <c r="AQ33" s="302"/>
      <c r="AR33" s="228" t="e">
        <f>ADMIN1!CN33</f>
        <v>#VALUE!</v>
      </c>
      <c r="AS33" s="302"/>
      <c r="AT33" s="227" t="e">
        <f>ADMIN1!CQ33</f>
        <v>#VALUE!</v>
      </c>
      <c r="AU33" s="302"/>
      <c r="AV33" s="226" t="e">
        <f>ADMIN1!CT33</f>
        <v>#VALUE!</v>
      </c>
      <c r="AW33" s="302"/>
      <c r="AX33" s="227" t="e">
        <f>ADMIN1!CW33</f>
        <v>#VALUE!</v>
      </c>
      <c r="AY33" s="302"/>
      <c r="AZ33" s="226" t="e">
        <f>ADMIN1!CZ33</f>
        <v>#VALUE!</v>
      </c>
      <c r="BA33" s="302"/>
      <c r="BB33" s="228" t="e">
        <f>ADMIN1!DC33</f>
        <v>#VALUE!</v>
      </c>
      <c r="BC33" s="211"/>
    </row>
    <row r="34" spans="1:55" ht="30" customHeight="1" x14ac:dyDescent="0.2">
      <c r="A34" s="303">
        <f>ADMIN1!V34</f>
        <v>3944</v>
      </c>
      <c r="B34" s="304" t="str">
        <f>IF(ADMIN1!X34=0, "", ADMIN1!X34)</f>
        <v>❤️</v>
      </c>
      <c r="C34" s="467" t="str">
        <f>ADMIN1!W34</f>
        <v>Avocat Bacon Cocktail (petit calibre)</v>
      </c>
      <c r="D34" s="467"/>
      <c r="E34" s="397" t="e">
        <f>ADMIN1!Y34</f>
        <v>#VALUE!</v>
      </c>
      <c r="F34" s="222" t="str">
        <f>ADMIN1!AA34</f>
        <v>kg</v>
      </c>
      <c r="G34" s="305" t="str">
        <f>IF(ADMIN1!AB34="", "", ADMIN1!AB34)</f>
        <v/>
      </c>
      <c r="H34" s="305" t="str">
        <f>IF(ADMIN1!AC34="", "", ADMIN1!AC34)</f>
        <v/>
      </c>
      <c r="I34" s="305" t="str">
        <f>IF(ADMIN1!AD34="", "", ADMIN1!AD34)</f>
        <v/>
      </c>
      <c r="J34" s="408" t="str">
        <f>ADMIN1!AH34</f>
        <v>Grenade</v>
      </c>
      <c r="K34" s="223">
        <f>ADMIN1!AI34</f>
        <v>0</v>
      </c>
      <c r="L34" s="223" t="e">
        <f>ADMIN1!AJ34</f>
        <v>#VALUE!</v>
      </c>
      <c r="M34" s="224" t="e">
        <f>ADMIN1!AK34</f>
        <v>#VALUE!</v>
      </c>
      <c r="N34" s="462"/>
      <c r="O34" s="302"/>
      <c r="P34" s="225" t="e">
        <f>ADMIN1!AX34</f>
        <v>#VALUE!</v>
      </c>
      <c r="Q34" s="302"/>
      <c r="R34" s="226" t="e">
        <f>ADMIN1!BA34</f>
        <v>#VALUE!</v>
      </c>
      <c r="S34" s="302"/>
      <c r="T34" s="227" t="e">
        <f>ADMIN1!BD34</f>
        <v>#VALUE!</v>
      </c>
      <c r="U34" s="302"/>
      <c r="V34" s="227" t="e">
        <f>ADMIN1!BG34</f>
        <v>#VALUE!</v>
      </c>
      <c r="W34" s="302"/>
      <c r="X34" s="227" t="e">
        <f>ADMIN1!BJ34</f>
        <v>#VALUE!</v>
      </c>
      <c r="Y34" s="302"/>
      <c r="Z34" s="226" t="e">
        <f>ADMIN1!BM34</f>
        <v>#VALUE!</v>
      </c>
      <c r="AA34" s="302"/>
      <c r="AB34" s="227" t="e">
        <f>ADMIN1!BP34</f>
        <v>#VALUE!</v>
      </c>
      <c r="AC34" s="302"/>
      <c r="AD34" s="226" t="e">
        <f>ADMIN1!BS34</f>
        <v>#VALUE!</v>
      </c>
      <c r="AE34" s="302"/>
      <c r="AF34" s="227" t="e">
        <f>ADMIN1!BV34</f>
        <v>#VALUE!</v>
      </c>
      <c r="AG34" s="302"/>
      <c r="AH34" s="226" t="e">
        <f>ADMIN1!BY34</f>
        <v>#VALUE!</v>
      </c>
      <c r="AI34" s="302"/>
      <c r="AJ34" s="227" t="e">
        <f>ADMIN1!CB34</f>
        <v>#VALUE!</v>
      </c>
      <c r="AK34" s="302"/>
      <c r="AL34" s="226" t="e">
        <f>ADMIN1!CE34</f>
        <v>#VALUE!</v>
      </c>
      <c r="AM34" s="302"/>
      <c r="AN34" s="227" t="e">
        <f>ADMIN1!CH34</f>
        <v>#VALUE!</v>
      </c>
      <c r="AO34" s="302"/>
      <c r="AP34" s="226" t="e">
        <f>ADMIN1!CK34</f>
        <v>#VALUE!</v>
      </c>
      <c r="AQ34" s="302"/>
      <c r="AR34" s="228" t="e">
        <f>ADMIN1!CN34</f>
        <v>#VALUE!</v>
      </c>
      <c r="AS34" s="302"/>
      <c r="AT34" s="227" t="e">
        <f>ADMIN1!CQ34</f>
        <v>#VALUE!</v>
      </c>
      <c r="AU34" s="302"/>
      <c r="AV34" s="226" t="e">
        <f>ADMIN1!CT34</f>
        <v>#VALUE!</v>
      </c>
      <c r="AW34" s="302"/>
      <c r="AX34" s="227" t="e">
        <f>ADMIN1!CW34</f>
        <v>#VALUE!</v>
      </c>
      <c r="AY34" s="302"/>
      <c r="AZ34" s="226" t="e">
        <f>ADMIN1!CZ34</f>
        <v>#VALUE!</v>
      </c>
      <c r="BA34" s="302"/>
      <c r="BB34" s="228" t="e">
        <f>ADMIN1!DC34</f>
        <v>#VALUE!</v>
      </c>
      <c r="BC34" s="211"/>
    </row>
    <row r="35" spans="1:55" ht="30" customHeight="1" x14ac:dyDescent="0.2">
      <c r="A35" s="303" t="str">
        <f>ADMIN1!V35</f>
        <v>6119-1265</v>
      </c>
      <c r="B35" s="304" t="str">
        <f>IF(ADMIN1!X35=0, "", ADMIN1!X35)</f>
        <v/>
      </c>
      <c r="C35" s="467" t="str">
        <f>ADMIN1!W35</f>
        <v>Avocat Bacon médium BIO</v>
      </c>
      <c r="D35" s="467"/>
      <c r="E35" s="397" t="e">
        <f>ADMIN1!Y35</f>
        <v>#VALUE!</v>
      </c>
      <c r="F35" s="222" t="str">
        <f>ADMIN1!AA35</f>
        <v>kg</v>
      </c>
      <c r="G35" s="305" t="e">
        <f>IF(ADMIN1!AB35="", "", ADMIN1!AB35)</f>
        <v>#VALUE!</v>
      </c>
      <c r="H35" s="305" t="e">
        <f>IF(ADMIN1!AC35="", "", ADMIN1!AC35)</f>
        <v>#VALUE!</v>
      </c>
      <c r="I35" s="305" t="e">
        <f>IF(ADMIN1!AD35="", "", ADMIN1!AD35)</f>
        <v>#VALUE!</v>
      </c>
      <c r="J35" s="408" t="str">
        <f>ADMIN1!AH35</f>
        <v>Malaga</v>
      </c>
      <c r="K35" s="223">
        <f>ADMIN1!AI35</f>
        <v>0</v>
      </c>
      <c r="L35" s="223" t="e">
        <f>ADMIN1!AJ35</f>
        <v>#VALUE!</v>
      </c>
      <c r="M35" s="224" t="e">
        <f>ADMIN1!AK35</f>
        <v>#VALUE!</v>
      </c>
      <c r="N35" s="462"/>
      <c r="O35" s="302"/>
      <c r="P35" s="225" t="e">
        <f>ADMIN1!AX35</f>
        <v>#VALUE!</v>
      </c>
      <c r="Q35" s="302"/>
      <c r="R35" s="226" t="e">
        <f>ADMIN1!BA35</f>
        <v>#VALUE!</v>
      </c>
      <c r="S35" s="302"/>
      <c r="T35" s="227" t="e">
        <f>ADMIN1!BD35</f>
        <v>#VALUE!</v>
      </c>
      <c r="U35" s="302"/>
      <c r="V35" s="227" t="e">
        <f>ADMIN1!BG35</f>
        <v>#VALUE!</v>
      </c>
      <c r="W35" s="302"/>
      <c r="X35" s="227" t="e">
        <f>ADMIN1!BJ35</f>
        <v>#VALUE!</v>
      </c>
      <c r="Y35" s="302"/>
      <c r="Z35" s="226" t="e">
        <f>ADMIN1!BM35</f>
        <v>#VALUE!</v>
      </c>
      <c r="AA35" s="302"/>
      <c r="AB35" s="227" t="e">
        <f>ADMIN1!BP35</f>
        <v>#VALUE!</v>
      </c>
      <c r="AC35" s="302"/>
      <c r="AD35" s="226" t="e">
        <f>ADMIN1!BS35</f>
        <v>#VALUE!</v>
      </c>
      <c r="AE35" s="302"/>
      <c r="AF35" s="227" t="e">
        <f>ADMIN1!BV35</f>
        <v>#VALUE!</v>
      </c>
      <c r="AG35" s="302"/>
      <c r="AH35" s="226" t="e">
        <f>ADMIN1!BY35</f>
        <v>#VALUE!</v>
      </c>
      <c r="AI35" s="302"/>
      <c r="AJ35" s="227" t="e">
        <f>ADMIN1!CB35</f>
        <v>#VALUE!</v>
      </c>
      <c r="AK35" s="302"/>
      <c r="AL35" s="226" t="e">
        <f>ADMIN1!CE35</f>
        <v>#VALUE!</v>
      </c>
      <c r="AM35" s="302"/>
      <c r="AN35" s="227" t="e">
        <f>ADMIN1!CH35</f>
        <v>#VALUE!</v>
      </c>
      <c r="AO35" s="302"/>
      <c r="AP35" s="226" t="e">
        <f>ADMIN1!CK35</f>
        <v>#VALUE!</v>
      </c>
      <c r="AQ35" s="302"/>
      <c r="AR35" s="228" t="e">
        <f>ADMIN1!CN35</f>
        <v>#VALUE!</v>
      </c>
      <c r="AS35" s="302"/>
      <c r="AT35" s="227" t="e">
        <f>ADMIN1!CQ35</f>
        <v>#VALUE!</v>
      </c>
      <c r="AU35" s="302"/>
      <c r="AV35" s="226" t="e">
        <f>ADMIN1!CT35</f>
        <v>#VALUE!</v>
      </c>
      <c r="AW35" s="302"/>
      <c r="AX35" s="227" t="e">
        <f>ADMIN1!CW35</f>
        <v>#VALUE!</v>
      </c>
      <c r="AY35" s="302"/>
      <c r="AZ35" s="226" t="e">
        <f>ADMIN1!CZ35</f>
        <v>#VALUE!</v>
      </c>
      <c r="BA35" s="302"/>
      <c r="BB35" s="228" t="e">
        <f>ADMIN1!DC35</f>
        <v>#VALUE!</v>
      </c>
      <c r="BC35" s="211"/>
    </row>
    <row r="36" spans="1:55" ht="30" customHeight="1" x14ac:dyDescent="0.2">
      <c r="A36" s="303">
        <f>ADMIN1!V36</f>
        <v>3048</v>
      </c>
      <c r="B36" s="304" t="str">
        <f>IF(ADMIN1!X36=0, "", ADMIN1!X36)</f>
        <v>❤️</v>
      </c>
      <c r="C36" s="467" t="str">
        <f>ADMIN1!W36</f>
        <v>Avocat Fuerte</v>
      </c>
      <c r="D36" s="467"/>
      <c r="E36" s="397" t="e">
        <f>ADMIN1!Y36</f>
        <v>#VALUE!</v>
      </c>
      <c r="F36" s="222" t="str">
        <f>ADMIN1!AA36</f>
        <v>kg</v>
      </c>
      <c r="G36" s="305" t="e">
        <f>IF(ADMIN1!AB36="", "", ADMIN1!AB36)</f>
        <v>#VALUE!</v>
      </c>
      <c r="H36" s="305" t="e">
        <f>IF(ADMIN1!AC36="", "", ADMIN1!AC36)</f>
        <v>#VALUE!</v>
      </c>
      <c r="I36" s="305" t="str">
        <f>IF(ADMIN1!AD36="", "", ADMIN1!AD36)</f>
        <v/>
      </c>
      <c r="J36" s="408" t="str">
        <f>ADMIN1!AH36</f>
        <v>Malaga</v>
      </c>
      <c r="K36" s="223">
        <f>ADMIN1!AI36</f>
        <v>0</v>
      </c>
      <c r="L36" s="223" t="e">
        <f>ADMIN1!AJ36</f>
        <v>#VALUE!</v>
      </c>
      <c r="M36" s="224" t="e">
        <f>ADMIN1!AK36</f>
        <v>#VALUE!</v>
      </c>
      <c r="N36" s="462"/>
      <c r="O36" s="302"/>
      <c r="P36" s="225" t="e">
        <f>ADMIN1!AX36</f>
        <v>#VALUE!</v>
      </c>
      <c r="Q36" s="302"/>
      <c r="R36" s="226" t="e">
        <f>ADMIN1!BA36</f>
        <v>#VALUE!</v>
      </c>
      <c r="S36" s="302"/>
      <c r="T36" s="227" t="e">
        <f>ADMIN1!BD36</f>
        <v>#VALUE!</v>
      </c>
      <c r="U36" s="302"/>
      <c r="V36" s="227" t="e">
        <f>ADMIN1!BG36</f>
        <v>#VALUE!</v>
      </c>
      <c r="W36" s="302"/>
      <c r="X36" s="227" t="e">
        <f>ADMIN1!BJ36</f>
        <v>#VALUE!</v>
      </c>
      <c r="Y36" s="302"/>
      <c r="Z36" s="226" t="e">
        <f>ADMIN1!BM36</f>
        <v>#VALUE!</v>
      </c>
      <c r="AA36" s="302"/>
      <c r="AB36" s="227" t="e">
        <f>ADMIN1!BP36</f>
        <v>#VALUE!</v>
      </c>
      <c r="AC36" s="302"/>
      <c r="AD36" s="226" t="e">
        <f>ADMIN1!BS36</f>
        <v>#VALUE!</v>
      </c>
      <c r="AE36" s="302"/>
      <c r="AF36" s="227" t="e">
        <f>ADMIN1!BV36</f>
        <v>#VALUE!</v>
      </c>
      <c r="AG36" s="302"/>
      <c r="AH36" s="226" t="e">
        <f>ADMIN1!BY36</f>
        <v>#VALUE!</v>
      </c>
      <c r="AI36" s="302"/>
      <c r="AJ36" s="227" t="e">
        <f>ADMIN1!CB36</f>
        <v>#VALUE!</v>
      </c>
      <c r="AK36" s="302"/>
      <c r="AL36" s="226" t="e">
        <f>ADMIN1!CE36</f>
        <v>#VALUE!</v>
      </c>
      <c r="AM36" s="302"/>
      <c r="AN36" s="227" t="e">
        <f>ADMIN1!CH36</f>
        <v>#VALUE!</v>
      </c>
      <c r="AO36" s="302"/>
      <c r="AP36" s="226" t="e">
        <f>ADMIN1!CK36</f>
        <v>#VALUE!</v>
      </c>
      <c r="AQ36" s="302"/>
      <c r="AR36" s="228" t="e">
        <f>ADMIN1!CN36</f>
        <v>#VALUE!</v>
      </c>
      <c r="AS36" s="302"/>
      <c r="AT36" s="227" t="e">
        <f>ADMIN1!CQ36</f>
        <v>#VALUE!</v>
      </c>
      <c r="AU36" s="302"/>
      <c r="AV36" s="226" t="e">
        <f>ADMIN1!CT36</f>
        <v>#VALUE!</v>
      </c>
      <c r="AW36" s="302"/>
      <c r="AX36" s="227" t="e">
        <f>ADMIN1!CW36</f>
        <v>#VALUE!</v>
      </c>
      <c r="AY36" s="302"/>
      <c r="AZ36" s="226" t="e">
        <f>ADMIN1!CZ36</f>
        <v>#VALUE!</v>
      </c>
      <c r="BA36" s="302"/>
      <c r="BB36" s="228" t="e">
        <f>ADMIN1!DC36</f>
        <v>#VALUE!</v>
      </c>
      <c r="BC36" s="211"/>
    </row>
    <row r="37" spans="1:55" ht="30" customHeight="1" x14ac:dyDescent="0.2">
      <c r="A37" s="303">
        <f>ADMIN1!V37</f>
        <v>1200</v>
      </c>
      <c r="B37" s="304" t="str">
        <f>IF(ADMIN1!X37=0, "", ADMIN1!X37)</f>
        <v>❤️</v>
      </c>
      <c r="C37" s="467" t="str">
        <f>ADMIN1!W37</f>
        <v>Avocat Fuerte BIO</v>
      </c>
      <c r="D37" s="467"/>
      <c r="E37" s="397" t="e">
        <f>ADMIN1!Y37</f>
        <v>#VALUE!</v>
      </c>
      <c r="F37" s="222" t="str">
        <f>ADMIN1!AA37</f>
        <v>kg</v>
      </c>
      <c r="G37" s="305" t="e">
        <f>IF(ADMIN1!AB37="", "", ADMIN1!AB37)</f>
        <v>#VALUE!</v>
      </c>
      <c r="H37" s="305" t="e">
        <f>IF(ADMIN1!AC37="", "", ADMIN1!AC37)</f>
        <v>#VALUE!</v>
      </c>
      <c r="I37" s="305" t="str">
        <f>IF(ADMIN1!AD37="", "", ADMIN1!AD37)</f>
        <v/>
      </c>
      <c r="J37" s="408" t="str">
        <f>ADMIN1!AH37</f>
        <v>Grenade</v>
      </c>
      <c r="K37" s="223">
        <f>ADMIN1!AI37</f>
        <v>0</v>
      </c>
      <c r="L37" s="223" t="e">
        <f>ADMIN1!AJ37</f>
        <v>#VALUE!</v>
      </c>
      <c r="M37" s="224" t="e">
        <f>ADMIN1!AK37</f>
        <v>#VALUE!</v>
      </c>
      <c r="N37" s="462"/>
      <c r="O37" s="302"/>
      <c r="P37" s="225" t="e">
        <f>ADMIN1!AX37</f>
        <v>#VALUE!</v>
      </c>
      <c r="Q37" s="302"/>
      <c r="R37" s="226" t="e">
        <f>ADMIN1!BA37</f>
        <v>#VALUE!</v>
      </c>
      <c r="S37" s="302"/>
      <c r="T37" s="227" t="e">
        <f>ADMIN1!BD37</f>
        <v>#VALUE!</v>
      </c>
      <c r="U37" s="302"/>
      <c r="V37" s="227" t="e">
        <f>ADMIN1!BG37</f>
        <v>#VALUE!</v>
      </c>
      <c r="W37" s="302"/>
      <c r="X37" s="227" t="e">
        <f>ADMIN1!BJ37</f>
        <v>#VALUE!</v>
      </c>
      <c r="Y37" s="302"/>
      <c r="Z37" s="226" t="e">
        <f>ADMIN1!BM37</f>
        <v>#VALUE!</v>
      </c>
      <c r="AA37" s="302"/>
      <c r="AB37" s="227" t="e">
        <f>ADMIN1!BP37</f>
        <v>#VALUE!</v>
      </c>
      <c r="AC37" s="302"/>
      <c r="AD37" s="226" t="e">
        <f>ADMIN1!BS37</f>
        <v>#VALUE!</v>
      </c>
      <c r="AE37" s="302"/>
      <c r="AF37" s="227" t="e">
        <f>ADMIN1!BV37</f>
        <v>#VALUE!</v>
      </c>
      <c r="AG37" s="302"/>
      <c r="AH37" s="226" t="e">
        <f>ADMIN1!BY37</f>
        <v>#VALUE!</v>
      </c>
      <c r="AI37" s="302"/>
      <c r="AJ37" s="227" t="e">
        <f>ADMIN1!CB37</f>
        <v>#VALUE!</v>
      </c>
      <c r="AK37" s="302"/>
      <c r="AL37" s="226" t="e">
        <f>ADMIN1!CE37</f>
        <v>#VALUE!</v>
      </c>
      <c r="AM37" s="302"/>
      <c r="AN37" s="227" t="e">
        <f>ADMIN1!CH37</f>
        <v>#VALUE!</v>
      </c>
      <c r="AO37" s="302"/>
      <c r="AP37" s="226" t="e">
        <f>ADMIN1!CK37</f>
        <v>#VALUE!</v>
      </c>
      <c r="AQ37" s="302"/>
      <c r="AR37" s="228" t="e">
        <f>ADMIN1!CN37</f>
        <v>#VALUE!</v>
      </c>
      <c r="AS37" s="302"/>
      <c r="AT37" s="227" t="e">
        <f>ADMIN1!CQ37</f>
        <v>#VALUE!</v>
      </c>
      <c r="AU37" s="302"/>
      <c r="AV37" s="226" t="e">
        <f>ADMIN1!CT37</f>
        <v>#VALUE!</v>
      </c>
      <c r="AW37" s="302"/>
      <c r="AX37" s="227" t="e">
        <f>ADMIN1!CW37</f>
        <v>#VALUE!</v>
      </c>
      <c r="AY37" s="302"/>
      <c r="AZ37" s="226" t="e">
        <f>ADMIN1!CZ37</f>
        <v>#VALUE!</v>
      </c>
      <c r="BA37" s="302"/>
      <c r="BB37" s="228" t="e">
        <f>ADMIN1!DC37</f>
        <v>#VALUE!</v>
      </c>
      <c r="BC37" s="211"/>
    </row>
    <row r="38" spans="1:55" ht="30" customHeight="1" x14ac:dyDescent="0.2">
      <c r="A38" s="303">
        <f>ADMIN1!V38</f>
        <v>1527</v>
      </c>
      <c r="B38" s="304" t="str">
        <f>IF(ADMIN1!X38=0, "", ADMIN1!X38)</f>
        <v>❤️</v>
      </c>
      <c r="C38" s="467" t="str">
        <f>ADMIN1!W38</f>
        <v>Baie de Goji BIO (env. 1kg)</v>
      </c>
      <c r="D38" s="467"/>
      <c r="E38" s="397" t="e">
        <f>ADMIN1!Y38</f>
        <v>#VALUE!</v>
      </c>
      <c r="F38" s="222" t="str">
        <f>ADMIN1!AA38</f>
        <v>Pièce</v>
      </c>
      <c r="G38" s="305" t="str">
        <f>IF(ADMIN1!AB38="", "", ADMIN1!AB38)</f>
        <v/>
      </c>
      <c r="H38" s="305" t="str">
        <f>IF(ADMIN1!AC38="", "", ADMIN1!AC38)</f>
        <v/>
      </c>
      <c r="I38" s="305" t="str">
        <f>IF(ADMIN1!AD38="", "", ADMIN1!AD38)</f>
        <v/>
      </c>
      <c r="J38" s="408" t="str">
        <f>ADMIN1!AH38</f>
        <v>Tibet</v>
      </c>
      <c r="K38" s="223">
        <f>ADMIN1!AI38</f>
        <v>0</v>
      </c>
      <c r="L38" s="223" t="e">
        <f>ADMIN1!AJ38</f>
        <v>#VALUE!</v>
      </c>
      <c r="M38" s="224" t="e">
        <f>ADMIN1!AK38</f>
        <v>#VALUE!</v>
      </c>
      <c r="N38" s="462"/>
      <c r="O38" s="302"/>
      <c r="P38" s="225" t="e">
        <f>ADMIN1!AX38</f>
        <v>#VALUE!</v>
      </c>
      <c r="Q38" s="302"/>
      <c r="R38" s="226" t="e">
        <f>ADMIN1!BA38</f>
        <v>#VALUE!</v>
      </c>
      <c r="S38" s="302"/>
      <c r="T38" s="227" t="e">
        <f>ADMIN1!BD38</f>
        <v>#VALUE!</v>
      </c>
      <c r="U38" s="302"/>
      <c r="V38" s="227" t="e">
        <f>ADMIN1!BG38</f>
        <v>#VALUE!</v>
      </c>
      <c r="W38" s="302"/>
      <c r="X38" s="227" t="e">
        <f>ADMIN1!BJ38</f>
        <v>#VALUE!</v>
      </c>
      <c r="Y38" s="302"/>
      <c r="Z38" s="226" t="e">
        <f>ADMIN1!BM38</f>
        <v>#VALUE!</v>
      </c>
      <c r="AA38" s="302"/>
      <c r="AB38" s="227" t="e">
        <f>ADMIN1!BP38</f>
        <v>#VALUE!</v>
      </c>
      <c r="AC38" s="302"/>
      <c r="AD38" s="226" t="e">
        <f>ADMIN1!BS38</f>
        <v>#VALUE!</v>
      </c>
      <c r="AE38" s="302"/>
      <c r="AF38" s="227" t="e">
        <f>ADMIN1!BV38</f>
        <v>#VALUE!</v>
      </c>
      <c r="AG38" s="302"/>
      <c r="AH38" s="226" t="e">
        <f>ADMIN1!BY38</f>
        <v>#VALUE!</v>
      </c>
      <c r="AI38" s="302"/>
      <c r="AJ38" s="227" t="e">
        <f>ADMIN1!CB38</f>
        <v>#VALUE!</v>
      </c>
      <c r="AK38" s="302"/>
      <c r="AL38" s="226" t="e">
        <f>ADMIN1!CE38</f>
        <v>#VALUE!</v>
      </c>
      <c r="AM38" s="302"/>
      <c r="AN38" s="227" t="e">
        <f>ADMIN1!CH38</f>
        <v>#VALUE!</v>
      </c>
      <c r="AO38" s="302"/>
      <c r="AP38" s="226" t="e">
        <f>ADMIN1!CK38</f>
        <v>#VALUE!</v>
      </c>
      <c r="AQ38" s="302"/>
      <c r="AR38" s="228" t="e">
        <f>ADMIN1!CN38</f>
        <v>#VALUE!</v>
      </c>
      <c r="AS38" s="302"/>
      <c r="AT38" s="227" t="e">
        <f>ADMIN1!CQ38</f>
        <v>#VALUE!</v>
      </c>
      <c r="AU38" s="302"/>
      <c r="AV38" s="226" t="e">
        <f>ADMIN1!CT38</f>
        <v>#VALUE!</v>
      </c>
      <c r="AW38" s="302"/>
      <c r="AX38" s="227" t="e">
        <f>ADMIN1!CW38</f>
        <v>#VALUE!</v>
      </c>
      <c r="AY38" s="302"/>
      <c r="AZ38" s="226" t="e">
        <f>ADMIN1!CZ38</f>
        <v>#VALUE!</v>
      </c>
      <c r="BA38" s="302"/>
      <c r="BB38" s="228" t="e">
        <f>ADMIN1!DC38</f>
        <v>#VALUE!</v>
      </c>
      <c r="BC38" s="211"/>
    </row>
    <row r="39" spans="1:55" ht="30" customHeight="1" x14ac:dyDescent="0.2">
      <c r="A39" s="303">
        <f>ADMIN1!V39</f>
        <v>1527</v>
      </c>
      <c r="B39" s="304" t="str">
        <f>IF(ADMIN1!X39=0, "", ADMIN1!X39)</f>
        <v>❤️</v>
      </c>
      <c r="C39" s="467" t="str">
        <f>ADMIN1!W39</f>
        <v>Baie de Goji BIO (envi. 500g)</v>
      </c>
      <c r="D39" s="467"/>
      <c r="E39" s="397" t="e">
        <f>ADMIN1!Y39</f>
        <v>#VALUE!</v>
      </c>
      <c r="F39" s="222" t="str">
        <f>ADMIN1!AA39</f>
        <v>Pièce</v>
      </c>
      <c r="G39" s="305" t="str">
        <f>IF(ADMIN1!AB39="", "", ADMIN1!AB39)</f>
        <v/>
      </c>
      <c r="H39" s="305" t="str">
        <f>IF(ADMIN1!AC39="", "", ADMIN1!AC39)</f>
        <v/>
      </c>
      <c r="I39" s="305" t="str">
        <f>IF(ADMIN1!AD39="", "", ADMIN1!AD39)</f>
        <v/>
      </c>
      <c r="J39" s="408" t="str">
        <f>ADMIN1!AH39</f>
        <v>Tibet</v>
      </c>
      <c r="K39" s="223">
        <f>ADMIN1!AI39</f>
        <v>0</v>
      </c>
      <c r="L39" s="223" t="e">
        <f>ADMIN1!AJ39</f>
        <v>#VALUE!</v>
      </c>
      <c r="M39" s="224" t="e">
        <f>ADMIN1!AK39</f>
        <v>#VALUE!</v>
      </c>
      <c r="N39" s="462"/>
      <c r="O39" s="302"/>
      <c r="P39" s="225" t="e">
        <f>ADMIN1!AX39</f>
        <v>#VALUE!</v>
      </c>
      <c r="Q39" s="302"/>
      <c r="R39" s="226" t="e">
        <f>ADMIN1!BA39</f>
        <v>#VALUE!</v>
      </c>
      <c r="S39" s="302"/>
      <c r="T39" s="227" t="e">
        <f>ADMIN1!BD39</f>
        <v>#VALUE!</v>
      </c>
      <c r="U39" s="302"/>
      <c r="V39" s="227" t="e">
        <f>ADMIN1!BG39</f>
        <v>#VALUE!</v>
      </c>
      <c r="W39" s="302"/>
      <c r="X39" s="227" t="e">
        <f>ADMIN1!BJ39</f>
        <v>#VALUE!</v>
      </c>
      <c r="Y39" s="302"/>
      <c r="Z39" s="226" t="e">
        <f>ADMIN1!BM39</f>
        <v>#VALUE!</v>
      </c>
      <c r="AA39" s="302"/>
      <c r="AB39" s="227" t="e">
        <f>ADMIN1!BP39</f>
        <v>#VALUE!</v>
      </c>
      <c r="AC39" s="302"/>
      <c r="AD39" s="226" t="e">
        <f>ADMIN1!BS39</f>
        <v>#VALUE!</v>
      </c>
      <c r="AE39" s="302"/>
      <c r="AF39" s="227" t="e">
        <f>ADMIN1!BV39</f>
        <v>#VALUE!</v>
      </c>
      <c r="AG39" s="302"/>
      <c r="AH39" s="226" t="e">
        <f>ADMIN1!BY39</f>
        <v>#VALUE!</v>
      </c>
      <c r="AI39" s="302"/>
      <c r="AJ39" s="227" t="e">
        <f>ADMIN1!CB39</f>
        <v>#VALUE!</v>
      </c>
      <c r="AK39" s="302"/>
      <c r="AL39" s="226" t="e">
        <f>ADMIN1!CE39</f>
        <v>#VALUE!</v>
      </c>
      <c r="AM39" s="302"/>
      <c r="AN39" s="227" t="e">
        <f>ADMIN1!CH39</f>
        <v>#VALUE!</v>
      </c>
      <c r="AO39" s="302"/>
      <c r="AP39" s="226" t="e">
        <f>ADMIN1!CK39</f>
        <v>#VALUE!</v>
      </c>
      <c r="AQ39" s="302"/>
      <c r="AR39" s="228" t="e">
        <f>ADMIN1!CN39</f>
        <v>#VALUE!</v>
      </c>
      <c r="AS39" s="302"/>
      <c r="AT39" s="227" t="e">
        <f>ADMIN1!CQ39</f>
        <v>#VALUE!</v>
      </c>
      <c r="AU39" s="302"/>
      <c r="AV39" s="226" t="e">
        <f>ADMIN1!CT39</f>
        <v>#VALUE!</v>
      </c>
      <c r="AW39" s="302"/>
      <c r="AX39" s="227" t="e">
        <f>ADMIN1!CW39</f>
        <v>#VALUE!</v>
      </c>
      <c r="AY39" s="302"/>
      <c r="AZ39" s="226" t="e">
        <f>ADMIN1!CZ39</f>
        <v>#VALUE!</v>
      </c>
      <c r="BA39" s="302"/>
      <c r="BB39" s="228" t="e">
        <f>ADMIN1!DC39</f>
        <v>#VALUE!</v>
      </c>
      <c r="BC39" s="211"/>
    </row>
    <row r="40" spans="1:55" ht="30" customHeight="1" x14ac:dyDescent="0.2">
      <c r="A40" s="303">
        <f>ADMIN1!V40</f>
        <v>3033</v>
      </c>
      <c r="B40" s="304" t="str">
        <f>IF(ADMIN1!X40=0, "", ADMIN1!X40)</f>
        <v>❤️</v>
      </c>
      <c r="C40" s="467" t="str">
        <f>ADMIN1!W40</f>
        <v>Banane Cavendish (mûri sur plante)</v>
      </c>
      <c r="D40" s="467"/>
      <c r="E40" s="397" t="e">
        <f>ADMIN1!Y40</f>
        <v>#VALUE!</v>
      </c>
      <c r="F40" s="222" t="str">
        <f>ADMIN1!AA40</f>
        <v>kg</v>
      </c>
      <c r="G40" s="305" t="e">
        <f>IF(ADMIN1!AB40="", "", ADMIN1!AB40)</f>
        <v>#VALUE!</v>
      </c>
      <c r="H40" s="305" t="e">
        <f>IF(ADMIN1!AC40="", "", ADMIN1!AC40)</f>
        <v>#VALUE!</v>
      </c>
      <c r="I40" s="305" t="e">
        <f>IF(ADMIN1!AD40="", "", ADMIN1!AD40)</f>
        <v>#VALUE!</v>
      </c>
      <c r="J40" s="408" t="str">
        <f>ADMIN1!AH40</f>
        <v>Grenade</v>
      </c>
      <c r="K40" s="223">
        <f>ADMIN1!AI40</f>
        <v>0</v>
      </c>
      <c r="L40" s="223" t="e">
        <f>ADMIN1!AJ40</f>
        <v>#VALUE!</v>
      </c>
      <c r="M40" s="224" t="e">
        <f>ADMIN1!AK40</f>
        <v>#VALUE!</v>
      </c>
      <c r="N40" s="462"/>
      <c r="O40" s="302"/>
      <c r="P40" s="225" t="e">
        <f>ADMIN1!AX40</f>
        <v>#VALUE!</v>
      </c>
      <c r="Q40" s="302"/>
      <c r="R40" s="226" t="e">
        <f>ADMIN1!BA40</f>
        <v>#VALUE!</v>
      </c>
      <c r="S40" s="302"/>
      <c r="T40" s="227" t="e">
        <f>ADMIN1!BD40</f>
        <v>#VALUE!</v>
      </c>
      <c r="U40" s="302"/>
      <c r="V40" s="227" t="e">
        <f>ADMIN1!BG40</f>
        <v>#VALUE!</v>
      </c>
      <c r="W40" s="302"/>
      <c r="X40" s="227" t="e">
        <f>ADMIN1!BJ40</f>
        <v>#VALUE!</v>
      </c>
      <c r="Y40" s="302"/>
      <c r="Z40" s="226" t="e">
        <f>ADMIN1!BM40</f>
        <v>#VALUE!</v>
      </c>
      <c r="AA40" s="302"/>
      <c r="AB40" s="227" t="e">
        <f>ADMIN1!BP40</f>
        <v>#VALUE!</v>
      </c>
      <c r="AC40" s="302"/>
      <c r="AD40" s="226" t="e">
        <f>ADMIN1!BS40</f>
        <v>#VALUE!</v>
      </c>
      <c r="AE40" s="302"/>
      <c r="AF40" s="227" t="e">
        <f>ADMIN1!BV40</f>
        <v>#VALUE!</v>
      </c>
      <c r="AG40" s="302"/>
      <c r="AH40" s="226" t="e">
        <f>ADMIN1!BY40</f>
        <v>#VALUE!</v>
      </c>
      <c r="AI40" s="302"/>
      <c r="AJ40" s="227" t="e">
        <f>ADMIN1!CB40</f>
        <v>#VALUE!</v>
      </c>
      <c r="AK40" s="302"/>
      <c r="AL40" s="226" t="e">
        <f>ADMIN1!CE40</f>
        <v>#VALUE!</v>
      </c>
      <c r="AM40" s="302"/>
      <c r="AN40" s="227" t="e">
        <f>ADMIN1!CH40</f>
        <v>#VALUE!</v>
      </c>
      <c r="AO40" s="302"/>
      <c r="AP40" s="226" t="e">
        <f>ADMIN1!CK40</f>
        <v>#VALUE!</v>
      </c>
      <c r="AQ40" s="302"/>
      <c r="AR40" s="228" t="e">
        <f>ADMIN1!CN40</f>
        <v>#VALUE!</v>
      </c>
      <c r="AS40" s="302"/>
      <c r="AT40" s="227" t="e">
        <f>ADMIN1!CQ40</f>
        <v>#VALUE!</v>
      </c>
      <c r="AU40" s="302"/>
      <c r="AV40" s="226" t="e">
        <f>ADMIN1!CT40</f>
        <v>#VALUE!</v>
      </c>
      <c r="AW40" s="302"/>
      <c r="AX40" s="227" t="e">
        <f>ADMIN1!CW40</f>
        <v>#VALUE!</v>
      </c>
      <c r="AY40" s="302"/>
      <c r="AZ40" s="226" t="e">
        <f>ADMIN1!CZ40</f>
        <v>#VALUE!</v>
      </c>
      <c r="BA40" s="302"/>
      <c r="BB40" s="228" t="e">
        <f>ADMIN1!DC40</f>
        <v>#VALUE!</v>
      </c>
      <c r="BC40" s="211"/>
    </row>
    <row r="41" spans="1:55" ht="30" customHeight="1" x14ac:dyDescent="0.2">
      <c r="A41" s="303" t="str">
        <f>ADMIN1!V41</f>
        <v>1007-2364</v>
      </c>
      <c r="B41" s="304" t="str">
        <f>IF(ADMIN1!X41=0, "", ADMIN1!X41)</f>
        <v>❤️</v>
      </c>
      <c r="C41" s="467" t="str">
        <f>ADMIN1!W41</f>
        <v>Banane Cavendish BIO/RECO
    - (robuste et ferme)</v>
      </c>
      <c r="D41" s="467"/>
      <c r="E41" s="397" t="e">
        <f>ADMIN1!Y41</f>
        <v>#VALUE!</v>
      </c>
      <c r="F41" s="222" t="str">
        <f>ADMIN1!AA41</f>
        <v>kg</v>
      </c>
      <c r="G41" s="305" t="e">
        <f>IF(ADMIN1!AB41="", "", ADMIN1!AB41)</f>
        <v>#VALUE!</v>
      </c>
      <c r="H41" s="305" t="str">
        <f>IF(ADMIN1!AC41="", "", ADMIN1!AC41)</f>
        <v/>
      </c>
      <c r="I41" s="305" t="str">
        <f>IF(ADMIN1!AD41="", "", ADMIN1!AD41)</f>
        <v/>
      </c>
      <c r="J41" s="408" t="str">
        <f>ADMIN1!AH41</f>
        <v>Iles Canaries</v>
      </c>
      <c r="K41" s="223">
        <f>ADMIN1!AI41</f>
        <v>0</v>
      </c>
      <c r="L41" s="223" t="e">
        <f>ADMIN1!AJ41</f>
        <v>#VALUE!</v>
      </c>
      <c r="M41" s="224" t="e">
        <f>ADMIN1!AK41</f>
        <v>#VALUE!</v>
      </c>
      <c r="N41" s="462"/>
      <c r="O41" s="302"/>
      <c r="P41" s="225" t="e">
        <f>ADMIN1!AX41</f>
        <v>#VALUE!</v>
      </c>
      <c r="Q41" s="302"/>
      <c r="R41" s="226" t="e">
        <f>ADMIN1!BA41</f>
        <v>#VALUE!</v>
      </c>
      <c r="S41" s="302"/>
      <c r="T41" s="227" t="e">
        <f>ADMIN1!BD41</f>
        <v>#VALUE!</v>
      </c>
      <c r="U41" s="302"/>
      <c r="V41" s="227" t="e">
        <f>ADMIN1!BG41</f>
        <v>#VALUE!</v>
      </c>
      <c r="W41" s="302"/>
      <c r="X41" s="227" t="e">
        <f>ADMIN1!BJ41</f>
        <v>#VALUE!</v>
      </c>
      <c r="Y41" s="302"/>
      <c r="Z41" s="226" t="e">
        <f>ADMIN1!BM41</f>
        <v>#VALUE!</v>
      </c>
      <c r="AA41" s="302"/>
      <c r="AB41" s="227" t="e">
        <f>ADMIN1!BP41</f>
        <v>#VALUE!</v>
      </c>
      <c r="AC41" s="302"/>
      <c r="AD41" s="226" t="e">
        <f>ADMIN1!BS41</f>
        <v>#VALUE!</v>
      </c>
      <c r="AE41" s="302"/>
      <c r="AF41" s="227" t="e">
        <f>ADMIN1!BV41</f>
        <v>#VALUE!</v>
      </c>
      <c r="AG41" s="302"/>
      <c r="AH41" s="226" t="e">
        <f>ADMIN1!BY41</f>
        <v>#VALUE!</v>
      </c>
      <c r="AI41" s="302"/>
      <c r="AJ41" s="227" t="e">
        <f>ADMIN1!CB41</f>
        <v>#VALUE!</v>
      </c>
      <c r="AK41" s="302"/>
      <c r="AL41" s="226" t="e">
        <f>ADMIN1!CE41</f>
        <v>#VALUE!</v>
      </c>
      <c r="AM41" s="302"/>
      <c r="AN41" s="227" t="e">
        <f>ADMIN1!CH41</f>
        <v>#VALUE!</v>
      </c>
      <c r="AO41" s="302"/>
      <c r="AP41" s="226" t="e">
        <f>ADMIN1!CK41</f>
        <v>#VALUE!</v>
      </c>
      <c r="AQ41" s="302"/>
      <c r="AR41" s="228" t="e">
        <f>ADMIN1!CN41</f>
        <v>#VALUE!</v>
      </c>
      <c r="AS41" s="302"/>
      <c r="AT41" s="227" t="e">
        <f>ADMIN1!CQ41</f>
        <v>#VALUE!</v>
      </c>
      <c r="AU41" s="302"/>
      <c r="AV41" s="226" t="e">
        <f>ADMIN1!CT41</f>
        <v>#VALUE!</v>
      </c>
      <c r="AW41" s="302"/>
      <c r="AX41" s="227" t="e">
        <f>ADMIN1!CW41</f>
        <v>#VALUE!</v>
      </c>
      <c r="AY41" s="302"/>
      <c r="AZ41" s="226" t="e">
        <f>ADMIN1!CZ41</f>
        <v>#VALUE!</v>
      </c>
      <c r="BA41" s="302"/>
      <c r="BB41" s="228" t="e">
        <f>ADMIN1!DC41</f>
        <v>#VALUE!</v>
      </c>
      <c r="BC41" s="211"/>
    </row>
    <row r="42" spans="1:55" ht="30" customHeight="1" x14ac:dyDescent="0.2">
      <c r="A42" s="303">
        <f>ADMIN1!V42</f>
        <v>3746</v>
      </c>
      <c r="B42" s="304" t="str">
        <f>IF(ADMIN1!X42=0, "", ADMIN1!X42)</f>
        <v>❤️</v>
      </c>
      <c r="C42" s="467" t="str">
        <f>ADMIN1!W42</f>
        <v>Banane deshydratée BIO semi-sèche
    - (Production Rufino, env. 200g)</v>
      </c>
      <c r="D42" s="467"/>
      <c r="E42" s="397" t="e">
        <f>ADMIN1!Y42</f>
        <v>#VALUE!</v>
      </c>
      <c r="F42" s="222" t="str">
        <f>ADMIN1!AA42</f>
        <v>Pièce</v>
      </c>
      <c r="G42" s="305" t="str">
        <f>IF(ADMIN1!AB42="", "", ADMIN1!AB42)</f>
        <v/>
      </c>
      <c r="H42" s="305" t="str">
        <f>IF(ADMIN1!AC42="", "", ADMIN1!AC42)</f>
        <v/>
      </c>
      <c r="I42" s="305" t="str">
        <f>IF(ADMIN1!AD42="", "", ADMIN1!AD42)</f>
        <v/>
      </c>
      <c r="J42" s="408" t="str">
        <f>ADMIN1!AH42</f>
        <v>Grenade</v>
      </c>
      <c r="K42" s="223">
        <f>ADMIN1!AI42</f>
        <v>0</v>
      </c>
      <c r="L42" s="223" t="e">
        <f>ADMIN1!AJ42</f>
        <v>#VALUE!</v>
      </c>
      <c r="M42" s="224" t="e">
        <f>ADMIN1!AK42</f>
        <v>#VALUE!</v>
      </c>
      <c r="N42" s="462"/>
      <c r="O42" s="302"/>
      <c r="P42" s="225" t="e">
        <f>ADMIN1!AX42</f>
        <v>#VALUE!</v>
      </c>
      <c r="Q42" s="302"/>
      <c r="R42" s="226" t="e">
        <f>ADMIN1!BA42</f>
        <v>#VALUE!</v>
      </c>
      <c r="S42" s="302"/>
      <c r="T42" s="227" t="e">
        <f>ADMIN1!BD42</f>
        <v>#VALUE!</v>
      </c>
      <c r="U42" s="302"/>
      <c r="V42" s="227" t="e">
        <f>ADMIN1!BG42</f>
        <v>#VALUE!</v>
      </c>
      <c r="W42" s="302"/>
      <c r="X42" s="227" t="e">
        <f>ADMIN1!BJ42</f>
        <v>#VALUE!</v>
      </c>
      <c r="Y42" s="302"/>
      <c r="Z42" s="226" t="e">
        <f>ADMIN1!BM42</f>
        <v>#VALUE!</v>
      </c>
      <c r="AA42" s="302"/>
      <c r="AB42" s="227" t="e">
        <f>ADMIN1!BP42</f>
        <v>#VALUE!</v>
      </c>
      <c r="AC42" s="302"/>
      <c r="AD42" s="226" t="e">
        <f>ADMIN1!BS42</f>
        <v>#VALUE!</v>
      </c>
      <c r="AE42" s="302"/>
      <c r="AF42" s="227" t="e">
        <f>ADMIN1!BV42</f>
        <v>#VALUE!</v>
      </c>
      <c r="AG42" s="302"/>
      <c r="AH42" s="226" t="e">
        <f>ADMIN1!BY42</f>
        <v>#VALUE!</v>
      </c>
      <c r="AI42" s="302"/>
      <c r="AJ42" s="227" t="e">
        <f>ADMIN1!CB42</f>
        <v>#VALUE!</v>
      </c>
      <c r="AK42" s="302"/>
      <c r="AL42" s="226" t="e">
        <f>ADMIN1!CE42</f>
        <v>#VALUE!</v>
      </c>
      <c r="AM42" s="302"/>
      <c r="AN42" s="227" t="e">
        <f>ADMIN1!CH42</f>
        <v>#VALUE!</v>
      </c>
      <c r="AO42" s="302"/>
      <c r="AP42" s="226" t="e">
        <f>ADMIN1!CK42</f>
        <v>#VALUE!</v>
      </c>
      <c r="AQ42" s="302"/>
      <c r="AR42" s="228" t="e">
        <f>ADMIN1!CN42</f>
        <v>#VALUE!</v>
      </c>
      <c r="AS42" s="302"/>
      <c r="AT42" s="227" t="e">
        <f>ADMIN1!CQ42</f>
        <v>#VALUE!</v>
      </c>
      <c r="AU42" s="302"/>
      <c r="AV42" s="226" t="e">
        <f>ADMIN1!CT42</f>
        <v>#VALUE!</v>
      </c>
      <c r="AW42" s="302"/>
      <c r="AX42" s="227" t="e">
        <f>ADMIN1!CW42</f>
        <v>#VALUE!</v>
      </c>
      <c r="AY42" s="302"/>
      <c r="AZ42" s="226" t="e">
        <f>ADMIN1!CZ42</f>
        <v>#VALUE!</v>
      </c>
      <c r="BA42" s="302"/>
      <c r="BB42" s="228" t="e">
        <f>ADMIN1!DC42</f>
        <v>#VALUE!</v>
      </c>
      <c r="BC42" s="211"/>
    </row>
    <row r="43" spans="1:55" ht="30" customHeight="1" x14ac:dyDescent="0.2">
      <c r="A43" s="303">
        <f>ADMIN1!V43</f>
        <v>1458</v>
      </c>
      <c r="B43" s="304" t="str">
        <f>IF(ADMIN1!X43=0, "", ADMIN1!X43)</f>
        <v/>
      </c>
      <c r="C43" s="467" t="str">
        <f>ADMIN1!W43</f>
        <v>Bâtons de cannelle BIO (env. 100g)</v>
      </c>
      <c r="D43" s="467"/>
      <c r="E43" s="397" t="e">
        <f>ADMIN1!Y43</f>
        <v>#VALUE!</v>
      </c>
      <c r="F43" s="222" t="str">
        <f>ADMIN1!AA43</f>
        <v>Pièce</v>
      </c>
      <c r="G43" s="305" t="str">
        <f>IF(ADMIN1!AB43="", "", ADMIN1!AB43)</f>
        <v/>
      </c>
      <c r="H43" s="305" t="str">
        <f>IF(ADMIN1!AC43="", "", ADMIN1!AC43)</f>
        <v/>
      </c>
      <c r="I43" s="305" t="str">
        <f>IF(ADMIN1!AD43="", "", ADMIN1!AD43)</f>
        <v/>
      </c>
      <c r="J43" s="408" t="str">
        <f>ADMIN1!AH43</f>
        <v>Inde</v>
      </c>
      <c r="K43" s="223">
        <f>ADMIN1!AI43</f>
        <v>0</v>
      </c>
      <c r="L43" s="223" t="e">
        <f>ADMIN1!AJ43</f>
        <v>#VALUE!</v>
      </c>
      <c r="M43" s="224" t="e">
        <f>ADMIN1!AK43</f>
        <v>#VALUE!</v>
      </c>
      <c r="N43" s="462"/>
      <c r="O43" s="302"/>
      <c r="P43" s="225" t="e">
        <f>ADMIN1!AX43</f>
        <v>#VALUE!</v>
      </c>
      <c r="Q43" s="302"/>
      <c r="R43" s="226" t="e">
        <f>ADMIN1!BA43</f>
        <v>#VALUE!</v>
      </c>
      <c r="S43" s="302"/>
      <c r="T43" s="227" t="e">
        <f>ADMIN1!BD43</f>
        <v>#VALUE!</v>
      </c>
      <c r="U43" s="302"/>
      <c r="V43" s="227" t="e">
        <f>ADMIN1!BG43</f>
        <v>#VALUE!</v>
      </c>
      <c r="W43" s="302"/>
      <c r="X43" s="227" t="e">
        <f>ADMIN1!BJ43</f>
        <v>#VALUE!</v>
      </c>
      <c r="Y43" s="302"/>
      <c r="Z43" s="226" t="e">
        <f>ADMIN1!BM43</f>
        <v>#VALUE!</v>
      </c>
      <c r="AA43" s="302"/>
      <c r="AB43" s="227" t="e">
        <f>ADMIN1!BP43</f>
        <v>#VALUE!</v>
      </c>
      <c r="AC43" s="302"/>
      <c r="AD43" s="226" t="e">
        <f>ADMIN1!BS43</f>
        <v>#VALUE!</v>
      </c>
      <c r="AE43" s="302"/>
      <c r="AF43" s="227" t="e">
        <f>ADMIN1!BV43</f>
        <v>#VALUE!</v>
      </c>
      <c r="AG43" s="302"/>
      <c r="AH43" s="226" t="e">
        <f>ADMIN1!BY43</f>
        <v>#VALUE!</v>
      </c>
      <c r="AI43" s="302"/>
      <c r="AJ43" s="227" t="e">
        <f>ADMIN1!CB43</f>
        <v>#VALUE!</v>
      </c>
      <c r="AK43" s="302"/>
      <c r="AL43" s="226" t="e">
        <f>ADMIN1!CE43</f>
        <v>#VALUE!</v>
      </c>
      <c r="AM43" s="302"/>
      <c r="AN43" s="227" t="e">
        <f>ADMIN1!CH43</f>
        <v>#VALUE!</v>
      </c>
      <c r="AO43" s="302"/>
      <c r="AP43" s="226" t="e">
        <f>ADMIN1!CK43</f>
        <v>#VALUE!</v>
      </c>
      <c r="AQ43" s="302"/>
      <c r="AR43" s="228" t="e">
        <f>ADMIN1!CN43</f>
        <v>#VALUE!</v>
      </c>
      <c r="AS43" s="302"/>
      <c r="AT43" s="227" t="e">
        <f>ADMIN1!CQ43</f>
        <v>#VALUE!</v>
      </c>
      <c r="AU43" s="302"/>
      <c r="AV43" s="226" t="e">
        <f>ADMIN1!CT43</f>
        <v>#VALUE!</v>
      </c>
      <c r="AW43" s="302"/>
      <c r="AX43" s="227" t="e">
        <f>ADMIN1!CW43</f>
        <v>#VALUE!</v>
      </c>
      <c r="AY43" s="302"/>
      <c r="AZ43" s="226" t="e">
        <f>ADMIN1!CZ43</f>
        <v>#VALUE!</v>
      </c>
      <c r="BA43" s="302"/>
      <c r="BB43" s="228" t="e">
        <f>ADMIN1!DC43</f>
        <v>#VALUE!</v>
      </c>
      <c r="BC43" s="211"/>
    </row>
    <row r="44" spans="1:55" ht="30" customHeight="1" x14ac:dyDescent="0.2">
      <c r="A44" s="303" t="str">
        <f>ADMIN1!V44</f>
        <v>1124-1275-1679</v>
      </c>
      <c r="B44" s="304" t="str">
        <f>IF(ADMIN1!X44=0, "", ADMIN1!X44)</f>
        <v/>
      </c>
      <c r="C44" s="467" t="str">
        <f>ADMIN1!W44</f>
        <v>Betterave BIO</v>
      </c>
      <c r="D44" s="467"/>
      <c r="E44" s="397" t="e">
        <f>ADMIN1!Y44</f>
        <v>#VALUE!</v>
      </c>
      <c r="F44" s="222" t="str">
        <f>ADMIN1!AA44</f>
        <v>kg</v>
      </c>
      <c r="G44" s="305" t="e">
        <f>IF(ADMIN1!AB44="", "", ADMIN1!AB44)</f>
        <v>#VALUE!</v>
      </c>
      <c r="H44" s="305" t="str">
        <f>IF(ADMIN1!AC44="", "", ADMIN1!AC44)</f>
        <v/>
      </c>
      <c r="I44" s="305" t="str">
        <f>IF(ADMIN1!AD44="", "", ADMIN1!AD44)</f>
        <v/>
      </c>
      <c r="J44" s="408" t="str">
        <f>ADMIN1!AH44</f>
        <v>Malaga</v>
      </c>
      <c r="K44" s="223">
        <f>ADMIN1!AI44</f>
        <v>0</v>
      </c>
      <c r="L44" s="223" t="e">
        <f>ADMIN1!AJ44</f>
        <v>#VALUE!</v>
      </c>
      <c r="M44" s="224" t="e">
        <f>ADMIN1!AK44</f>
        <v>#VALUE!</v>
      </c>
      <c r="N44" s="462"/>
      <c r="O44" s="302"/>
      <c r="P44" s="225" t="e">
        <f>ADMIN1!AX44</f>
        <v>#VALUE!</v>
      </c>
      <c r="Q44" s="302"/>
      <c r="R44" s="226" t="e">
        <f>ADMIN1!BA44</f>
        <v>#VALUE!</v>
      </c>
      <c r="S44" s="302"/>
      <c r="T44" s="227" t="e">
        <f>ADMIN1!BD44</f>
        <v>#VALUE!</v>
      </c>
      <c r="U44" s="302"/>
      <c r="V44" s="227" t="e">
        <f>ADMIN1!BG44</f>
        <v>#VALUE!</v>
      </c>
      <c r="W44" s="302"/>
      <c r="X44" s="227" t="e">
        <f>ADMIN1!BJ44</f>
        <v>#VALUE!</v>
      </c>
      <c r="Y44" s="302"/>
      <c r="Z44" s="226" t="e">
        <f>ADMIN1!BM44</f>
        <v>#VALUE!</v>
      </c>
      <c r="AA44" s="302"/>
      <c r="AB44" s="227" t="e">
        <f>ADMIN1!BP44</f>
        <v>#VALUE!</v>
      </c>
      <c r="AC44" s="302"/>
      <c r="AD44" s="226" t="e">
        <f>ADMIN1!BS44</f>
        <v>#VALUE!</v>
      </c>
      <c r="AE44" s="302"/>
      <c r="AF44" s="227" t="e">
        <f>ADMIN1!BV44</f>
        <v>#VALUE!</v>
      </c>
      <c r="AG44" s="302"/>
      <c r="AH44" s="226" t="e">
        <f>ADMIN1!BY44</f>
        <v>#VALUE!</v>
      </c>
      <c r="AI44" s="302"/>
      <c r="AJ44" s="227" t="e">
        <f>ADMIN1!CB44</f>
        <v>#VALUE!</v>
      </c>
      <c r="AK44" s="302"/>
      <c r="AL44" s="226" t="e">
        <f>ADMIN1!CE44</f>
        <v>#VALUE!</v>
      </c>
      <c r="AM44" s="302"/>
      <c r="AN44" s="227" t="e">
        <f>ADMIN1!CH44</f>
        <v>#VALUE!</v>
      </c>
      <c r="AO44" s="302"/>
      <c r="AP44" s="226" t="e">
        <f>ADMIN1!CK44</f>
        <v>#VALUE!</v>
      </c>
      <c r="AQ44" s="302"/>
      <c r="AR44" s="228" t="e">
        <f>ADMIN1!CN44</f>
        <v>#VALUE!</v>
      </c>
      <c r="AS44" s="302"/>
      <c r="AT44" s="227" t="e">
        <f>ADMIN1!CQ44</f>
        <v>#VALUE!</v>
      </c>
      <c r="AU44" s="302"/>
      <c r="AV44" s="226" t="e">
        <f>ADMIN1!CT44</f>
        <v>#VALUE!</v>
      </c>
      <c r="AW44" s="302"/>
      <c r="AX44" s="227" t="e">
        <f>ADMIN1!CW44</f>
        <v>#VALUE!</v>
      </c>
      <c r="AY44" s="302"/>
      <c r="AZ44" s="226" t="e">
        <f>ADMIN1!CZ44</f>
        <v>#VALUE!</v>
      </c>
      <c r="BA44" s="302"/>
      <c r="BB44" s="228" t="e">
        <f>ADMIN1!DC44</f>
        <v>#VALUE!</v>
      </c>
      <c r="BC44" s="211"/>
    </row>
    <row r="45" spans="1:55" ht="30" customHeight="1" x14ac:dyDescent="0.2">
      <c r="A45" s="303">
        <f>ADMIN1!V45</f>
        <v>1696</v>
      </c>
      <c r="B45" s="304" t="str">
        <f>IF(ADMIN1!X45=0, "", ADMIN1!X45)</f>
        <v>❤️</v>
      </c>
      <c r="C45" s="467" t="str">
        <f>ADMIN1!W45</f>
        <v>Betterave en poudre BIO (env. 1kg)</v>
      </c>
      <c r="D45" s="467"/>
      <c r="E45" s="397" t="e">
        <f>ADMIN1!Y45</f>
        <v>#VALUE!</v>
      </c>
      <c r="F45" s="222" t="str">
        <f>ADMIN1!AA45</f>
        <v>Pièce</v>
      </c>
      <c r="G45" s="305" t="str">
        <f>IF(ADMIN1!AB45="", "", ADMIN1!AB45)</f>
        <v/>
      </c>
      <c r="H45" s="305" t="str">
        <f>IF(ADMIN1!AC45="", "", ADMIN1!AC45)</f>
        <v/>
      </c>
      <c r="I45" s="305" t="str">
        <f>IF(ADMIN1!AD45="", "", ADMIN1!AD45)</f>
        <v/>
      </c>
      <c r="J45" s="408" t="str">
        <f>ADMIN1!AH45</f>
        <v>Hongrie</v>
      </c>
      <c r="K45" s="223">
        <f>ADMIN1!AI45</f>
        <v>0</v>
      </c>
      <c r="L45" s="223" t="e">
        <f>ADMIN1!AJ45</f>
        <v>#VALUE!</v>
      </c>
      <c r="M45" s="224" t="e">
        <f>ADMIN1!AK45</f>
        <v>#VALUE!</v>
      </c>
      <c r="N45" s="462"/>
      <c r="O45" s="302"/>
      <c r="P45" s="225" t="e">
        <f>ADMIN1!AX45</f>
        <v>#VALUE!</v>
      </c>
      <c r="Q45" s="302"/>
      <c r="R45" s="226" t="e">
        <f>ADMIN1!BA45</f>
        <v>#VALUE!</v>
      </c>
      <c r="S45" s="302"/>
      <c r="T45" s="227" t="e">
        <f>ADMIN1!BD45</f>
        <v>#VALUE!</v>
      </c>
      <c r="U45" s="302"/>
      <c r="V45" s="227" t="e">
        <f>ADMIN1!BG45</f>
        <v>#VALUE!</v>
      </c>
      <c r="W45" s="302"/>
      <c r="X45" s="227" t="e">
        <f>ADMIN1!BJ45</f>
        <v>#VALUE!</v>
      </c>
      <c r="Y45" s="302"/>
      <c r="Z45" s="226" t="e">
        <f>ADMIN1!BM45</f>
        <v>#VALUE!</v>
      </c>
      <c r="AA45" s="302"/>
      <c r="AB45" s="227" t="e">
        <f>ADMIN1!BP45</f>
        <v>#VALUE!</v>
      </c>
      <c r="AC45" s="302"/>
      <c r="AD45" s="226" t="e">
        <f>ADMIN1!BS45</f>
        <v>#VALUE!</v>
      </c>
      <c r="AE45" s="302"/>
      <c r="AF45" s="227" t="e">
        <f>ADMIN1!BV45</f>
        <v>#VALUE!</v>
      </c>
      <c r="AG45" s="302"/>
      <c r="AH45" s="226" t="e">
        <f>ADMIN1!BY45</f>
        <v>#VALUE!</v>
      </c>
      <c r="AI45" s="302"/>
      <c r="AJ45" s="227" t="e">
        <f>ADMIN1!CB45</f>
        <v>#VALUE!</v>
      </c>
      <c r="AK45" s="302"/>
      <c r="AL45" s="226" t="e">
        <f>ADMIN1!CE45</f>
        <v>#VALUE!</v>
      </c>
      <c r="AM45" s="302"/>
      <c r="AN45" s="227" t="e">
        <f>ADMIN1!CH45</f>
        <v>#VALUE!</v>
      </c>
      <c r="AO45" s="302"/>
      <c r="AP45" s="226" t="e">
        <f>ADMIN1!CK45</f>
        <v>#VALUE!</v>
      </c>
      <c r="AQ45" s="302"/>
      <c r="AR45" s="228" t="e">
        <f>ADMIN1!CN45</f>
        <v>#VALUE!</v>
      </c>
      <c r="AS45" s="302"/>
      <c r="AT45" s="227" t="e">
        <f>ADMIN1!CQ45</f>
        <v>#VALUE!</v>
      </c>
      <c r="AU45" s="302"/>
      <c r="AV45" s="226" t="e">
        <f>ADMIN1!CT45</f>
        <v>#VALUE!</v>
      </c>
      <c r="AW45" s="302"/>
      <c r="AX45" s="227" t="e">
        <f>ADMIN1!CW45</f>
        <v>#VALUE!</v>
      </c>
      <c r="AY45" s="302"/>
      <c r="AZ45" s="226" t="e">
        <f>ADMIN1!CZ45</f>
        <v>#VALUE!</v>
      </c>
      <c r="BA45" s="302"/>
      <c r="BB45" s="228" t="e">
        <f>ADMIN1!DC45</f>
        <v>#VALUE!</v>
      </c>
      <c r="BC45" s="211"/>
    </row>
    <row r="46" spans="1:55" ht="30" customHeight="1" x14ac:dyDescent="0.2">
      <c r="A46" s="303">
        <f>ADMIN1!V46</f>
        <v>1696</v>
      </c>
      <c r="B46" s="304" t="str">
        <f>IF(ADMIN1!X46=0, "", ADMIN1!X46)</f>
        <v>❤️</v>
      </c>
      <c r="C46" s="467" t="str">
        <f>ADMIN1!W46</f>
        <v>Betterave en poudre BIO (env. 500g)</v>
      </c>
      <c r="D46" s="467"/>
      <c r="E46" s="397" t="e">
        <f>ADMIN1!Y46</f>
        <v>#VALUE!</v>
      </c>
      <c r="F46" s="222" t="str">
        <f>ADMIN1!AA46</f>
        <v>Pièce</v>
      </c>
      <c r="G46" s="305" t="str">
        <f>IF(ADMIN1!AB46="", "", ADMIN1!AB46)</f>
        <v/>
      </c>
      <c r="H46" s="305" t="str">
        <f>IF(ADMIN1!AC46="", "", ADMIN1!AC46)</f>
        <v/>
      </c>
      <c r="I46" s="305" t="str">
        <f>IF(ADMIN1!AD46="", "", ADMIN1!AD46)</f>
        <v/>
      </c>
      <c r="J46" s="408" t="str">
        <f>ADMIN1!AH46</f>
        <v>Hongrie</v>
      </c>
      <c r="K46" s="223">
        <f>ADMIN1!AI46</f>
        <v>0</v>
      </c>
      <c r="L46" s="223" t="e">
        <f>ADMIN1!AJ46</f>
        <v>#VALUE!</v>
      </c>
      <c r="M46" s="224" t="e">
        <f>ADMIN1!AK46</f>
        <v>#VALUE!</v>
      </c>
      <c r="N46" s="462"/>
      <c r="O46" s="302"/>
      <c r="P46" s="225" t="e">
        <f>ADMIN1!AX46</f>
        <v>#VALUE!</v>
      </c>
      <c r="Q46" s="302"/>
      <c r="R46" s="226" t="e">
        <f>ADMIN1!BA46</f>
        <v>#VALUE!</v>
      </c>
      <c r="S46" s="302"/>
      <c r="T46" s="227" t="e">
        <f>ADMIN1!BD46</f>
        <v>#VALUE!</v>
      </c>
      <c r="U46" s="302"/>
      <c r="V46" s="227" t="e">
        <f>ADMIN1!BG46</f>
        <v>#VALUE!</v>
      </c>
      <c r="W46" s="302"/>
      <c r="X46" s="227" t="e">
        <f>ADMIN1!BJ46</f>
        <v>#VALUE!</v>
      </c>
      <c r="Y46" s="302"/>
      <c r="Z46" s="226" t="e">
        <f>ADMIN1!BM46</f>
        <v>#VALUE!</v>
      </c>
      <c r="AA46" s="302"/>
      <c r="AB46" s="227" t="e">
        <f>ADMIN1!BP46</f>
        <v>#VALUE!</v>
      </c>
      <c r="AC46" s="302"/>
      <c r="AD46" s="226" t="e">
        <f>ADMIN1!BS46</f>
        <v>#VALUE!</v>
      </c>
      <c r="AE46" s="302"/>
      <c r="AF46" s="227" t="e">
        <f>ADMIN1!BV46</f>
        <v>#VALUE!</v>
      </c>
      <c r="AG46" s="302"/>
      <c r="AH46" s="226" t="e">
        <f>ADMIN1!BY46</f>
        <v>#VALUE!</v>
      </c>
      <c r="AI46" s="302"/>
      <c r="AJ46" s="227" t="e">
        <f>ADMIN1!CB46</f>
        <v>#VALUE!</v>
      </c>
      <c r="AK46" s="302"/>
      <c r="AL46" s="226" t="e">
        <f>ADMIN1!CE46</f>
        <v>#VALUE!</v>
      </c>
      <c r="AM46" s="302"/>
      <c r="AN46" s="227" t="e">
        <f>ADMIN1!CH46</f>
        <v>#VALUE!</v>
      </c>
      <c r="AO46" s="302"/>
      <c r="AP46" s="226" t="e">
        <f>ADMIN1!CK46</f>
        <v>#VALUE!</v>
      </c>
      <c r="AQ46" s="302"/>
      <c r="AR46" s="228" t="e">
        <f>ADMIN1!CN46</f>
        <v>#VALUE!</v>
      </c>
      <c r="AS46" s="302"/>
      <c r="AT46" s="227" t="e">
        <f>ADMIN1!CQ46</f>
        <v>#VALUE!</v>
      </c>
      <c r="AU46" s="302"/>
      <c r="AV46" s="226" t="e">
        <f>ADMIN1!CT46</f>
        <v>#VALUE!</v>
      </c>
      <c r="AW46" s="302"/>
      <c r="AX46" s="227" t="e">
        <f>ADMIN1!CW46</f>
        <v>#VALUE!</v>
      </c>
      <c r="AY46" s="302"/>
      <c r="AZ46" s="226" t="e">
        <f>ADMIN1!CZ46</f>
        <v>#VALUE!</v>
      </c>
      <c r="BA46" s="302"/>
      <c r="BB46" s="228" t="e">
        <f>ADMIN1!DC46</f>
        <v>#VALUE!</v>
      </c>
      <c r="BC46" s="211"/>
    </row>
    <row r="47" spans="1:55" ht="30" customHeight="1" x14ac:dyDescent="0.2">
      <c r="A47" s="303">
        <f>ADMIN1!V47</f>
        <v>1758</v>
      </c>
      <c r="B47" s="304" t="str">
        <f>IF(ADMIN1!X47=0, "", ADMIN1!X47)</f>
        <v/>
      </c>
      <c r="C47" s="467" t="str">
        <f>ADMIN1!W47</f>
        <v>Beurre de cacao BIO (env. 1kg)</v>
      </c>
      <c r="D47" s="467"/>
      <c r="E47" s="397" t="e">
        <f>ADMIN1!Y47</f>
        <v>#VALUE!</v>
      </c>
      <c r="F47" s="222" t="str">
        <f>ADMIN1!AA47</f>
        <v>Pièce</v>
      </c>
      <c r="G47" s="305" t="str">
        <f>IF(ADMIN1!AB47="", "", ADMIN1!AB47)</f>
        <v/>
      </c>
      <c r="H47" s="305" t="str">
        <f>IF(ADMIN1!AC47="", "", ADMIN1!AC47)</f>
        <v/>
      </c>
      <c r="I47" s="305" t="str">
        <f>IF(ADMIN1!AD47="", "", ADMIN1!AD47)</f>
        <v/>
      </c>
      <c r="J47" s="408" t="str">
        <f>ADMIN1!AH47</f>
        <v>Pérou</v>
      </c>
      <c r="K47" s="223">
        <f>ADMIN1!AI47</f>
        <v>0</v>
      </c>
      <c r="L47" s="223" t="e">
        <f>ADMIN1!AJ47</f>
        <v>#VALUE!</v>
      </c>
      <c r="M47" s="224" t="e">
        <f>ADMIN1!AK47</f>
        <v>#VALUE!</v>
      </c>
      <c r="N47" s="462"/>
      <c r="O47" s="302"/>
      <c r="P47" s="225" t="e">
        <f>ADMIN1!AX47</f>
        <v>#VALUE!</v>
      </c>
      <c r="Q47" s="302"/>
      <c r="R47" s="226" t="e">
        <f>ADMIN1!BA47</f>
        <v>#VALUE!</v>
      </c>
      <c r="S47" s="302"/>
      <c r="T47" s="227" t="e">
        <f>ADMIN1!BD47</f>
        <v>#VALUE!</v>
      </c>
      <c r="U47" s="302"/>
      <c r="V47" s="227" t="e">
        <f>ADMIN1!BG47</f>
        <v>#VALUE!</v>
      </c>
      <c r="W47" s="302"/>
      <c r="X47" s="227" t="e">
        <f>ADMIN1!BJ47</f>
        <v>#VALUE!</v>
      </c>
      <c r="Y47" s="302"/>
      <c r="Z47" s="226" t="e">
        <f>ADMIN1!BM47</f>
        <v>#VALUE!</v>
      </c>
      <c r="AA47" s="302"/>
      <c r="AB47" s="227" t="e">
        <f>ADMIN1!BP47</f>
        <v>#VALUE!</v>
      </c>
      <c r="AC47" s="302"/>
      <c r="AD47" s="226" t="e">
        <f>ADMIN1!BS47</f>
        <v>#VALUE!</v>
      </c>
      <c r="AE47" s="302"/>
      <c r="AF47" s="227" t="e">
        <f>ADMIN1!BV47</f>
        <v>#VALUE!</v>
      </c>
      <c r="AG47" s="302"/>
      <c r="AH47" s="226" t="e">
        <f>ADMIN1!BY47</f>
        <v>#VALUE!</v>
      </c>
      <c r="AI47" s="302"/>
      <c r="AJ47" s="227" t="e">
        <f>ADMIN1!CB47</f>
        <v>#VALUE!</v>
      </c>
      <c r="AK47" s="302"/>
      <c r="AL47" s="226" t="e">
        <f>ADMIN1!CE47</f>
        <v>#VALUE!</v>
      </c>
      <c r="AM47" s="302"/>
      <c r="AN47" s="227" t="e">
        <f>ADMIN1!CH47</f>
        <v>#VALUE!</v>
      </c>
      <c r="AO47" s="302"/>
      <c r="AP47" s="226" t="e">
        <f>ADMIN1!CK47</f>
        <v>#VALUE!</v>
      </c>
      <c r="AQ47" s="302"/>
      <c r="AR47" s="228" t="e">
        <f>ADMIN1!CN47</f>
        <v>#VALUE!</v>
      </c>
      <c r="AS47" s="302"/>
      <c r="AT47" s="227" t="e">
        <f>ADMIN1!CQ47</f>
        <v>#VALUE!</v>
      </c>
      <c r="AU47" s="302"/>
      <c r="AV47" s="226" t="e">
        <f>ADMIN1!CT47</f>
        <v>#VALUE!</v>
      </c>
      <c r="AW47" s="302"/>
      <c r="AX47" s="227" t="e">
        <f>ADMIN1!CW47</f>
        <v>#VALUE!</v>
      </c>
      <c r="AY47" s="302"/>
      <c r="AZ47" s="226" t="e">
        <f>ADMIN1!CZ47</f>
        <v>#VALUE!</v>
      </c>
      <c r="BA47" s="302"/>
      <c r="BB47" s="228" t="e">
        <f>ADMIN1!DC47</f>
        <v>#VALUE!</v>
      </c>
      <c r="BC47" s="211"/>
    </row>
    <row r="48" spans="1:55" ht="30" customHeight="1" x14ac:dyDescent="0.2">
      <c r="A48" s="303">
        <f>ADMIN1!V48</f>
        <v>1257</v>
      </c>
      <c r="B48" s="304" t="str">
        <f>IF(ADMIN1!X48=0, "", ADMIN1!X48)</f>
        <v/>
      </c>
      <c r="C48" s="467" t="str">
        <f>ADMIN1!W48</f>
        <v>Blette BIO</v>
      </c>
      <c r="D48" s="467"/>
      <c r="E48" s="397" t="e">
        <f>ADMIN1!Y48</f>
        <v>#VALUE!</v>
      </c>
      <c r="F48" s="222" t="str">
        <f>ADMIN1!AA48</f>
        <v>kg</v>
      </c>
      <c r="G48" s="305" t="str">
        <f>IF(ADMIN1!AB48="", "", ADMIN1!AB48)</f>
        <v/>
      </c>
      <c r="H48" s="305" t="str">
        <f>IF(ADMIN1!AC48="", "", ADMIN1!AC48)</f>
        <v/>
      </c>
      <c r="I48" s="305" t="str">
        <f>IF(ADMIN1!AD48="", "", ADMIN1!AD48)</f>
        <v/>
      </c>
      <c r="J48" s="408" t="str">
        <f>ADMIN1!AH48</f>
        <v>Grenade</v>
      </c>
      <c r="K48" s="223">
        <f>ADMIN1!AI48</f>
        <v>0</v>
      </c>
      <c r="L48" s="223" t="e">
        <f>ADMIN1!AJ48</f>
        <v>#VALUE!</v>
      </c>
      <c r="M48" s="224" t="e">
        <f>ADMIN1!AK48</f>
        <v>#VALUE!</v>
      </c>
      <c r="N48" s="462"/>
      <c r="O48" s="302"/>
      <c r="P48" s="225" t="e">
        <f>ADMIN1!AX48</f>
        <v>#VALUE!</v>
      </c>
      <c r="Q48" s="302"/>
      <c r="R48" s="226" t="e">
        <f>ADMIN1!BA48</f>
        <v>#VALUE!</v>
      </c>
      <c r="S48" s="302"/>
      <c r="T48" s="227" t="e">
        <f>ADMIN1!BD48</f>
        <v>#VALUE!</v>
      </c>
      <c r="U48" s="302"/>
      <c r="V48" s="227" t="e">
        <f>ADMIN1!BG48</f>
        <v>#VALUE!</v>
      </c>
      <c r="W48" s="302"/>
      <c r="X48" s="227" t="e">
        <f>ADMIN1!BJ48</f>
        <v>#VALUE!</v>
      </c>
      <c r="Y48" s="302"/>
      <c r="Z48" s="226" t="e">
        <f>ADMIN1!BM48</f>
        <v>#VALUE!</v>
      </c>
      <c r="AA48" s="302"/>
      <c r="AB48" s="227" t="e">
        <f>ADMIN1!BP48</f>
        <v>#VALUE!</v>
      </c>
      <c r="AC48" s="302"/>
      <c r="AD48" s="226" t="e">
        <f>ADMIN1!BS48</f>
        <v>#VALUE!</v>
      </c>
      <c r="AE48" s="302"/>
      <c r="AF48" s="227" t="e">
        <f>ADMIN1!BV48</f>
        <v>#VALUE!</v>
      </c>
      <c r="AG48" s="302"/>
      <c r="AH48" s="226" t="e">
        <f>ADMIN1!BY48</f>
        <v>#VALUE!</v>
      </c>
      <c r="AI48" s="302"/>
      <c r="AJ48" s="227" t="e">
        <f>ADMIN1!CB48</f>
        <v>#VALUE!</v>
      </c>
      <c r="AK48" s="302"/>
      <c r="AL48" s="226" t="e">
        <f>ADMIN1!CE48</f>
        <v>#VALUE!</v>
      </c>
      <c r="AM48" s="302"/>
      <c r="AN48" s="227" t="e">
        <f>ADMIN1!CH48</f>
        <v>#VALUE!</v>
      </c>
      <c r="AO48" s="302"/>
      <c r="AP48" s="226" t="e">
        <f>ADMIN1!CK48</f>
        <v>#VALUE!</v>
      </c>
      <c r="AQ48" s="302"/>
      <c r="AR48" s="228" t="e">
        <f>ADMIN1!CN48</f>
        <v>#VALUE!</v>
      </c>
      <c r="AS48" s="302"/>
      <c r="AT48" s="227" t="e">
        <f>ADMIN1!CQ48</f>
        <v>#VALUE!</v>
      </c>
      <c r="AU48" s="302"/>
      <c r="AV48" s="226" t="e">
        <f>ADMIN1!CT48</f>
        <v>#VALUE!</v>
      </c>
      <c r="AW48" s="302"/>
      <c r="AX48" s="227" t="e">
        <f>ADMIN1!CW48</f>
        <v>#VALUE!</v>
      </c>
      <c r="AY48" s="302"/>
      <c r="AZ48" s="226" t="e">
        <f>ADMIN1!CZ48</f>
        <v>#VALUE!</v>
      </c>
      <c r="BA48" s="302"/>
      <c r="BB48" s="228" t="e">
        <f>ADMIN1!DC48</f>
        <v>#VALUE!</v>
      </c>
      <c r="BC48" s="211"/>
    </row>
    <row r="49" spans="1:55" ht="30" customHeight="1" x14ac:dyDescent="0.2">
      <c r="A49" s="303">
        <f>ADMIN1!V49</f>
        <v>1597</v>
      </c>
      <c r="B49" s="304" t="str">
        <f>IF(ADMIN1!X49=0, "", ADMIN1!X49)</f>
        <v/>
      </c>
      <c r="C49" s="467" t="str">
        <f>ADMIN1!W49</f>
        <v xml:space="preserve">Cacao en poudre CRU BIO (env. 1 kg) </v>
      </c>
      <c r="D49" s="467"/>
      <c r="E49" s="397" t="e">
        <f>ADMIN1!Y49</f>
        <v>#VALUE!</v>
      </c>
      <c r="F49" s="222" t="str">
        <f>ADMIN1!AA49</f>
        <v>Pièce</v>
      </c>
      <c r="G49" s="305" t="e">
        <f>IF(ADMIN1!AB49="", "", ADMIN1!AB49)</f>
        <v>#VALUE!</v>
      </c>
      <c r="H49" s="305" t="str">
        <f>IF(ADMIN1!AC49="", "", ADMIN1!AC49)</f>
        <v/>
      </c>
      <c r="I49" s="305" t="str">
        <f>IF(ADMIN1!AD49="", "", ADMIN1!AD49)</f>
        <v/>
      </c>
      <c r="J49" s="408" t="str">
        <f>ADMIN1!AH49</f>
        <v>Pérou</v>
      </c>
      <c r="K49" s="223">
        <f>ADMIN1!AI49</f>
        <v>0</v>
      </c>
      <c r="L49" s="223" t="e">
        <f>ADMIN1!AJ49</f>
        <v>#VALUE!</v>
      </c>
      <c r="M49" s="224" t="e">
        <f>ADMIN1!AK49</f>
        <v>#VALUE!</v>
      </c>
      <c r="N49" s="462"/>
      <c r="O49" s="302"/>
      <c r="P49" s="225" t="e">
        <f>ADMIN1!AX49</f>
        <v>#VALUE!</v>
      </c>
      <c r="Q49" s="302"/>
      <c r="R49" s="226" t="e">
        <f>ADMIN1!BA49</f>
        <v>#VALUE!</v>
      </c>
      <c r="S49" s="302"/>
      <c r="T49" s="227" t="e">
        <f>ADMIN1!BD49</f>
        <v>#VALUE!</v>
      </c>
      <c r="U49" s="302"/>
      <c r="V49" s="227" t="e">
        <f>ADMIN1!BG49</f>
        <v>#VALUE!</v>
      </c>
      <c r="W49" s="302"/>
      <c r="X49" s="227" t="e">
        <f>ADMIN1!BJ49</f>
        <v>#VALUE!</v>
      </c>
      <c r="Y49" s="302"/>
      <c r="Z49" s="226" t="e">
        <f>ADMIN1!BM49</f>
        <v>#VALUE!</v>
      </c>
      <c r="AA49" s="302"/>
      <c r="AB49" s="227" t="e">
        <f>ADMIN1!BP49</f>
        <v>#VALUE!</v>
      </c>
      <c r="AC49" s="302"/>
      <c r="AD49" s="226" t="e">
        <f>ADMIN1!BS49</f>
        <v>#VALUE!</v>
      </c>
      <c r="AE49" s="302"/>
      <c r="AF49" s="227" t="e">
        <f>ADMIN1!BV49</f>
        <v>#VALUE!</v>
      </c>
      <c r="AG49" s="302"/>
      <c r="AH49" s="226" t="e">
        <f>ADMIN1!BY49</f>
        <v>#VALUE!</v>
      </c>
      <c r="AI49" s="302"/>
      <c r="AJ49" s="227" t="e">
        <f>ADMIN1!CB49</f>
        <v>#VALUE!</v>
      </c>
      <c r="AK49" s="302"/>
      <c r="AL49" s="226" t="e">
        <f>ADMIN1!CE49</f>
        <v>#VALUE!</v>
      </c>
      <c r="AM49" s="302"/>
      <c r="AN49" s="227" t="e">
        <f>ADMIN1!CH49</f>
        <v>#VALUE!</v>
      </c>
      <c r="AO49" s="302"/>
      <c r="AP49" s="226" t="e">
        <f>ADMIN1!CK49</f>
        <v>#VALUE!</v>
      </c>
      <c r="AQ49" s="302"/>
      <c r="AR49" s="228" t="e">
        <f>ADMIN1!CN49</f>
        <v>#VALUE!</v>
      </c>
      <c r="AS49" s="302"/>
      <c r="AT49" s="227" t="e">
        <f>ADMIN1!CQ49</f>
        <v>#VALUE!</v>
      </c>
      <c r="AU49" s="302"/>
      <c r="AV49" s="226" t="e">
        <f>ADMIN1!CT49</f>
        <v>#VALUE!</v>
      </c>
      <c r="AW49" s="302"/>
      <c r="AX49" s="227" t="e">
        <f>ADMIN1!CW49</f>
        <v>#VALUE!</v>
      </c>
      <c r="AY49" s="302"/>
      <c r="AZ49" s="226" t="e">
        <f>ADMIN1!CZ49</f>
        <v>#VALUE!</v>
      </c>
      <c r="BA49" s="302"/>
      <c r="BB49" s="228" t="e">
        <f>ADMIN1!DC49</f>
        <v>#VALUE!</v>
      </c>
      <c r="BC49" s="211"/>
    </row>
    <row r="50" spans="1:55" ht="30" customHeight="1" x14ac:dyDescent="0.2">
      <c r="A50" s="303">
        <f>ADMIN1!V50</f>
        <v>6099</v>
      </c>
      <c r="B50" s="304" t="str">
        <f>IF(ADMIN1!X50=0, "", ADMIN1!X50)</f>
        <v/>
      </c>
      <c r="C50" s="467" t="str">
        <f>ADMIN1!W50</f>
        <v>Camu Camu en poudre BIO (env. 250g)</v>
      </c>
      <c r="D50" s="467"/>
      <c r="E50" s="397" t="e">
        <f>ADMIN1!Y50</f>
        <v>#VALUE!</v>
      </c>
      <c r="F50" s="222" t="str">
        <f>ADMIN1!AA50</f>
        <v>Pièce</v>
      </c>
      <c r="G50" s="305" t="str">
        <f>IF(ADMIN1!AB50="", "", ADMIN1!AB50)</f>
        <v/>
      </c>
      <c r="H50" s="305" t="str">
        <f>IF(ADMIN1!AC50="", "", ADMIN1!AC50)</f>
        <v/>
      </c>
      <c r="I50" s="305" t="str">
        <f>IF(ADMIN1!AD50="", "", ADMIN1!AD50)</f>
        <v/>
      </c>
      <c r="J50" s="408" t="str">
        <f>ADMIN1!AH50</f>
        <v>Pérou</v>
      </c>
      <c r="K50" s="223">
        <f>ADMIN1!AI50</f>
        <v>0</v>
      </c>
      <c r="L50" s="223" t="e">
        <f>ADMIN1!AJ50</f>
        <v>#VALUE!</v>
      </c>
      <c r="M50" s="224" t="e">
        <f>ADMIN1!AK50</f>
        <v>#VALUE!</v>
      </c>
      <c r="N50" s="462"/>
      <c r="O50" s="302"/>
      <c r="P50" s="225" t="e">
        <f>ADMIN1!AX50</f>
        <v>#VALUE!</v>
      </c>
      <c r="Q50" s="302"/>
      <c r="R50" s="226" t="e">
        <f>ADMIN1!BA50</f>
        <v>#VALUE!</v>
      </c>
      <c r="S50" s="302"/>
      <c r="T50" s="227" t="e">
        <f>ADMIN1!BD50</f>
        <v>#VALUE!</v>
      </c>
      <c r="U50" s="302"/>
      <c r="V50" s="227" t="e">
        <f>ADMIN1!BG50</f>
        <v>#VALUE!</v>
      </c>
      <c r="W50" s="302"/>
      <c r="X50" s="227" t="e">
        <f>ADMIN1!BJ50</f>
        <v>#VALUE!</v>
      </c>
      <c r="Y50" s="302"/>
      <c r="Z50" s="226" t="e">
        <f>ADMIN1!BM50</f>
        <v>#VALUE!</v>
      </c>
      <c r="AA50" s="302"/>
      <c r="AB50" s="227" t="e">
        <f>ADMIN1!BP50</f>
        <v>#VALUE!</v>
      </c>
      <c r="AC50" s="302"/>
      <c r="AD50" s="226" t="e">
        <f>ADMIN1!BS50</f>
        <v>#VALUE!</v>
      </c>
      <c r="AE50" s="302"/>
      <c r="AF50" s="227" t="e">
        <f>ADMIN1!BV50</f>
        <v>#VALUE!</v>
      </c>
      <c r="AG50" s="302"/>
      <c r="AH50" s="226" t="e">
        <f>ADMIN1!BY50</f>
        <v>#VALUE!</v>
      </c>
      <c r="AI50" s="302"/>
      <c r="AJ50" s="227" t="e">
        <f>ADMIN1!CB50</f>
        <v>#VALUE!</v>
      </c>
      <c r="AK50" s="302"/>
      <c r="AL50" s="226" t="e">
        <f>ADMIN1!CE50</f>
        <v>#VALUE!</v>
      </c>
      <c r="AM50" s="302"/>
      <c r="AN50" s="227" t="e">
        <f>ADMIN1!CH50</f>
        <v>#VALUE!</v>
      </c>
      <c r="AO50" s="302"/>
      <c r="AP50" s="226" t="e">
        <f>ADMIN1!CK50</f>
        <v>#VALUE!</v>
      </c>
      <c r="AQ50" s="302"/>
      <c r="AR50" s="228" t="e">
        <f>ADMIN1!CN50</f>
        <v>#VALUE!</v>
      </c>
      <c r="AS50" s="302"/>
      <c r="AT50" s="227" t="e">
        <f>ADMIN1!CQ50</f>
        <v>#VALUE!</v>
      </c>
      <c r="AU50" s="302"/>
      <c r="AV50" s="226" t="e">
        <f>ADMIN1!CT50</f>
        <v>#VALUE!</v>
      </c>
      <c r="AW50" s="302"/>
      <c r="AX50" s="227" t="e">
        <f>ADMIN1!CW50</f>
        <v>#VALUE!</v>
      </c>
      <c r="AY50" s="302"/>
      <c r="AZ50" s="226" t="e">
        <f>ADMIN1!CZ50</f>
        <v>#VALUE!</v>
      </c>
      <c r="BA50" s="302"/>
      <c r="BB50" s="228" t="e">
        <f>ADMIN1!DC50</f>
        <v>#VALUE!</v>
      </c>
      <c r="BC50" s="211"/>
    </row>
    <row r="51" spans="1:55" ht="30" customHeight="1" x14ac:dyDescent="0.2">
      <c r="A51" s="303">
        <f>ADMIN1!V51</f>
        <v>3210</v>
      </c>
      <c r="B51" s="304" t="str">
        <f>IF(ADMIN1!X51=0, "", ADMIN1!X51)</f>
        <v/>
      </c>
      <c r="C51" s="467" t="str">
        <f>ADMIN1!W51</f>
        <v>Carambole / fruit étoilé</v>
      </c>
      <c r="D51" s="467"/>
      <c r="E51" s="397" t="e">
        <f>ADMIN1!Y51</f>
        <v>#VALUE!</v>
      </c>
      <c r="F51" s="222" t="str">
        <f>ADMIN1!AA51</f>
        <v>kg</v>
      </c>
      <c r="G51" s="305" t="e">
        <f>IF(ADMIN1!AB51="", "", ADMIN1!AB51)</f>
        <v>#VALUE!</v>
      </c>
      <c r="H51" s="305" t="e">
        <f>IF(ADMIN1!AC51="", "", ADMIN1!AC51)</f>
        <v>#VALUE!</v>
      </c>
      <c r="I51" s="305" t="str">
        <f>IF(ADMIN1!AD51="", "", ADMIN1!AD51)</f>
        <v/>
      </c>
      <c r="J51" s="408" t="str">
        <f>ADMIN1!AH51</f>
        <v>Grenade</v>
      </c>
      <c r="K51" s="223">
        <f>ADMIN1!AI51</f>
        <v>0</v>
      </c>
      <c r="L51" s="223" t="e">
        <f>ADMIN1!AJ51</f>
        <v>#VALUE!</v>
      </c>
      <c r="M51" s="224" t="e">
        <f>ADMIN1!AK51</f>
        <v>#VALUE!</v>
      </c>
      <c r="N51" s="462"/>
      <c r="O51" s="302"/>
      <c r="P51" s="225" t="e">
        <f>ADMIN1!AX51</f>
        <v>#VALUE!</v>
      </c>
      <c r="Q51" s="302"/>
      <c r="R51" s="226" t="e">
        <f>ADMIN1!BA51</f>
        <v>#VALUE!</v>
      </c>
      <c r="S51" s="302"/>
      <c r="T51" s="227" t="e">
        <f>ADMIN1!BD51</f>
        <v>#VALUE!</v>
      </c>
      <c r="U51" s="302"/>
      <c r="V51" s="227" t="e">
        <f>ADMIN1!BG51</f>
        <v>#VALUE!</v>
      </c>
      <c r="W51" s="302"/>
      <c r="X51" s="227" t="e">
        <f>ADMIN1!BJ51</f>
        <v>#VALUE!</v>
      </c>
      <c r="Y51" s="302"/>
      <c r="Z51" s="226" t="e">
        <f>ADMIN1!BM51</f>
        <v>#VALUE!</v>
      </c>
      <c r="AA51" s="302"/>
      <c r="AB51" s="227" t="e">
        <f>ADMIN1!BP51</f>
        <v>#VALUE!</v>
      </c>
      <c r="AC51" s="302"/>
      <c r="AD51" s="226" t="e">
        <f>ADMIN1!BS51</f>
        <v>#VALUE!</v>
      </c>
      <c r="AE51" s="302"/>
      <c r="AF51" s="227" t="e">
        <f>ADMIN1!BV51</f>
        <v>#VALUE!</v>
      </c>
      <c r="AG51" s="302"/>
      <c r="AH51" s="226" t="e">
        <f>ADMIN1!BY51</f>
        <v>#VALUE!</v>
      </c>
      <c r="AI51" s="302"/>
      <c r="AJ51" s="227" t="e">
        <f>ADMIN1!CB51</f>
        <v>#VALUE!</v>
      </c>
      <c r="AK51" s="302"/>
      <c r="AL51" s="226" t="e">
        <f>ADMIN1!CE51</f>
        <v>#VALUE!</v>
      </c>
      <c r="AM51" s="302"/>
      <c r="AN51" s="227" t="e">
        <f>ADMIN1!CH51</f>
        <v>#VALUE!</v>
      </c>
      <c r="AO51" s="302"/>
      <c r="AP51" s="226" t="e">
        <f>ADMIN1!CK51</f>
        <v>#VALUE!</v>
      </c>
      <c r="AQ51" s="302"/>
      <c r="AR51" s="228" t="e">
        <f>ADMIN1!CN51</f>
        <v>#VALUE!</v>
      </c>
      <c r="AS51" s="302"/>
      <c r="AT51" s="227" t="e">
        <f>ADMIN1!CQ51</f>
        <v>#VALUE!</v>
      </c>
      <c r="AU51" s="302"/>
      <c r="AV51" s="226" t="e">
        <f>ADMIN1!CT51</f>
        <v>#VALUE!</v>
      </c>
      <c r="AW51" s="302"/>
      <c r="AX51" s="227" t="e">
        <f>ADMIN1!CW51</f>
        <v>#VALUE!</v>
      </c>
      <c r="AY51" s="302"/>
      <c r="AZ51" s="226" t="e">
        <f>ADMIN1!CZ51</f>
        <v>#VALUE!</v>
      </c>
      <c r="BA51" s="302"/>
      <c r="BB51" s="228" t="e">
        <f>ADMIN1!DC51</f>
        <v>#VALUE!</v>
      </c>
      <c r="BC51" s="211"/>
    </row>
    <row r="52" spans="1:55" ht="30" customHeight="1" x14ac:dyDescent="0.2">
      <c r="A52" s="303">
        <f>ADMIN1!V52</f>
        <v>5075</v>
      </c>
      <c r="B52" s="304" t="str">
        <f>IF(ADMIN1!X52=0, "", ADMIN1!X52)</f>
        <v/>
      </c>
      <c r="C52" s="467" t="str">
        <f>ADMIN1!W52</f>
        <v>Carotte avec fane</v>
      </c>
      <c r="D52" s="467"/>
      <c r="E52" s="397" t="e">
        <f>ADMIN1!Y52</f>
        <v>#VALUE!</v>
      </c>
      <c r="F52" s="222" t="str">
        <f>ADMIN1!AA52</f>
        <v>kg</v>
      </c>
      <c r="G52" s="305" t="e">
        <f>IF(ADMIN1!AB52="", "", ADMIN1!AB52)</f>
        <v>#VALUE!</v>
      </c>
      <c r="H52" s="305" t="str">
        <f>IF(ADMIN1!AC52="", "", ADMIN1!AC52)</f>
        <v/>
      </c>
      <c r="I52" s="305" t="str">
        <f>IF(ADMIN1!AD52="", "", ADMIN1!AD52)</f>
        <v/>
      </c>
      <c r="J52" s="408" t="str">
        <f>ADMIN1!AH52</f>
        <v>Grenade</v>
      </c>
      <c r="K52" s="223">
        <f>ADMIN1!AI52</f>
        <v>0</v>
      </c>
      <c r="L52" s="223" t="e">
        <f>ADMIN1!AJ52</f>
        <v>#VALUE!</v>
      </c>
      <c r="M52" s="224" t="e">
        <f>ADMIN1!AK52</f>
        <v>#VALUE!</v>
      </c>
      <c r="N52" s="462"/>
      <c r="O52" s="302"/>
      <c r="P52" s="225" t="e">
        <f>ADMIN1!AX52</f>
        <v>#VALUE!</v>
      </c>
      <c r="Q52" s="302"/>
      <c r="R52" s="226" t="e">
        <f>ADMIN1!BA52</f>
        <v>#VALUE!</v>
      </c>
      <c r="S52" s="302"/>
      <c r="T52" s="227" t="e">
        <f>ADMIN1!BD52</f>
        <v>#VALUE!</v>
      </c>
      <c r="U52" s="302"/>
      <c r="V52" s="227" t="e">
        <f>ADMIN1!BG52</f>
        <v>#VALUE!</v>
      </c>
      <c r="W52" s="302"/>
      <c r="X52" s="227" t="e">
        <f>ADMIN1!BJ52</f>
        <v>#VALUE!</v>
      </c>
      <c r="Y52" s="302"/>
      <c r="Z52" s="226" t="e">
        <f>ADMIN1!BM52</f>
        <v>#VALUE!</v>
      </c>
      <c r="AA52" s="302"/>
      <c r="AB52" s="227" t="e">
        <f>ADMIN1!BP52</f>
        <v>#VALUE!</v>
      </c>
      <c r="AC52" s="302"/>
      <c r="AD52" s="226" t="e">
        <f>ADMIN1!BS52</f>
        <v>#VALUE!</v>
      </c>
      <c r="AE52" s="302"/>
      <c r="AF52" s="227" t="e">
        <f>ADMIN1!BV52</f>
        <v>#VALUE!</v>
      </c>
      <c r="AG52" s="302"/>
      <c r="AH52" s="226" t="e">
        <f>ADMIN1!BY52</f>
        <v>#VALUE!</v>
      </c>
      <c r="AI52" s="302"/>
      <c r="AJ52" s="227" t="e">
        <f>ADMIN1!CB52</f>
        <v>#VALUE!</v>
      </c>
      <c r="AK52" s="302"/>
      <c r="AL52" s="226" t="e">
        <f>ADMIN1!CE52</f>
        <v>#VALUE!</v>
      </c>
      <c r="AM52" s="302"/>
      <c r="AN52" s="227" t="e">
        <f>ADMIN1!CH52</f>
        <v>#VALUE!</v>
      </c>
      <c r="AO52" s="302"/>
      <c r="AP52" s="226" t="e">
        <f>ADMIN1!CK52</f>
        <v>#VALUE!</v>
      </c>
      <c r="AQ52" s="302"/>
      <c r="AR52" s="228" t="e">
        <f>ADMIN1!CN52</f>
        <v>#VALUE!</v>
      </c>
      <c r="AS52" s="302"/>
      <c r="AT52" s="227" t="e">
        <f>ADMIN1!CQ52</f>
        <v>#VALUE!</v>
      </c>
      <c r="AU52" s="302"/>
      <c r="AV52" s="226" t="e">
        <f>ADMIN1!CT52</f>
        <v>#VALUE!</v>
      </c>
      <c r="AW52" s="302"/>
      <c r="AX52" s="227" t="e">
        <f>ADMIN1!CW52</f>
        <v>#VALUE!</v>
      </c>
      <c r="AY52" s="302"/>
      <c r="AZ52" s="226" t="e">
        <f>ADMIN1!CZ52</f>
        <v>#VALUE!</v>
      </c>
      <c r="BA52" s="302"/>
      <c r="BB52" s="228" t="e">
        <f>ADMIN1!DC52</f>
        <v>#VALUE!</v>
      </c>
      <c r="BC52" s="211"/>
    </row>
    <row r="53" spans="1:55" ht="30" customHeight="1" x14ac:dyDescent="0.2">
      <c r="A53" s="303">
        <f>ADMIN1!V53</f>
        <v>3017</v>
      </c>
      <c r="B53" s="304" t="str">
        <f>IF(ADMIN1!X53=0, "", ADMIN1!X53)</f>
        <v/>
      </c>
      <c r="C53" s="467" t="str">
        <f>ADMIN1!W53</f>
        <v>Carotte sans fane</v>
      </c>
      <c r="D53" s="467"/>
      <c r="E53" s="397" t="e">
        <f>ADMIN1!Y53</f>
        <v>#VALUE!</v>
      </c>
      <c r="F53" s="222" t="str">
        <f>ADMIN1!AA53</f>
        <v>kg</v>
      </c>
      <c r="G53" s="305" t="e">
        <f>IF(ADMIN1!AB53="", "", ADMIN1!AB53)</f>
        <v>#VALUE!</v>
      </c>
      <c r="H53" s="305" t="e">
        <f>IF(ADMIN1!AC53="", "", ADMIN1!AC53)</f>
        <v>#VALUE!</v>
      </c>
      <c r="I53" s="305" t="e">
        <f>IF(ADMIN1!AD53="", "", ADMIN1!AD53)</f>
        <v>#VALUE!</v>
      </c>
      <c r="J53" s="408" t="str">
        <f>ADMIN1!AH53</f>
        <v>Grenade</v>
      </c>
      <c r="K53" s="223">
        <f>ADMIN1!AI53</f>
        <v>0</v>
      </c>
      <c r="L53" s="223" t="e">
        <f>ADMIN1!AJ53</f>
        <v>#VALUE!</v>
      </c>
      <c r="M53" s="224" t="e">
        <f>ADMIN1!AK53</f>
        <v>#VALUE!</v>
      </c>
      <c r="N53" s="462"/>
      <c r="O53" s="302"/>
      <c r="P53" s="225" t="e">
        <f>ADMIN1!AX53</f>
        <v>#VALUE!</v>
      </c>
      <c r="Q53" s="302"/>
      <c r="R53" s="226" t="e">
        <f>ADMIN1!BA53</f>
        <v>#VALUE!</v>
      </c>
      <c r="S53" s="302"/>
      <c r="T53" s="227" t="e">
        <f>ADMIN1!BD53</f>
        <v>#VALUE!</v>
      </c>
      <c r="U53" s="302"/>
      <c r="V53" s="227" t="e">
        <f>ADMIN1!BG53</f>
        <v>#VALUE!</v>
      </c>
      <c r="W53" s="302"/>
      <c r="X53" s="227" t="e">
        <f>ADMIN1!BJ53</f>
        <v>#VALUE!</v>
      </c>
      <c r="Y53" s="302"/>
      <c r="Z53" s="226" t="e">
        <f>ADMIN1!BM53</f>
        <v>#VALUE!</v>
      </c>
      <c r="AA53" s="302"/>
      <c r="AB53" s="227" t="e">
        <f>ADMIN1!BP53</f>
        <v>#VALUE!</v>
      </c>
      <c r="AC53" s="302"/>
      <c r="AD53" s="226" t="e">
        <f>ADMIN1!BS53</f>
        <v>#VALUE!</v>
      </c>
      <c r="AE53" s="302"/>
      <c r="AF53" s="227" t="e">
        <f>ADMIN1!BV53</f>
        <v>#VALUE!</v>
      </c>
      <c r="AG53" s="302"/>
      <c r="AH53" s="226" t="e">
        <f>ADMIN1!BY53</f>
        <v>#VALUE!</v>
      </c>
      <c r="AI53" s="302"/>
      <c r="AJ53" s="227" t="e">
        <f>ADMIN1!CB53</f>
        <v>#VALUE!</v>
      </c>
      <c r="AK53" s="302"/>
      <c r="AL53" s="226" t="e">
        <f>ADMIN1!CE53</f>
        <v>#VALUE!</v>
      </c>
      <c r="AM53" s="302"/>
      <c r="AN53" s="227" t="e">
        <f>ADMIN1!CH53</f>
        <v>#VALUE!</v>
      </c>
      <c r="AO53" s="302"/>
      <c r="AP53" s="226" t="e">
        <f>ADMIN1!CK53</f>
        <v>#VALUE!</v>
      </c>
      <c r="AQ53" s="302"/>
      <c r="AR53" s="228" t="e">
        <f>ADMIN1!CN53</f>
        <v>#VALUE!</v>
      </c>
      <c r="AS53" s="302"/>
      <c r="AT53" s="227" t="e">
        <f>ADMIN1!CQ53</f>
        <v>#VALUE!</v>
      </c>
      <c r="AU53" s="302"/>
      <c r="AV53" s="226" t="e">
        <f>ADMIN1!CT53</f>
        <v>#VALUE!</v>
      </c>
      <c r="AW53" s="302"/>
      <c r="AX53" s="227" t="e">
        <f>ADMIN1!CW53</f>
        <v>#VALUE!</v>
      </c>
      <c r="AY53" s="302"/>
      <c r="AZ53" s="226" t="e">
        <f>ADMIN1!CZ53</f>
        <v>#VALUE!</v>
      </c>
      <c r="BA53" s="302"/>
      <c r="BB53" s="228" t="e">
        <f>ADMIN1!DC53</f>
        <v>#VALUE!</v>
      </c>
      <c r="BC53" s="211"/>
    </row>
    <row r="54" spans="1:55" ht="30" customHeight="1" x14ac:dyDescent="0.2">
      <c r="A54" s="303">
        <f>ADMIN1!V54</f>
        <v>1034</v>
      </c>
      <c r="B54" s="304" t="str">
        <f>IF(ADMIN1!X54=0, "", ADMIN1!X54)</f>
        <v/>
      </c>
      <c r="C54" s="467" t="str">
        <f>ADMIN1!W54</f>
        <v>Carotte sans fane BIO</v>
      </c>
      <c r="D54" s="467"/>
      <c r="E54" s="397" t="e">
        <f>ADMIN1!Y54</f>
        <v>#VALUE!</v>
      </c>
      <c r="F54" s="222" t="str">
        <f>ADMIN1!AA54</f>
        <v>kg</v>
      </c>
      <c r="G54" s="305" t="e">
        <f>IF(ADMIN1!AB54="", "", ADMIN1!AB54)</f>
        <v>#VALUE!</v>
      </c>
      <c r="H54" s="305" t="e">
        <f>IF(ADMIN1!AC54="", "", ADMIN1!AC54)</f>
        <v>#VALUE!</v>
      </c>
      <c r="I54" s="305" t="str">
        <f>IF(ADMIN1!AD54="", "", ADMIN1!AD54)</f>
        <v/>
      </c>
      <c r="J54" s="408" t="str">
        <f>ADMIN1!AH54</f>
        <v>Malaga</v>
      </c>
      <c r="K54" s="223">
        <f>ADMIN1!AI54</f>
        <v>0</v>
      </c>
      <c r="L54" s="223" t="e">
        <f>ADMIN1!AJ54</f>
        <v>#VALUE!</v>
      </c>
      <c r="M54" s="224" t="e">
        <f>ADMIN1!AK54</f>
        <v>#VALUE!</v>
      </c>
      <c r="N54" s="462"/>
      <c r="O54" s="302"/>
      <c r="P54" s="225" t="e">
        <f>ADMIN1!AX54</f>
        <v>#VALUE!</v>
      </c>
      <c r="Q54" s="302"/>
      <c r="R54" s="226" t="e">
        <f>ADMIN1!BA54</f>
        <v>#VALUE!</v>
      </c>
      <c r="S54" s="302"/>
      <c r="T54" s="227" t="e">
        <f>ADMIN1!BD54</f>
        <v>#VALUE!</v>
      </c>
      <c r="U54" s="302"/>
      <c r="V54" s="227" t="e">
        <f>ADMIN1!BG54</f>
        <v>#VALUE!</v>
      </c>
      <c r="W54" s="302"/>
      <c r="X54" s="227" t="e">
        <f>ADMIN1!BJ54</f>
        <v>#VALUE!</v>
      </c>
      <c r="Y54" s="302"/>
      <c r="Z54" s="226" t="e">
        <f>ADMIN1!BM54</f>
        <v>#VALUE!</v>
      </c>
      <c r="AA54" s="302"/>
      <c r="AB54" s="227" t="e">
        <f>ADMIN1!BP54</f>
        <v>#VALUE!</v>
      </c>
      <c r="AC54" s="302"/>
      <c r="AD54" s="226" t="e">
        <f>ADMIN1!BS54</f>
        <v>#VALUE!</v>
      </c>
      <c r="AE54" s="302"/>
      <c r="AF54" s="227" t="e">
        <f>ADMIN1!BV54</f>
        <v>#VALUE!</v>
      </c>
      <c r="AG54" s="302"/>
      <c r="AH54" s="226" t="e">
        <f>ADMIN1!BY54</f>
        <v>#VALUE!</v>
      </c>
      <c r="AI54" s="302"/>
      <c r="AJ54" s="227" t="e">
        <f>ADMIN1!CB54</f>
        <v>#VALUE!</v>
      </c>
      <c r="AK54" s="302"/>
      <c r="AL54" s="226" t="e">
        <f>ADMIN1!CE54</f>
        <v>#VALUE!</v>
      </c>
      <c r="AM54" s="302"/>
      <c r="AN54" s="227" t="e">
        <f>ADMIN1!CH54</f>
        <v>#VALUE!</v>
      </c>
      <c r="AO54" s="302"/>
      <c r="AP54" s="226" t="e">
        <f>ADMIN1!CK54</f>
        <v>#VALUE!</v>
      </c>
      <c r="AQ54" s="302"/>
      <c r="AR54" s="228" t="e">
        <f>ADMIN1!CN54</f>
        <v>#VALUE!</v>
      </c>
      <c r="AS54" s="302"/>
      <c r="AT54" s="227" t="e">
        <f>ADMIN1!CQ54</f>
        <v>#VALUE!</v>
      </c>
      <c r="AU54" s="302"/>
      <c r="AV54" s="226" t="e">
        <f>ADMIN1!CT54</f>
        <v>#VALUE!</v>
      </c>
      <c r="AW54" s="302"/>
      <c r="AX54" s="227" t="e">
        <f>ADMIN1!CW54</f>
        <v>#VALUE!</v>
      </c>
      <c r="AY54" s="302"/>
      <c r="AZ54" s="226" t="e">
        <f>ADMIN1!CZ54</f>
        <v>#VALUE!</v>
      </c>
      <c r="BA54" s="302"/>
      <c r="BB54" s="228" t="e">
        <f>ADMIN1!DC54</f>
        <v>#VALUE!</v>
      </c>
      <c r="BC54" s="211"/>
    </row>
    <row r="55" spans="1:55" ht="30" customHeight="1" x14ac:dyDescent="0.2">
      <c r="A55" s="303">
        <f>ADMIN1!V55</f>
        <v>6117</v>
      </c>
      <c r="B55" s="304" t="str">
        <f>IF(ADMIN1!X55=0, "", ADMIN1!X55)</f>
        <v>❤️</v>
      </c>
      <c r="C55" s="467" t="str">
        <f>ADMIN1!W55</f>
        <v>Caroube de l'Alpujarra BIO (env 400g)</v>
      </c>
      <c r="D55" s="467"/>
      <c r="E55" s="397" t="e">
        <f>ADMIN1!Y55</f>
        <v>#VALUE!</v>
      </c>
      <c r="F55" s="222" t="str">
        <f>ADMIN1!AA55</f>
        <v>Pièce</v>
      </c>
      <c r="G55" s="305" t="str">
        <f>IF(ADMIN1!AB55="", "", ADMIN1!AB55)</f>
        <v/>
      </c>
      <c r="H55" s="305" t="str">
        <f>IF(ADMIN1!AC55="", "", ADMIN1!AC55)</f>
        <v/>
      </c>
      <c r="I55" s="305" t="str">
        <f>IF(ADMIN1!AD55="", "", ADMIN1!AD55)</f>
        <v/>
      </c>
      <c r="J55" s="408" t="str">
        <f>ADMIN1!AH55</f>
        <v>Grenade</v>
      </c>
      <c r="K55" s="223">
        <f>ADMIN1!AI55</f>
        <v>0</v>
      </c>
      <c r="L55" s="223" t="e">
        <f>ADMIN1!AJ55</f>
        <v>#VALUE!</v>
      </c>
      <c r="M55" s="224" t="e">
        <f>ADMIN1!AK55</f>
        <v>#VALUE!</v>
      </c>
      <c r="N55" s="462"/>
      <c r="O55" s="302"/>
      <c r="P55" s="225" t="e">
        <f>ADMIN1!AX55</f>
        <v>#VALUE!</v>
      </c>
      <c r="Q55" s="302"/>
      <c r="R55" s="226" t="e">
        <f>ADMIN1!BA55</f>
        <v>#VALUE!</v>
      </c>
      <c r="S55" s="302"/>
      <c r="T55" s="227" t="e">
        <f>ADMIN1!BD55</f>
        <v>#VALUE!</v>
      </c>
      <c r="U55" s="302"/>
      <c r="V55" s="227" t="e">
        <f>ADMIN1!BG55</f>
        <v>#VALUE!</v>
      </c>
      <c r="W55" s="302"/>
      <c r="X55" s="227" t="e">
        <f>ADMIN1!BJ55</f>
        <v>#VALUE!</v>
      </c>
      <c r="Y55" s="302"/>
      <c r="Z55" s="226" t="e">
        <f>ADMIN1!BM55</f>
        <v>#VALUE!</v>
      </c>
      <c r="AA55" s="302"/>
      <c r="AB55" s="227" t="e">
        <f>ADMIN1!BP55</f>
        <v>#VALUE!</v>
      </c>
      <c r="AC55" s="302"/>
      <c r="AD55" s="226" t="e">
        <f>ADMIN1!BS55</f>
        <v>#VALUE!</v>
      </c>
      <c r="AE55" s="302"/>
      <c r="AF55" s="227" t="e">
        <f>ADMIN1!BV55</f>
        <v>#VALUE!</v>
      </c>
      <c r="AG55" s="302"/>
      <c r="AH55" s="226" t="e">
        <f>ADMIN1!BY55</f>
        <v>#VALUE!</v>
      </c>
      <c r="AI55" s="302"/>
      <c r="AJ55" s="227" t="e">
        <f>ADMIN1!CB55</f>
        <v>#VALUE!</v>
      </c>
      <c r="AK55" s="302"/>
      <c r="AL55" s="226" t="e">
        <f>ADMIN1!CE55</f>
        <v>#VALUE!</v>
      </c>
      <c r="AM55" s="302"/>
      <c r="AN55" s="227" t="e">
        <f>ADMIN1!CH55</f>
        <v>#VALUE!</v>
      </c>
      <c r="AO55" s="302"/>
      <c r="AP55" s="226" t="e">
        <f>ADMIN1!CK55</f>
        <v>#VALUE!</v>
      </c>
      <c r="AQ55" s="302"/>
      <c r="AR55" s="228" t="e">
        <f>ADMIN1!CN55</f>
        <v>#VALUE!</v>
      </c>
      <c r="AS55" s="302"/>
      <c r="AT55" s="227" t="e">
        <f>ADMIN1!CQ55</f>
        <v>#VALUE!</v>
      </c>
      <c r="AU55" s="302"/>
      <c r="AV55" s="226" t="e">
        <f>ADMIN1!CT55</f>
        <v>#VALUE!</v>
      </c>
      <c r="AW55" s="302"/>
      <c r="AX55" s="227" t="e">
        <f>ADMIN1!CW55</f>
        <v>#VALUE!</v>
      </c>
      <c r="AY55" s="302"/>
      <c r="AZ55" s="226" t="e">
        <f>ADMIN1!CZ55</f>
        <v>#VALUE!</v>
      </c>
      <c r="BA55" s="302"/>
      <c r="BB55" s="228" t="e">
        <f>ADMIN1!DC55</f>
        <v>#VALUE!</v>
      </c>
      <c r="BC55" s="211"/>
    </row>
    <row r="56" spans="1:55" ht="30" customHeight="1" x14ac:dyDescent="0.2">
      <c r="A56" s="303">
        <f>ADMIN1!V56</f>
        <v>3023</v>
      </c>
      <c r="B56" s="304" t="str">
        <f>IF(ADMIN1!X56=0, "", ADMIN1!X56)</f>
        <v/>
      </c>
      <c r="C56" s="467" t="str">
        <f>ADMIN1!W56</f>
        <v>Céleri vert</v>
      </c>
      <c r="D56" s="467"/>
      <c r="E56" s="397" t="e">
        <f>ADMIN1!Y56</f>
        <v>#VALUE!</v>
      </c>
      <c r="F56" s="222" t="str">
        <f>ADMIN1!AA56</f>
        <v>kg</v>
      </c>
      <c r="G56" s="305" t="e">
        <f>IF(ADMIN1!AB56="", "", ADMIN1!AB56)</f>
        <v>#VALUE!</v>
      </c>
      <c r="H56" s="305" t="str">
        <f>IF(ADMIN1!AC56="", "", ADMIN1!AC56)</f>
        <v/>
      </c>
      <c r="I56" s="305" t="str">
        <f>IF(ADMIN1!AD56="", "", ADMIN1!AD56)</f>
        <v/>
      </c>
      <c r="J56" s="408" t="str">
        <f>ADMIN1!AH56</f>
        <v>Grenade</v>
      </c>
      <c r="K56" s="223">
        <f>ADMIN1!AI56</f>
        <v>0</v>
      </c>
      <c r="L56" s="223" t="e">
        <f>ADMIN1!AJ56</f>
        <v>#VALUE!</v>
      </c>
      <c r="M56" s="224" t="e">
        <f>ADMIN1!AK56</f>
        <v>#VALUE!</v>
      </c>
      <c r="N56" s="462"/>
      <c r="O56" s="302"/>
      <c r="P56" s="225" t="e">
        <f>ADMIN1!AX56</f>
        <v>#VALUE!</v>
      </c>
      <c r="Q56" s="302"/>
      <c r="R56" s="226" t="e">
        <f>ADMIN1!BA56</f>
        <v>#VALUE!</v>
      </c>
      <c r="S56" s="302"/>
      <c r="T56" s="227" t="e">
        <f>ADMIN1!BD56</f>
        <v>#VALUE!</v>
      </c>
      <c r="U56" s="302"/>
      <c r="V56" s="227" t="e">
        <f>ADMIN1!BG56</f>
        <v>#VALUE!</v>
      </c>
      <c r="W56" s="302"/>
      <c r="X56" s="227" t="e">
        <f>ADMIN1!BJ56</f>
        <v>#VALUE!</v>
      </c>
      <c r="Y56" s="302"/>
      <c r="Z56" s="226" t="e">
        <f>ADMIN1!BM56</f>
        <v>#VALUE!</v>
      </c>
      <c r="AA56" s="302"/>
      <c r="AB56" s="227" t="e">
        <f>ADMIN1!BP56</f>
        <v>#VALUE!</v>
      </c>
      <c r="AC56" s="302"/>
      <c r="AD56" s="226" t="e">
        <f>ADMIN1!BS56</f>
        <v>#VALUE!</v>
      </c>
      <c r="AE56" s="302"/>
      <c r="AF56" s="227" t="e">
        <f>ADMIN1!BV56</f>
        <v>#VALUE!</v>
      </c>
      <c r="AG56" s="302"/>
      <c r="AH56" s="226" t="e">
        <f>ADMIN1!BY56</f>
        <v>#VALUE!</v>
      </c>
      <c r="AI56" s="302"/>
      <c r="AJ56" s="227" t="e">
        <f>ADMIN1!CB56</f>
        <v>#VALUE!</v>
      </c>
      <c r="AK56" s="302"/>
      <c r="AL56" s="226" t="e">
        <f>ADMIN1!CE56</f>
        <v>#VALUE!</v>
      </c>
      <c r="AM56" s="302"/>
      <c r="AN56" s="227" t="e">
        <f>ADMIN1!CH56</f>
        <v>#VALUE!</v>
      </c>
      <c r="AO56" s="302"/>
      <c r="AP56" s="226" t="e">
        <f>ADMIN1!CK56</f>
        <v>#VALUE!</v>
      </c>
      <c r="AQ56" s="302"/>
      <c r="AR56" s="228" t="e">
        <f>ADMIN1!CN56</f>
        <v>#VALUE!</v>
      </c>
      <c r="AS56" s="302"/>
      <c r="AT56" s="227" t="e">
        <f>ADMIN1!CQ56</f>
        <v>#VALUE!</v>
      </c>
      <c r="AU56" s="302"/>
      <c r="AV56" s="226" t="e">
        <f>ADMIN1!CT56</f>
        <v>#VALUE!</v>
      </c>
      <c r="AW56" s="302"/>
      <c r="AX56" s="227" t="e">
        <f>ADMIN1!CW56</f>
        <v>#VALUE!</v>
      </c>
      <c r="AY56" s="302"/>
      <c r="AZ56" s="226" t="e">
        <f>ADMIN1!CZ56</f>
        <v>#VALUE!</v>
      </c>
      <c r="BA56" s="302"/>
      <c r="BB56" s="228" t="e">
        <f>ADMIN1!DC56</f>
        <v>#VALUE!</v>
      </c>
      <c r="BC56" s="211"/>
    </row>
    <row r="57" spans="1:55" ht="30" customHeight="1" x14ac:dyDescent="0.2">
      <c r="A57" s="303">
        <f>ADMIN1!V57</f>
        <v>1117</v>
      </c>
      <c r="B57" s="304" t="str">
        <f>IF(ADMIN1!X57=0, "", ADMIN1!X57)</f>
        <v/>
      </c>
      <c r="C57" s="467" t="str">
        <f>ADMIN1!W57</f>
        <v>Céleri vert BIO</v>
      </c>
      <c r="D57" s="467"/>
      <c r="E57" s="397" t="e">
        <f>ADMIN1!Y57</f>
        <v>#VALUE!</v>
      </c>
      <c r="F57" s="222" t="str">
        <f>ADMIN1!AA57</f>
        <v>kg</v>
      </c>
      <c r="G57" s="305" t="e">
        <f>IF(ADMIN1!AB57="", "", ADMIN1!AB57)</f>
        <v>#VALUE!</v>
      </c>
      <c r="H57" s="305" t="str">
        <f>IF(ADMIN1!AC57="", "", ADMIN1!AC57)</f>
        <v/>
      </c>
      <c r="I57" s="305" t="str">
        <f>IF(ADMIN1!AD57="", "", ADMIN1!AD57)</f>
        <v/>
      </c>
      <c r="J57" s="408" t="str">
        <f>ADMIN1!AH57</f>
        <v>Malaga</v>
      </c>
      <c r="K57" s="223">
        <f>ADMIN1!AI57</f>
        <v>0</v>
      </c>
      <c r="L57" s="223" t="e">
        <f>ADMIN1!AJ57</f>
        <v>#VALUE!</v>
      </c>
      <c r="M57" s="224" t="e">
        <f>ADMIN1!AK57</f>
        <v>#VALUE!</v>
      </c>
      <c r="N57" s="462"/>
      <c r="O57" s="302"/>
      <c r="P57" s="225" t="e">
        <f>ADMIN1!AX57</f>
        <v>#VALUE!</v>
      </c>
      <c r="Q57" s="302"/>
      <c r="R57" s="226" t="e">
        <f>ADMIN1!BA57</f>
        <v>#VALUE!</v>
      </c>
      <c r="S57" s="302"/>
      <c r="T57" s="227" t="e">
        <f>ADMIN1!BD57</f>
        <v>#VALUE!</v>
      </c>
      <c r="U57" s="302"/>
      <c r="V57" s="227" t="e">
        <f>ADMIN1!BG57</f>
        <v>#VALUE!</v>
      </c>
      <c r="W57" s="302"/>
      <c r="X57" s="227" t="e">
        <f>ADMIN1!BJ57</f>
        <v>#VALUE!</v>
      </c>
      <c r="Y57" s="302"/>
      <c r="Z57" s="226" t="e">
        <f>ADMIN1!BM57</f>
        <v>#VALUE!</v>
      </c>
      <c r="AA57" s="302"/>
      <c r="AB57" s="227" t="e">
        <f>ADMIN1!BP57</f>
        <v>#VALUE!</v>
      </c>
      <c r="AC57" s="302"/>
      <c r="AD57" s="226" t="e">
        <f>ADMIN1!BS57</f>
        <v>#VALUE!</v>
      </c>
      <c r="AE57" s="302"/>
      <c r="AF57" s="227" t="e">
        <f>ADMIN1!BV57</f>
        <v>#VALUE!</v>
      </c>
      <c r="AG57" s="302"/>
      <c r="AH57" s="226" t="e">
        <f>ADMIN1!BY57</f>
        <v>#VALUE!</v>
      </c>
      <c r="AI57" s="302"/>
      <c r="AJ57" s="227" t="e">
        <f>ADMIN1!CB57</f>
        <v>#VALUE!</v>
      </c>
      <c r="AK57" s="302"/>
      <c r="AL57" s="226" t="e">
        <f>ADMIN1!CE57</f>
        <v>#VALUE!</v>
      </c>
      <c r="AM57" s="302"/>
      <c r="AN57" s="227" t="e">
        <f>ADMIN1!CH57</f>
        <v>#VALUE!</v>
      </c>
      <c r="AO57" s="302"/>
      <c r="AP57" s="226" t="e">
        <f>ADMIN1!CK57</f>
        <v>#VALUE!</v>
      </c>
      <c r="AQ57" s="302"/>
      <c r="AR57" s="228" t="e">
        <f>ADMIN1!CN57</f>
        <v>#VALUE!</v>
      </c>
      <c r="AS57" s="302"/>
      <c r="AT57" s="227" t="e">
        <f>ADMIN1!CQ57</f>
        <v>#VALUE!</v>
      </c>
      <c r="AU57" s="302"/>
      <c r="AV57" s="226" t="e">
        <f>ADMIN1!CT57</f>
        <v>#VALUE!</v>
      </c>
      <c r="AW57" s="302"/>
      <c r="AX57" s="227" t="e">
        <f>ADMIN1!CW57</f>
        <v>#VALUE!</v>
      </c>
      <c r="AY57" s="302"/>
      <c r="AZ57" s="226" t="e">
        <f>ADMIN1!CZ57</f>
        <v>#VALUE!</v>
      </c>
      <c r="BA57" s="302"/>
      <c r="BB57" s="228" t="e">
        <f>ADMIN1!DC57</f>
        <v>#VALUE!</v>
      </c>
      <c r="BC57" s="211"/>
    </row>
    <row r="58" spans="1:55" ht="30" customHeight="1" x14ac:dyDescent="0.2">
      <c r="A58" s="303">
        <f>ADMIN1!V58</f>
        <v>1572</v>
      </c>
      <c r="B58" s="304" t="str">
        <f>IF(ADMIN1!X58=0, "", ADMIN1!X58)</f>
        <v>❤️</v>
      </c>
      <c r="C58" s="467" t="str">
        <f>ADMIN1!W58</f>
        <v>Chia BIO (env. 1kg)</v>
      </c>
      <c r="D58" s="467"/>
      <c r="E58" s="397" t="e">
        <f>ADMIN1!Y58</f>
        <v>#VALUE!</v>
      </c>
      <c r="F58" s="222" t="str">
        <f>ADMIN1!AA58</f>
        <v>Pièce</v>
      </c>
      <c r="G58" s="305" t="e">
        <f>IF(ADMIN1!AB58="", "", ADMIN1!AB58)</f>
        <v>#VALUE!</v>
      </c>
      <c r="H58" s="305" t="str">
        <f>IF(ADMIN1!AC58="", "", ADMIN1!AC58)</f>
        <v/>
      </c>
      <c r="I58" s="305" t="str">
        <f>IF(ADMIN1!AD58="", "", ADMIN1!AD58)</f>
        <v/>
      </c>
      <c r="J58" s="408" t="str">
        <f>ADMIN1!AH58</f>
        <v>Bolivie</v>
      </c>
      <c r="K58" s="223">
        <f>ADMIN1!AI58</f>
        <v>0</v>
      </c>
      <c r="L58" s="223" t="e">
        <f>ADMIN1!AJ58</f>
        <v>#VALUE!</v>
      </c>
      <c r="M58" s="224" t="e">
        <f>ADMIN1!AK58</f>
        <v>#VALUE!</v>
      </c>
      <c r="N58" s="462"/>
      <c r="O58" s="302"/>
      <c r="P58" s="225" t="e">
        <f>ADMIN1!AX58</f>
        <v>#VALUE!</v>
      </c>
      <c r="Q58" s="302"/>
      <c r="R58" s="226" t="e">
        <f>ADMIN1!BA58</f>
        <v>#VALUE!</v>
      </c>
      <c r="S58" s="302"/>
      <c r="T58" s="227" t="e">
        <f>ADMIN1!BD58</f>
        <v>#VALUE!</v>
      </c>
      <c r="U58" s="302"/>
      <c r="V58" s="227" t="e">
        <f>ADMIN1!BG58</f>
        <v>#VALUE!</v>
      </c>
      <c r="W58" s="302"/>
      <c r="X58" s="227" t="e">
        <f>ADMIN1!BJ58</f>
        <v>#VALUE!</v>
      </c>
      <c r="Y58" s="302"/>
      <c r="Z58" s="226" t="e">
        <f>ADMIN1!BM58</f>
        <v>#VALUE!</v>
      </c>
      <c r="AA58" s="302"/>
      <c r="AB58" s="227" t="e">
        <f>ADMIN1!BP58</f>
        <v>#VALUE!</v>
      </c>
      <c r="AC58" s="302"/>
      <c r="AD58" s="226" t="e">
        <f>ADMIN1!BS58</f>
        <v>#VALUE!</v>
      </c>
      <c r="AE58" s="302"/>
      <c r="AF58" s="227" t="e">
        <f>ADMIN1!BV58</f>
        <v>#VALUE!</v>
      </c>
      <c r="AG58" s="302"/>
      <c r="AH58" s="226" t="e">
        <f>ADMIN1!BY58</f>
        <v>#VALUE!</v>
      </c>
      <c r="AI58" s="302"/>
      <c r="AJ58" s="227" t="e">
        <f>ADMIN1!CB58</f>
        <v>#VALUE!</v>
      </c>
      <c r="AK58" s="302"/>
      <c r="AL58" s="226" t="e">
        <f>ADMIN1!CE58</f>
        <v>#VALUE!</v>
      </c>
      <c r="AM58" s="302"/>
      <c r="AN58" s="227" t="e">
        <f>ADMIN1!CH58</f>
        <v>#VALUE!</v>
      </c>
      <c r="AO58" s="302"/>
      <c r="AP58" s="226" t="e">
        <f>ADMIN1!CK58</f>
        <v>#VALUE!</v>
      </c>
      <c r="AQ58" s="302"/>
      <c r="AR58" s="228" t="e">
        <f>ADMIN1!CN58</f>
        <v>#VALUE!</v>
      </c>
      <c r="AS58" s="302"/>
      <c r="AT58" s="227" t="e">
        <f>ADMIN1!CQ58</f>
        <v>#VALUE!</v>
      </c>
      <c r="AU58" s="302"/>
      <c r="AV58" s="226" t="e">
        <f>ADMIN1!CT58</f>
        <v>#VALUE!</v>
      </c>
      <c r="AW58" s="302"/>
      <c r="AX58" s="227" t="e">
        <f>ADMIN1!CW58</f>
        <v>#VALUE!</v>
      </c>
      <c r="AY58" s="302"/>
      <c r="AZ58" s="226" t="e">
        <f>ADMIN1!CZ58</f>
        <v>#VALUE!</v>
      </c>
      <c r="BA58" s="302"/>
      <c r="BB58" s="228" t="e">
        <f>ADMIN1!DC58</f>
        <v>#VALUE!</v>
      </c>
      <c r="BC58" s="211"/>
    </row>
    <row r="59" spans="1:55" ht="30" customHeight="1" x14ac:dyDescent="0.2">
      <c r="A59" s="303">
        <f>ADMIN1!V59</f>
        <v>1611</v>
      </c>
      <c r="B59" s="304" t="str">
        <f>IF(ADMIN1!X59=0, "", ADMIN1!X59)</f>
        <v>❤️</v>
      </c>
      <c r="C59" s="467" t="str">
        <f>ADMIN1!W59</f>
        <v>Chips de coco CRU BIO (env. 1kg)</v>
      </c>
      <c r="D59" s="467"/>
      <c r="E59" s="397" t="e">
        <f>ADMIN1!Y59</f>
        <v>#VALUE!</v>
      </c>
      <c r="F59" s="222" t="str">
        <f>ADMIN1!AA59</f>
        <v>Pièce</v>
      </c>
      <c r="G59" s="305" t="e">
        <f>IF(ADMIN1!AB59="", "", ADMIN1!AB59)</f>
        <v>#VALUE!</v>
      </c>
      <c r="H59" s="305" t="e">
        <f>IF(ADMIN1!AC59="", "", ADMIN1!AC59)</f>
        <v>#VALUE!</v>
      </c>
      <c r="I59" s="305" t="str">
        <f>IF(ADMIN1!AD59="", "", ADMIN1!AD59)</f>
        <v/>
      </c>
      <c r="J59" s="408" t="str">
        <f>ADMIN1!AH59</f>
        <v>Sri Lanka</v>
      </c>
      <c r="K59" s="223">
        <f>ADMIN1!AI59</f>
        <v>0</v>
      </c>
      <c r="L59" s="223" t="e">
        <f>ADMIN1!AJ59</f>
        <v>#VALUE!</v>
      </c>
      <c r="M59" s="224" t="e">
        <f>ADMIN1!AK59</f>
        <v>#VALUE!</v>
      </c>
      <c r="N59" s="462"/>
      <c r="O59" s="302"/>
      <c r="P59" s="225" t="e">
        <f>ADMIN1!AX59</f>
        <v>#VALUE!</v>
      </c>
      <c r="Q59" s="302"/>
      <c r="R59" s="226" t="e">
        <f>ADMIN1!BA59</f>
        <v>#VALUE!</v>
      </c>
      <c r="S59" s="302"/>
      <c r="T59" s="227" t="e">
        <f>ADMIN1!BD59</f>
        <v>#VALUE!</v>
      </c>
      <c r="U59" s="302"/>
      <c r="V59" s="227" t="e">
        <f>ADMIN1!BG59</f>
        <v>#VALUE!</v>
      </c>
      <c r="W59" s="302"/>
      <c r="X59" s="227" t="e">
        <f>ADMIN1!BJ59</f>
        <v>#VALUE!</v>
      </c>
      <c r="Y59" s="302"/>
      <c r="Z59" s="226" t="e">
        <f>ADMIN1!BM59</f>
        <v>#VALUE!</v>
      </c>
      <c r="AA59" s="302"/>
      <c r="AB59" s="227" t="e">
        <f>ADMIN1!BP59</f>
        <v>#VALUE!</v>
      </c>
      <c r="AC59" s="302"/>
      <c r="AD59" s="226" t="e">
        <f>ADMIN1!BS59</f>
        <v>#VALUE!</v>
      </c>
      <c r="AE59" s="302"/>
      <c r="AF59" s="227" t="e">
        <f>ADMIN1!BV59</f>
        <v>#VALUE!</v>
      </c>
      <c r="AG59" s="302"/>
      <c r="AH59" s="226" t="e">
        <f>ADMIN1!BY59</f>
        <v>#VALUE!</v>
      </c>
      <c r="AI59" s="302"/>
      <c r="AJ59" s="227" t="e">
        <f>ADMIN1!CB59</f>
        <v>#VALUE!</v>
      </c>
      <c r="AK59" s="302"/>
      <c r="AL59" s="226" t="e">
        <f>ADMIN1!CE59</f>
        <v>#VALUE!</v>
      </c>
      <c r="AM59" s="302"/>
      <c r="AN59" s="227" t="e">
        <f>ADMIN1!CH59</f>
        <v>#VALUE!</v>
      </c>
      <c r="AO59" s="302"/>
      <c r="AP59" s="226" t="e">
        <f>ADMIN1!CK59</f>
        <v>#VALUE!</v>
      </c>
      <c r="AQ59" s="302"/>
      <c r="AR59" s="228" t="e">
        <f>ADMIN1!CN59</f>
        <v>#VALUE!</v>
      </c>
      <c r="AS59" s="302"/>
      <c r="AT59" s="227" t="e">
        <f>ADMIN1!CQ59</f>
        <v>#VALUE!</v>
      </c>
      <c r="AU59" s="302"/>
      <c r="AV59" s="226" t="e">
        <f>ADMIN1!CT59</f>
        <v>#VALUE!</v>
      </c>
      <c r="AW59" s="302"/>
      <c r="AX59" s="227" t="e">
        <f>ADMIN1!CW59</f>
        <v>#VALUE!</v>
      </c>
      <c r="AY59" s="302"/>
      <c r="AZ59" s="226" t="e">
        <f>ADMIN1!CZ59</f>
        <v>#VALUE!</v>
      </c>
      <c r="BA59" s="302"/>
      <c r="BB59" s="228" t="e">
        <f>ADMIN1!DC59</f>
        <v>#VALUE!</v>
      </c>
      <c r="BC59" s="211"/>
    </row>
    <row r="60" spans="1:55" ht="30" customHeight="1" x14ac:dyDescent="0.2">
      <c r="A60" s="303">
        <f>ADMIN1!V60</f>
        <v>3032</v>
      </c>
      <c r="B60" s="304" t="str">
        <f>IF(ADMIN1!X60=0, "", ADMIN1!X60)</f>
        <v/>
      </c>
      <c r="C60" s="467" t="str">
        <f>ADMIN1!W60</f>
        <v>Chirimoya (grand)</v>
      </c>
      <c r="D60" s="467"/>
      <c r="E60" s="397" t="e">
        <f>ADMIN1!Y60</f>
        <v>#VALUE!</v>
      </c>
      <c r="F60" s="222" t="str">
        <f>ADMIN1!AA60</f>
        <v>kg</v>
      </c>
      <c r="G60" s="305" t="e">
        <f>IF(ADMIN1!AB60="", "", ADMIN1!AB60)</f>
        <v>#VALUE!</v>
      </c>
      <c r="H60" s="305" t="e">
        <f>IF(ADMIN1!AC60="", "", ADMIN1!AC60)</f>
        <v>#VALUE!</v>
      </c>
      <c r="I60" s="305" t="e">
        <f>IF(ADMIN1!AD60="", "", ADMIN1!AD60)</f>
        <v>#VALUE!</v>
      </c>
      <c r="J60" s="408" t="str">
        <f>ADMIN1!AH60</f>
        <v>Grenade</v>
      </c>
      <c r="K60" s="223">
        <f>ADMIN1!AI60</f>
        <v>0</v>
      </c>
      <c r="L60" s="223" t="e">
        <f>ADMIN1!AJ60</f>
        <v>#VALUE!</v>
      </c>
      <c r="M60" s="224" t="e">
        <f>ADMIN1!AK60</f>
        <v>#VALUE!</v>
      </c>
      <c r="N60" s="462"/>
      <c r="O60" s="302"/>
      <c r="P60" s="225" t="e">
        <f>ADMIN1!AX60</f>
        <v>#VALUE!</v>
      </c>
      <c r="Q60" s="302"/>
      <c r="R60" s="226" t="e">
        <f>ADMIN1!BA60</f>
        <v>#VALUE!</v>
      </c>
      <c r="S60" s="302"/>
      <c r="T60" s="227" t="e">
        <f>ADMIN1!BD60</f>
        <v>#VALUE!</v>
      </c>
      <c r="U60" s="302"/>
      <c r="V60" s="227" t="e">
        <f>ADMIN1!BG60</f>
        <v>#VALUE!</v>
      </c>
      <c r="W60" s="302"/>
      <c r="X60" s="227" t="e">
        <f>ADMIN1!BJ60</f>
        <v>#VALUE!</v>
      </c>
      <c r="Y60" s="302"/>
      <c r="Z60" s="226" t="e">
        <f>ADMIN1!BM60</f>
        <v>#VALUE!</v>
      </c>
      <c r="AA60" s="302"/>
      <c r="AB60" s="227" t="e">
        <f>ADMIN1!BP60</f>
        <v>#VALUE!</v>
      </c>
      <c r="AC60" s="302"/>
      <c r="AD60" s="226" t="e">
        <f>ADMIN1!BS60</f>
        <v>#VALUE!</v>
      </c>
      <c r="AE60" s="302"/>
      <c r="AF60" s="227" t="e">
        <f>ADMIN1!BV60</f>
        <v>#VALUE!</v>
      </c>
      <c r="AG60" s="302"/>
      <c r="AH60" s="226" t="e">
        <f>ADMIN1!BY60</f>
        <v>#VALUE!</v>
      </c>
      <c r="AI60" s="302"/>
      <c r="AJ60" s="227" t="e">
        <f>ADMIN1!CB60</f>
        <v>#VALUE!</v>
      </c>
      <c r="AK60" s="302"/>
      <c r="AL60" s="226" t="e">
        <f>ADMIN1!CE60</f>
        <v>#VALUE!</v>
      </c>
      <c r="AM60" s="302"/>
      <c r="AN60" s="227" t="e">
        <f>ADMIN1!CH60</f>
        <v>#VALUE!</v>
      </c>
      <c r="AO60" s="302"/>
      <c r="AP60" s="226" t="e">
        <f>ADMIN1!CK60</f>
        <v>#VALUE!</v>
      </c>
      <c r="AQ60" s="302"/>
      <c r="AR60" s="228" t="e">
        <f>ADMIN1!CN60</f>
        <v>#VALUE!</v>
      </c>
      <c r="AS60" s="302"/>
      <c r="AT60" s="227" t="e">
        <f>ADMIN1!CQ60</f>
        <v>#VALUE!</v>
      </c>
      <c r="AU60" s="302"/>
      <c r="AV60" s="226" t="e">
        <f>ADMIN1!CT60</f>
        <v>#VALUE!</v>
      </c>
      <c r="AW60" s="302"/>
      <c r="AX60" s="227" t="e">
        <f>ADMIN1!CW60</f>
        <v>#VALUE!</v>
      </c>
      <c r="AY60" s="302"/>
      <c r="AZ60" s="226" t="e">
        <f>ADMIN1!CZ60</f>
        <v>#VALUE!</v>
      </c>
      <c r="BA60" s="302"/>
      <c r="BB60" s="228" t="e">
        <f>ADMIN1!DC60</f>
        <v>#VALUE!</v>
      </c>
      <c r="BC60" s="211"/>
    </row>
    <row r="61" spans="1:55" ht="30" customHeight="1" x14ac:dyDescent="0.2">
      <c r="A61" s="303">
        <f>ADMIN1!V61</f>
        <v>1178</v>
      </c>
      <c r="B61" s="304" t="str">
        <f>IF(ADMIN1!X61=0, "", ADMIN1!X61)</f>
        <v/>
      </c>
      <c r="C61" s="467" t="str">
        <f>ADMIN1!W61</f>
        <v>Chirimoya BIO (production Rufino)</v>
      </c>
      <c r="D61" s="467"/>
      <c r="E61" s="397" t="e">
        <f>ADMIN1!Y61</f>
        <v>#VALUE!</v>
      </c>
      <c r="F61" s="222" t="str">
        <f>ADMIN1!AA61</f>
        <v>kg</v>
      </c>
      <c r="G61" s="305" t="e">
        <f>IF(ADMIN1!AB61="", "", ADMIN1!AB61)</f>
        <v>#VALUE!</v>
      </c>
      <c r="H61" s="305" t="e">
        <f>IF(ADMIN1!AC61="", "", ADMIN1!AC61)</f>
        <v>#VALUE!</v>
      </c>
      <c r="I61" s="305" t="e">
        <f>IF(ADMIN1!AD61="", "", ADMIN1!AD61)</f>
        <v>#VALUE!</v>
      </c>
      <c r="J61" s="408" t="str">
        <f>ADMIN1!AH61</f>
        <v>Grenade</v>
      </c>
      <c r="K61" s="223">
        <f>ADMIN1!AI61</f>
        <v>0</v>
      </c>
      <c r="L61" s="223" t="e">
        <f>ADMIN1!AJ61</f>
        <v>#VALUE!</v>
      </c>
      <c r="M61" s="224" t="e">
        <f>ADMIN1!AK61</f>
        <v>#VALUE!</v>
      </c>
      <c r="N61" s="462"/>
      <c r="O61" s="302"/>
      <c r="P61" s="225" t="e">
        <f>ADMIN1!AX61</f>
        <v>#VALUE!</v>
      </c>
      <c r="Q61" s="302"/>
      <c r="R61" s="226" t="e">
        <f>ADMIN1!BA61</f>
        <v>#VALUE!</v>
      </c>
      <c r="S61" s="302"/>
      <c r="T61" s="227" t="e">
        <f>ADMIN1!BD61</f>
        <v>#VALUE!</v>
      </c>
      <c r="U61" s="302"/>
      <c r="V61" s="227" t="e">
        <f>ADMIN1!BG61</f>
        <v>#VALUE!</v>
      </c>
      <c r="W61" s="302"/>
      <c r="X61" s="227" t="e">
        <f>ADMIN1!BJ61</f>
        <v>#VALUE!</v>
      </c>
      <c r="Y61" s="302"/>
      <c r="Z61" s="226" t="e">
        <f>ADMIN1!BM61</f>
        <v>#VALUE!</v>
      </c>
      <c r="AA61" s="302"/>
      <c r="AB61" s="227" t="e">
        <f>ADMIN1!BP61</f>
        <v>#VALUE!</v>
      </c>
      <c r="AC61" s="302"/>
      <c r="AD61" s="226" t="e">
        <f>ADMIN1!BS61</f>
        <v>#VALUE!</v>
      </c>
      <c r="AE61" s="302"/>
      <c r="AF61" s="227" t="e">
        <f>ADMIN1!BV61</f>
        <v>#VALUE!</v>
      </c>
      <c r="AG61" s="302"/>
      <c r="AH61" s="226" t="e">
        <f>ADMIN1!BY61</f>
        <v>#VALUE!</v>
      </c>
      <c r="AI61" s="302"/>
      <c r="AJ61" s="227" t="e">
        <f>ADMIN1!CB61</f>
        <v>#VALUE!</v>
      </c>
      <c r="AK61" s="302"/>
      <c r="AL61" s="226" t="e">
        <f>ADMIN1!CE61</f>
        <v>#VALUE!</v>
      </c>
      <c r="AM61" s="302"/>
      <c r="AN61" s="227" t="e">
        <f>ADMIN1!CH61</f>
        <v>#VALUE!</v>
      </c>
      <c r="AO61" s="302"/>
      <c r="AP61" s="226" t="e">
        <f>ADMIN1!CK61</f>
        <v>#VALUE!</v>
      </c>
      <c r="AQ61" s="302"/>
      <c r="AR61" s="228" t="e">
        <f>ADMIN1!CN61</f>
        <v>#VALUE!</v>
      </c>
      <c r="AS61" s="302"/>
      <c r="AT61" s="227" t="e">
        <f>ADMIN1!CQ61</f>
        <v>#VALUE!</v>
      </c>
      <c r="AU61" s="302"/>
      <c r="AV61" s="226" t="e">
        <f>ADMIN1!CT61</f>
        <v>#VALUE!</v>
      </c>
      <c r="AW61" s="302"/>
      <c r="AX61" s="227" t="e">
        <f>ADMIN1!CW61</f>
        <v>#VALUE!</v>
      </c>
      <c r="AY61" s="302"/>
      <c r="AZ61" s="226" t="e">
        <f>ADMIN1!CZ61</f>
        <v>#VALUE!</v>
      </c>
      <c r="BA61" s="302"/>
      <c r="BB61" s="228" t="e">
        <f>ADMIN1!DC61</f>
        <v>#VALUE!</v>
      </c>
      <c r="BC61" s="211"/>
    </row>
    <row r="62" spans="1:55" ht="30" customHeight="1" x14ac:dyDescent="0.2">
      <c r="A62" s="303">
        <f>ADMIN1!V62</f>
        <v>1209</v>
      </c>
      <c r="B62" s="304" t="str">
        <f>IF(ADMIN1!X62=0, "", ADMIN1!X62)</f>
        <v/>
      </c>
      <c r="C62" s="467" t="str">
        <f>ADMIN1!W62</f>
        <v>Chou Kale BIO (production Rufino)</v>
      </c>
      <c r="D62" s="467"/>
      <c r="E62" s="397" t="e">
        <f>ADMIN1!Y62</f>
        <v>#VALUE!</v>
      </c>
      <c r="F62" s="222" t="str">
        <f>ADMIN1!AA62</f>
        <v>kg</v>
      </c>
      <c r="G62" s="305" t="e">
        <f>IF(ADMIN1!AB62="", "", ADMIN1!AB62)</f>
        <v>#VALUE!</v>
      </c>
      <c r="H62" s="305" t="str">
        <f>IF(ADMIN1!AC62="", "", ADMIN1!AC62)</f>
        <v/>
      </c>
      <c r="I62" s="305" t="str">
        <f>IF(ADMIN1!AD62="", "", ADMIN1!AD62)</f>
        <v/>
      </c>
      <c r="J62" s="408" t="str">
        <f>ADMIN1!AH62</f>
        <v>Grenade</v>
      </c>
      <c r="K62" s="223">
        <f>ADMIN1!AI62</f>
        <v>0</v>
      </c>
      <c r="L62" s="223" t="e">
        <f>ADMIN1!AJ62</f>
        <v>#VALUE!</v>
      </c>
      <c r="M62" s="224" t="e">
        <f>ADMIN1!AK62</f>
        <v>#VALUE!</v>
      </c>
      <c r="N62" s="462"/>
      <c r="O62" s="302"/>
      <c r="P62" s="225" t="e">
        <f>ADMIN1!AX62</f>
        <v>#VALUE!</v>
      </c>
      <c r="Q62" s="302"/>
      <c r="R62" s="226" t="e">
        <f>ADMIN1!BA62</f>
        <v>#VALUE!</v>
      </c>
      <c r="S62" s="302"/>
      <c r="T62" s="227" t="e">
        <f>ADMIN1!BD62</f>
        <v>#VALUE!</v>
      </c>
      <c r="U62" s="302"/>
      <c r="V62" s="227" t="e">
        <f>ADMIN1!BG62</f>
        <v>#VALUE!</v>
      </c>
      <c r="W62" s="302"/>
      <c r="X62" s="227" t="e">
        <f>ADMIN1!BJ62</f>
        <v>#VALUE!</v>
      </c>
      <c r="Y62" s="302"/>
      <c r="Z62" s="226" t="e">
        <f>ADMIN1!BM62</f>
        <v>#VALUE!</v>
      </c>
      <c r="AA62" s="302"/>
      <c r="AB62" s="227" t="e">
        <f>ADMIN1!BP62</f>
        <v>#VALUE!</v>
      </c>
      <c r="AC62" s="302"/>
      <c r="AD62" s="226" t="e">
        <f>ADMIN1!BS62</f>
        <v>#VALUE!</v>
      </c>
      <c r="AE62" s="302"/>
      <c r="AF62" s="227" t="e">
        <f>ADMIN1!BV62</f>
        <v>#VALUE!</v>
      </c>
      <c r="AG62" s="302"/>
      <c r="AH62" s="226" t="e">
        <f>ADMIN1!BY62</f>
        <v>#VALUE!</v>
      </c>
      <c r="AI62" s="302"/>
      <c r="AJ62" s="227" t="e">
        <f>ADMIN1!CB62</f>
        <v>#VALUE!</v>
      </c>
      <c r="AK62" s="302"/>
      <c r="AL62" s="226" t="e">
        <f>ADMIN1!CE62</f>
        <v>#VALUE!</v>
      </c>
      <c r="AM62" s="302"/>
      <c r="AN62" s="227" t="e">
        <f>ADMIN1!CH62</f>
        <v>#VALUE!</v>
      </c>
      <c r="AO62" s="302"/>
      <c r="AP62" s="226" t="e">
        <f>ADMIN1!CK62</f>
        <v>#VALUE!</v>
      </c>
      <c r="AQ62" s="302"/>
      <c r="AR62" s="228" t="e">
        <f>ADMIN1!CN62</f>
        <v>#VALUE!</v>
      </c>
      <c r="AS62" s="302"/>
      <c r="AT62" s="227" t="e">
        <f>ADMIN1!CQ62</f>
        <v>#VALUE!</v>
      </c>
      <c r="AU62" s="302"/>
      <c r="AV62" s="226" t="e">
        <f>ADMIN1!CT62</f>
        <v>#VALUE!</v>
      </c>
      <c r="AW62" s="302"/>
      <c r="AX62" s="227" t="e">
        <f>ADMIN1!CW62</f>
        <v>#VALUE!</v>
      </c>
      <c r="AY62" s="302"/>
      <c r="AZ62" s="226" t="e">
        <f>ADMIN1!CZ62</f>
        <v>#VALUE!</v>
      </c>
      <c r="BA62" s="302"/>
      <c r="BB62" s="228" t="e">
        <f>ADMIN1!DC62</f>
        <v>#VALUE!</v>
      </c>
      <c r="BC62" s="211"/>
    </row>
    <row r="63" spans="1:55" ht="30" customHeight="1" x14ac:dyDescent="0.2">
      <c r="A63" s="303">
        <f>ADMIN1!V63</f>
        <v>1626</v>
      </c>
      <c r="B63" s="304" t="str">
        <f>IF(ADMIN1!X63=0, "", ADMIN1!X63)</f>
        <v/>
      </c>
      <c r="C63" s="467" t="str">
        <f>ADMIN1!W63</f>
        <v>Chou Kale Winterbor Crespa BIO baby (Production de Rufino)</v>
      </c>
      <c r="D63" s="467"/>
      <c r="E63" s="397" t="e">
        <f>ADMIN1!Y63</f>
        <v>#VALUE!</v>
      </c>
      <c r="F63" s="222" t="str">
        <f>ADMIN1!AA63</f>
        <v>kg</v>
      </c>
      <c r="G63" s="305" t="e">
        <f>IF(ADMIN1!AB63="", "", ADMIN1!AB63)</f>
        <v>#VALUE!</v>
      </c>
      <c r="H63" s="305" t="str">
        <f>IF(ADMIN1!AC63="", "", ADMIN1!AC63)</f>
        <v/>
      </c>
      <c r="I63" s="305" t="str">
        <f>IF(ADMIN1!AD63="", "", ADMIN1!AD63)</f>
        <v/>
      </c>
      <c r="J63" s="408" t="str">
        <f>ADMIN1!AH63</f>
        <v>Grenade</v>
      </c>
      <c r="K63" s="223">
        <f>ADMIN1!AI63</f>
        <v>0</v>
      </c>
      <c r="L63" s="223" t="e">
        <f>ADMIN1!AJ63</f>
        <v>#VALUE!</v>
      </c>
      <c r="M63" s="224" t="e">
        <f>ADMIN1!AK63</f>
        <v>#VALUE!</v>
      </c>
      <c r="N63" s="462"/>
      <c r="O63" s="302"/>
      <c r="P63" s="225" t="e">
        <f>ADMIN1!AX63</f>
        <v>#VALUE!</v>
      </c>
      <c r="Q63" s="302"/>
      <c r="R63" s="226" t="e">
        <f>ADMIN1!BA63</f>
        <v>#VALUE!</v>
      </c>
      <c r="S63" s="302"/>
      <c r="T63" s="227" t="e">
        <f>ADMIN1!BD63</f>
        <v>#VALUE!</v>
      </c>
      <c r="U63" s="302"/>
      <c r="V63" s="227" t="e">
        <f>ADMIN1!BG63</f>
        <v>#VALUE!</v>
      </c>
      <c r="W63" s="302"/>
      <c r="X63" s="227" t="e">
        <f>ADMIN1!BJ63</f>
        <v>#VALUE!</v>
      </c>
      <c r="Y63" s="302"/>
      <c r="Z63" s="226" t="e">
        <f>ADMIN1!BM63</f>
        <v>#VALUE!</v>
      </c>
      <c r="AA63" s="302"/>
      <c r="AB63" s="227" t="e">
        <f>ADMIN1!BP63</f>
        <v>#VALUE!</v>
      </c>
      <c r="AC63" s="302"/>
      <c r="AD63" s="226" t="e">
        <f>ADMIN1!BS63</f>
        <v>#VALUE!</v>
      </c>
      <c r="AE63" s="302"/>
      <c r="AF63" s="227" t="e">
        <f>ADMIN1!BV63</f>
        <v>#VALUE!</v>
      </c>
      <c r="AG63" s="302"/>
      <c r="AH63" s="226" t="e">
        <f>ADMIN1!BY63</f>
        <v>#VALUE!</v>
      </c>
      <c r="AI63" s="302"/>
      <c r="AJ63" s="227" t="e">
        <f>ADMIN1!CB63</f>
        <v>#VALUE!</v>
      </c>
      <c r="AK63" s="302"/>
      <c r="AL63" s="226" t="e">
        <f>ADMIN1!CE63</f>
        <v>#VALUE!</v>
      </c>
      <c r="AM63" s="302"/>
      <c r="AN63" s="227" t="e">
        <f>ADMIN1!CH63</f>
        <v>#VALUE!</v>
      </c>
      <c r="AO63" s="302"/>
      <c r="AP63" s="226" t="e">
        <f>ADMIN1!CK63</f>
        <v>#VALUE!</v>
      </c>
      <c r="AQ63" s="302"/>
      <c r="AR63" s="228" t="e">
        <f>ADMIN1!CN63</f>
        <v>#VALUE!</v>
      </c>
      <c r="AS63" s="302"/>
      <c r="AT63" s="227" t="e">
        <f>ADMIN1!CQ63</f>
        <v>#VALUE!</v>
      </c>
      <c r="AU63" s="302"/>
      <c r="AV63" s="226" t="e">
        <f>ADMIN1!CT63</f>
        <v>#VALUE!</v>
      </c>
      <c r="AW63" s="302"/>
      <c r="AX63" s="227" t="e">
        <f>ADMIN1!CW63</f>
        <v>#VALUE!</v>
      </c>
      <c r="AY63" s="302"/>
      <c r="AZ63" s="226" t="e">
        <f>ADMIN1!CZ63</f>
        <v>#VALUE!</v>
      </c>
      <c r="BA63" s="302"/>
      <c r="BB63" s="228" t="e">
        <f>ADMIN1!DC63</f>
        <v>#VALUE!</v>
      </c>
      <c r="BC63" s="211"/>
    </row>
    <row r="64" spans="1:55" ht="30" customHeight="1" x14ac:dyDescent="0.2">
      <c r="A64" s="303">
        <f>ADMIN1!V64</f>
        <v>1006</v>
      </c>
      <c r="B64" s="304" t="str">
        <f>IF(ADMIN1!X64=0, "", ADMIN1!X64)</f>
        <v/>
      </c>
      <c r="C64" s="467" t="str">
        <f>ADMIN1!W64</f>
        <v>Chou vert BIO</v>
      </c>
      <c r="D64" s="467"/>
      <c r="E64" s="397" t="e">
        <f>ADMIN1!Y64</f>
        <v>#VALUE!</v>
      </c>
      <c r="F64" s="222" t="str">
        <f>ADMIN1!AA64</f>
        <v>kg</v>
      </c>
      <c r="G64" s="305" t="e">
        <f>IF(ADMIN1!AB64="", "", ADMIN1!AB64)</f>
        <v>#VALUE!</v>
      </c>
      <c r="H64" s="305" t="str">
        <f>IF(ADMIN1!AC64="", "", ADMIN1!AC64)</f>
        <v/>
      </c>
      <c r="I64" s="305" t="str">
        <f>IF(ADMIN1!AD64="", "", ADMIN1!AD64)</f>
        <v/>
      </c>
      <c r="J64" s="408" t="str">
        <f>ADMIN1!AH64</f>
        <v>Malaga</v>
      </c>
      <c r="K64" s="223">
        <f>ADMIN1!AI64</f>
        <v>0</v>
      </c>
      <c r="L64" s="223" t="e">
        <f>ADMIN1!AJ64</f>
        <v>#VALUE!</v>
      </c>
      <c r="M64" s="224" t="e">
        <f>ADMIN1!AK64</f>
        <v>#VALUE!</v>
      </c>
      <c r="N64" s="462"/>
      <c r="O64" s="302"/>
      <c r="P64" s="225" t="e">
        <f>ADMIN1!AX64</f>
        <v>#VALUE!</v>
      </c>
      <c r="Q64" s="302"/>
      <c r="R64" s="226" t="e">
        <f>ADMIN1!BA64</f>
        <v>#VALUE!</v>
      </c>
      <c r="S64" s="302"/>
      <c r="T64" s="227" t="e">
        <f>ADMIN1!BD64</f>
        <v>#VALUE!</v>
      </c>
      <c r="U64" s="302"/>
      <c r="V64" s="227" t="e">
        <f>ADMIN1!BG64</f>
        <v>#VALUE!</v>
      </c>
      <c r="W64" s="302"/>
      <c r="X64" s="227" t="e">
        <f>ADMIN1!BJ64</f>
        <v>#VALUE!</v>
      </c>
      <c r="Y64" s="302"/>
      <c r="Z64" s="226" t="e">
        <f>ADMIN1!BM64</f>
        <v>#VALUE!</v>
      </c>
      <c r="AA64" s="302"/>
      <c r="AB64" s="227" t="e">
        <f>ADMIN1!BP64</f>
        <v>#VALUE!</v>
      </c>
      <c r="AC64" s="302"/>
      <c r="AD64" s="226" t="e">
        <f>ADMIN1!BS64</f>
        <v>#VALUE!</v>
      </c>
      <c r="AE64" s="302"/>
      <c r="AF64" s="227" t="e">
        <f>ADMIN1!BV64</f>
        <v>#VALUE!</v>
      </c>
      <c r="AG64" s="302"/>
      <c r="AH64" s="226" t="e">
        <f>ADMIN1!BY64</f>
        <v>#VALUE!</v>
      </c>
      <c r="AI64" s="302"/>
      <c r="AJ64" s="227" t="e">
        <f>ADMIN1!CB64</f>
        <v>#VALUE!</v>
      </c>
      <c r="AK64" s="302"/>
      <c r="AL64" s="226" t="e">
        <f>ADMIN1!CE64</f>
        <v>#VALUE!</v>
      </c>
      <c r="AM64" s="302"/>
      <c r="AN64" s="227" t="e">
        <f>ADMIN1!CH64</f>
        <v>#VALUE!</v>
      </c>
      <c r="AO64" s="302"/>
      <c r="AP64" s="226" t="e">
        <f>ADMIN1!CK64</f>
        <v>#VALUE!</v>
      </c>
      <c r="AQ64" s="302"/>
      <c r="AR64" s="228" t="e">
        <f>ADMIN1!CN64</f>
        <v>#VALUE!</v>
      </c>
      <c r="AS64" s="302"/>
      <c r="AT64" s="227" t="e">
        <f>ADMIN1!CQ64</f>
        <v>#VALUE!</v>
      </c>
      <c r="AU64" s="302"/>
      <c r="AV64" s="226" t="e">
        <f>ADMIN1!CT64</f>
        <v>#VALUE!</v>
      </c>
      <c r="AW64" s="302"/>
      <c r="AX64" s="227" t="e">
        <f>ADMIN1!CW64</f>
        <v>#VALUE!</v>
      </c>
      <c r="AY64" s="302"/>
      <c r="AZ64" s="226" t="e">
        <f>ADMIN1!CZ64</f>
        <v>#VALUE!</v>
      </c>
      <c r="BA64" s="302"/>
      <c r="BB64" s="228" t="e">
        <f>ADMIN1!DC64</f>
        <v>#VALUE!</v>
      </c>
      <c r="BC64" s="211"/>
    </row>
    <row r="65" spans="1:55" ht="30" customHeight="1" x14ac:dyDescent="0.2">
      <c r="A65" s="303">
        <f>ADMIN1!V65</f>
        <v>5037</v>
      </c>
      <c r="B65" s="304" t="str">
        <f>IF(ADMIN1!X65=0, "", ADMIN1!X65)</f>
        <v/>
      </c>
      <c r="C65" s="467" t="str">
        <f>ADMIN1!W65</f>
        <v>Citron Caviar (culture naturelle, plateau 200g)</v>
      </c>
      <c r="D65" s="467"/>
      <c r="E65" s="397" t="e">
        <f>ADMIN1!Y65</f>
        <v>#VALUE!</v>
      </c>
      <c r="F65" s="222" t="str">
        <f>ADMIN1!AA65</f>
        <v>Pièce</v>
      </c>
      <c r="G65" s="305" t="str">
        <f>IF(ADMIN1!AB65="", "", ADMIN1!AB65)</f>
        <v/>
      </c>
      <c r="H65" s="305" t="str">
        <f>IF(ADMIN1!AC65="", "", ADMIN1!AC65)</f>
        <v/>
      </c>
      <c r="I65" s="305" t="str">
        <f>IF(ADMIN1!AD65="", "", ADMIN1!AD65)</f>
        <v/>
      </c>
      <c r="J65" s="408" t="str">
        <f>ADMIN1!AH65</f>
        <v>Salobrena</v>
      </c>
      <c r="K65" s="223">
        <f>ADMIN1!AI65</f>
        <v>0</v>
      </c>
      <c r="L65" s="223" t="e">
        <f>ADMIN1!AJ65</f>
        <v>#VALUE!</v>
      </c>
      <c r="M65" s="224" t="e">
        <f>ADMIN1!AK65</f>
        <v>#VALUE!</v>
      </c>
      <c r="N65" s="462"/>
      <c r="O65" s="302"/>
      <c r="P65" s="225" t="e">
        <f>ADMIN1!AX65</f>
        <v>#VALUE!</v>
      </c>
      <c r="Q65" s="302"/>
      <c r="R65" s="226" t="e">
        <f>ADMIN1!BA65</f>
        <v>#VALUE!</v>
      </c>
      <c r="S65" s="302"/>
      <c r="T65" s="227" t="e">
        <f>ADMIN1!BD65</f>
        <v>#VALUE!</v>
      </c>
      <c r="U65" s="302"/>
      <c r="V65" s="227" t="e">
        <f>ADMIN1!BG65</f>
        <v>#VALUE!</v>
      </c>
      <c r="W65" s="302"/>
      <c r="X65" s="227" t="e">
        <f>ADMIN1!BJ65</f>
        <v>#VALUE!</v>
      </c>
      <c r="Y65" s="302"/>
      <c r="Z65" s="226" t="e">
        <f>ADMIN1!BM65</f>
        <v>#VALUE!</v>
      </c>
      <c r="AA65" s="302"/>
      <c r="AB65" s="227" t="e">
        <f>ADMIN1!BP65</f>
        <v>#VALUE!</v>
      </c>
      <c r="AC65" s="302"/>
      <c r="AD65" s="226" t="e">
        <f>ADMIN1!BS65</f>
        <v>#VALUE!</v>
      </c>
      <c r="AE65" s="302"/>
      <c r="AF65" s="227" t="e">
        <f>ADMIN1!BV65</f>
        <v>#VALUE!</v>
      </c>
      <c r="AG65" s="302"/>
      <c r="AH65" s="226" t="e">
        <f>ADMIN1!BY65</f>
        <v>#VALUE!</v>
      </c>
      <c r="AI65" s="302"/>
      <c r="AJ65" s="227" t="e">
        <f>ADMIN1!CB65</f>
        <v>#VALUE!</v>
      </c>
      <c r="AK65" s="302"/>
      <c r="AL65" s="226" t="e">
        <f>ADMIN1!CE65</f>
        <v>#VALUE!</v>
      </c>
      <c r="AM65" s="302"/>
      <c r="AN65" s="227" t="e">
        <f>ADMIN1!CH65</f>
        <v>#VALUE!</v>
      </c>
      <c r="AO65" s="302"/>
      <c r="AP65" s="226" t="e">
        <f>ADMIN1!CK65</f>
        <v>#VALUE!</v>
      </c>
      <c r="AQ65" s="302"/>
      <c r="AR65" s="228" t="e">
        <f>ADMIN1!CN65</f>
        <v>#VALUE!</v>
      </c>
      <c r="AS65" s="302"/>
      <c r="AT65" s="227" t="e">
        <f>ADMIN1!CQ65</f>
        <v>#VALUE!</v>
      </c>
      <c r="AU65" s="302"/>
      <c r="AV65" s="226" t="e">
        <f>ADMIN1!CT65</f>
        <v>#VALUE!</v>
      </c>
      <c r="AW65" s="302"/>
      <c r="AX65" s="227" t="e">
        <f>ADMIN1!CW65</f>
        <v>#VALUE!</v>
      </c>
      <c r="AY65" s="302"/>
      <c r="AZ65" s="226" t="e">
        <f>ADMIN1!CZ65</f>
        <v>#VALUE!</v>
      </c>
      <c r="BA65" s="302"/>
      <c r="BB65" s="228" t="e">
        <f>ADMIN1!DC65</f>
        <v>#VALUE!</v>
      </c>
      <c r="BC65" s="211"/>
    </row>
    <row r="66" spans="1:55" ht="30" customHeight="1" x14ac:dyDescent="0.2">
      <c r="A66" s="303">
        <f>ADMIN1!V66</f>
        <v>5037</v>
      </c>
      <c r="B66" s="304" t="str">
        <f>IF(ADMIN1!X66=0, "", ADMIN1!X66)</f>
        <v/>
      </c>
      <c r="C66" s="467" t="str">
        <f>ADMIN1!W66</f>
        <v>Citron Caviar (culture naturelle, plateau 500g)</v>
      </c>
      <c r="D66" s="467"/>
      <c r="E66" s="397" t="e">
        <f>ADMIN1!Y66</f>
        <v>#VALUE!</v>
      </c>
      <c r="F66" s="222" t="str">
        <f>ADMIN1!AA66</f>
        <v>Pièce</v>
      </c>
      <c r="G66" s="305" t="str">
        <f>IF(ADMIN1!AB66="", "", ADMIN1!AB66)</f>
        <v/>
      </c>
      <c r="H66" s="305" t="str">
        <f>IF(ADMIN1!AC66="", "", ADMIN1!AC66)</f>
        <v/>
      </c>
      <c r="I66" s="305" t="str">
        <f>IF(ADMIN1!AD66="", "", ADMIN1!AD66)</f>
        <v/>
      </c>
      <c r="J66" s="408" t="str">
        <f>ADMIN1!AH66</f>
        <v>Salobrena</v>
      </c>
      <c r="K66" s="223">
        <f>ADMIN1!AI66</f>
        <v>0</v>
      </c>
      <c r="L66" s="223" t="e">
        <f>ADMIN1!AJ66</f>
        <v>#VALUE!</v>
      </c>
      <c r="M66" s="224" t="e">
        <f>ADMIN1!AK66</f>
        <v>#VALUE!</v>
      </c>
      <c r="N66" s="462"/>
      <c r="O66" s="302"/>
      <c r="P66" s="225" t="e">
        <f>ADMIN1!AX66</f>
        <v>#VALUE!</v>
      </c>
      <c r="Q66" s="302"/>
      <c r="R66" s="226" t="e">
        <f>ADMIN1!BA66</f>
        <v>#VALUE!</v>
      </c>
      <c r="S66" s="302"/>
      <c r="T66" s="227" t="e">
        <f>ADMIN1!BD66</f>
        <v>#VALUE!</v>
      </c>
      <c r="U66" s="302"/>
      <c r="V66" s="227" t="e">
        <f>ADMIN1!BG66</f>
        <v>#VALUE!</v>
      </c>
      <c r="W66" s="302"/>
      <c r="X66" s="227" t="e">
        <f>ADMIN1!BJ66</f>
        <v>#VALUE!</v>
      </c>
      <c r="Y66" s="302"/>
      <c r="Z66" s="226" t="e">
        <f>ADMIN1!BM66</f>
        <v>#VALUE!</v>
      </c>
      <c r="AA66" s="302"/>
      <c r="AB66" s="227" t="e">
        <f>ADMIN1!BP66</f>
        <v>#VALUE!</v>
      </c>
      <c r="AC66" s="302"/>
      <c r="AD66" s="226" t="e">
        <f>ADMIN1!BS66</f>
        <v>#VALUE!</v>
      </c>
      <c r="AE66" s="302"/>
      <c r="AF66" s="227" t="e">
        <f>ADMIN1!BV66</f>
        <v>#VALUE!</v>
      </c>
      <c r="AG66" s="302"/>
      <c r="AH66" s="226" t="e">
        <f>ADMIN1!BY66</f>
        <v>#VALUE!</v>
      </c>
      <c r="AI66" s="302"/>
      <c r="AJ66" s="227" t="e">
        <f>ADMIN1!CB66</f>
        <v>#VALUE!</v>
      </c>
      <c r="AK66" s="302"/>
      <c r="AL66" s="226" t="e">
        <f>ADMIN1!CE66</f>
        <v>#VALUE!</v>
      </c>
      <c r="AM66" s="302"/>
      <c r="AN66" s="227" t="e">
        <f>ADMIN1!CH66</f>
        <v>#VALUE!</v>
      </c>
      <c r="AO66" s="302"/>
      <c r="AP66" s="226" t="e">
        <f>ADMIN1!CK66</f>
        <v>#VALUE!</v>
      </c>
      <c r="AQ66" s="302"/>
      <c r="AR66" s="228" t="e">
        <f>ADMIN1!CN66</f>
        <v>#VALUE!</v>
      </c>
      <c r="AS66" s="302"/>
      <c r="AT66" s="227" t="e">
        <f>ADMIN1!CQ66</f>
        <v>#VALUE!</v>
      </c>
      <c r="AU66" s="302"/>
      <c r="AV66" s="226" t="e">
        <f>ADMIN1!CT66</f>
        <v>#VALUE!</v>
      </c>
      <c r="AW66" s="302"/>
      <c r="AX66" s="227" t="e">
        <f>ADMIN1!CW66</f>
        <v>#VALUE!</v>
      </c>
      <c r="AY66" s="302"/>
      <c r="AZ66" s="226" t="e">
        <f>ADMIN1!CZ66</f>
        <v>#VALUE!</v>
      </c>
      <c r="BA66" s="302"/>
      <c r="BB66" s="228" t="e">
        <f>ADMIN1!DC66</f>
        <v>#VALUE!</v>
      </c>
      <c r="BC66" s="211"/>
    </row>
    <row r="67" spans="1:55" ht="30" customHeight="1" x14ac:dyDescent="0.2">
      <c r="A67" s="303">
        <f>ADMIN1!V67</f>
        <v>6019</v>
      </c>
      <c r="B67" s="304" t="str">
        <f>IF(ADMIN1!X67=0, "", ADMIN1!X67)</f>
        <v>❤️</v>
      </c>
      <c r="C67" s="467" t="str">
        <f>ADMIN1!W67</f>
        <v>Citron Caviar BIO
    - (plateau de 200g)</v>
      </c>
      <c r="D67" s="467"/>
      <c r="E67" s="397" t="e">
        <f>ADMIN1!Y67</f>
        <v>#VALUE!</v>
      </c>
      <c r="F67" s="222" t="str">
        <f>ADMIN1!AA67</f>
        <v>200g</v>
      </c>
      <c r="G67" s="305" t="str">
        <f>IF(ADMIN1!AB67="", "", ADMIN1!AB67)</f>
        <v/>
      </c>
      <c r="H67" s="305" t="str">
        <f>IF(ADMIN1!AC67="", "", ADMIN1!AC67)</f>
        <v/>
      </c>
      <c r="I67" s="305" t="str">
        <f>IF(ADMIN1!AD67="", "", ADMIN1!AD67)</f>
        <v/>
      </c>
      <c r="J67" s="408" t="str">
        <f>ADMIN1!AH67</f>
        <v>Grenade</v>
      </c>
      <c r="K67" s="223">
        <f>ADMIN1!AI67</f>
        <v>0</v>
      </c>
      <c r="L67" s="223" t="e">
        <f>ADMIN1!AJ67</f>
        <v>#VALUE!</v>
      </c>
      <c r="M67" s="224" t="e">
        <f>ADMIN1!AK67</f>
        <v>#VALUE!</v>
      </c>
      <c r="N67" s="462"/>
      <c r="O67" s="302"/>
      <c r="P67" s="225" t="e">
        <f>ADMIN1!AX67</f>
        <v>#VALUE!</v>
      </c>
      <c r="Q67" s="302"/>
      <c r="R67" s="226" t="e">
        <f>ADMIN1!BA67</f>
        <v>#VALUE!</v>
      </c>
      <c r="S67" s="302"/>
      <c r="T67" s="227" t="e">
        <f>ADMIN1!BD67</f>
        <v>#VALUE!</v>
      </c>
      <c r="U67" s="302"/>
      <c r="V67" s="227" t="e">
        <f>ADMIN1!BG67</f>
        <v>#VALUE!</v>
      </c>
      <c r="W67" s="302"/>
      <c r="X67" s="227" t="e">
        <f>ADMIN1!BJ67</f>
        <v>#VALUE!</v>
      </c>
      <c r="Y67" s="302"/>
      <c r="Z67" s="226" t="e">
        <f>ADMIN1!BM67</f>
        <v>#VALUE!</v>
      </c>
      <c r="AA67" s="302"/>
      <c r="AB67" s="227" t="e">
        <f>ADMIN1!BP67</f>
        <v>#VALUE!</v>
      </c>
      <c r="AC67" s="302"/>
      <c r="AD67" s="226" t="e">
        <f>ADMIN1!BS67</f>
        <v>#VALUE!</v>
      </c>
      <c r="AE67" s="302"/>
      <c r="AF67" s="227" t="e">
        <f>ADMIN1!BV67</f>
        <v>#VALUE!</v>
      </c>
      <c r="AG67" s="302"/>
      <c r="AH67" s="226" t="e">
        <f>ADMIN1!BY67</f>
        <v>#VALUE!</v>
      </c>
      <c r="AI67" s="302"/>
      <c r="AJ67" s="227" t="e">
        <f>ADMIN1!CB67</f>
        <v>#VALUE!</v>
      </c>
      <c r="AK67" s="302"/>
      <c r="AL67" s="226" t="e">
        <f>ADMIN1!CE67</f>
        <v>#VALUE!</v>
      </c>
      <c r="AM67" s="302"/>
      <c r="AN67" s="227" t="e">
        <f>ADMIN1!CH67</f>
        <v>#VALUE!</v>
      </c>
      <c r="AO67" s="302"/>
      <c r="AP67" s="226" t="e">
        <f>ADMIN1!CK67</f>
        <v>#VALUE!</v>
      </c>
      <c r="AQ67" s="302"/>
      <c r="AR67" s="228" t="e">
        <f>ADMIN1!CN67</f>
        <v>#VALUE!</v>
      </c>
      <c r="AS67" s="302"/>
      <c r="AT67" s="227" t="e">
        <f>ADMIN1!CQ67</f>
        <v>#VALUE!</v>
      </c>
      <c r="AU67" s="302"/>
      <c r="AV67" s="226" t="e">
        <f>ADMIN1!CT67</f>
        <v>#VALUE!</v>
      </c>
      <c r="AW67" s="302"/>
      <c r="AX67" s="227" t="e">
        <f>ADMIN1!CW67</f>
        <v>#VALUE!</v>
      </c>
      <c r="AY67" s="302"/>
      <c r="AZ67" s="226" t="e">
        <f>ADMIN1!CZ67</f>
        <v>#VALUE!</v>
      </c>
      <c r="BA67" s="302"/>
      <c r="BB67" s="228" t="e">
        <f>ADMIN1!DC67</f>
        <v>#VALUE!</v>
      </c>
      <c r="BC67" s="211"/>
    </row>
    <row r="68" spans="1:55" ht="30" customHeight="1" x14ac:dyDescent="0.2">
      <c r="A68" s="303">
        <f>ADMIN1!V68</f>
        <v>6019</v>
      </c>
      <c r="B68" s="304" t="str">
        <f>IF(ADMIN1!X68=0, "", ADMIN1!X68)</f>
        <v>❤️</v>
      </c>
      <c r="C68" s="467" t="str">
        <f>ADMIN1!W68</f>
        <v>Citron Caviar BIO
    - (plateau de 500g)</v>
      </c>
      <c r="D68" s="467"/>
      <c r="E68" s="397" t="e">
        <f>ADMIN1!Y68</f>
        <v>#VALUE!</v>
      </c>
      <c r="F68" s="222" t="str">
        <f>ADMIN1!AA68</f>
        <v>500g</v>
      </c>
      <c r="G68" s="305" t="str">
        <f>IF(ADMIN1!AB68="", "", ADMIN1!AB68)</f>
        <v/>
      </c>
      <c r="H68" s="305" t="str">
        <f>IF(ADMIN1!AC68="", "", ADMIN1!AC68)</f>
        <v/>
      </c>
      <c r="I68" s="305" t="str">
        <f>IF(ADMIN1!AD68="", "", ADMIN1!AD68)</f>
        <v/>
      </c>
      <c r="J68" s="408" t="str">
        <f>ADMIN1!AH68</f>
        <v>Grenade</v>
      </c>
      <c r="K68" s="223">
        <f>ADMIN1!AI68</f>
        <v>0</v>
      </c>
      <c r="L68" s="223" t="e">
        <f>ADMIN1!AJ68</f>
        <v>#VALUE!</v>
      </c>
      <c r="M68" s="224" t="e">
        <f>ADMIN1!AK68</f>
        <v>#VALUE!</v>
      </c>
      <c r="N68" s="462"/>
      <c r="O68" s="302"/>
      <c r="P68" s="225" t="e">
        <f>ADMIN1!AX68</f>
        <v>#VALUE!</v>
      </c>
      <c r="Q68" s="302"/>
      <c r="R68" s="226" t="e">
        <f>ADMIN1!BA68</f>
        <v>#VALUE!</v>
      </c>
      <c r="S68" s="302"/>
      <c r="T68" s="227" t="e">
        <f>ADMIN1!BD68</f>
        <v>#VALUE!</v>
      </c>
      <c r="U68" s="302"/>
      <c r="V68" s="227" t="e">
        <f>ADMIN1!BG68</f>
        <v>#VALUE!</v>
      </c>
      <c r="W68" s="302"/>
      <c r="X68" s="227" t="e">
        <f>ADMIN1!BJ68</f>
        <v>#VALUE!</v>
      </c>
      <c r="Y68" s="302"/>
      <c r="Z68" s="226" t="e">
        <f>ADMIN1!BM68</f>
        <v>#VALUE!</v>
      </c>
      <c r="AA68" s="302"/>
      <c r="AB68" s="227" t="e">
        <f>ADMIN1!BP68</f>
        <v>#VALUE!</v>
      </c>
      <c r="AC68" s="302"/>
      <c r="AD68" s="226" t="e">
        <f>ADMIN1!BS68</f>
        <v>#VALUE!</v>
      </c>
      <c r="AE68" s="302"/>
      <c r="AF68" s="227" t="e">
        <f>ADMIN1!BV68</f>
        <v>#VALUE!</v>
      </c>
      <c r="AG68" s="302"/>
      <c r="AH68" s="226" t="e">
        <f>ADMIN1!BY68</f>
        <v>#VALUE!</v>
      </c>
      <c r="AI68" s="302"/>
      <c r="AJ68" s="227" t="e">
        <f>ADMIN1!CB68</f>
        <v>#VALUE!</v>
      </c>
      <c r="AK68" s="302"/>
      <c r="AL68" s="226" t="e">
        <f>ADMIN1!CE68</f>
        <v>#VALUE!</v>
      </c>
      <c r="AM68" s="302"/>
      <c r="AN68" s="227" t="e">
        <f>ADMIN1!CH68</f>
        <v>#VALUE!</v>
      </c>
      <c r="AO68" s="302"/>
      <c r="AP68" s="226" t="e">
        <f>ADMIN1!CK68</f>
        <v>#VALUE!</v>
      </c>
      <c r="AQ68" s="302"/>
      <c r="AR68" s="228" t="e">
        <f>ADMIN1!CN68</f>
        <v>#VALUE!</v>
      </c>
      <c r="AS68" s="302"/>
      <c r="AT68" s="227" t="e">
        <f>ADMIN1!CQ68</f>
        <v>#VALUE!</v>
      </c>
      <c r="AU68" s="302"/>
      <c r="AV68" s="226" t="e">
        <f>ADMIN1!CT68</f>
        <v>#VALUE!</v>
      </c>
      <c r="AW68" s="302"/>
      <c r="AX68" s="227" t="e">
        <f>ADMIN1!CW68</f>
        <v>#VALUE!</v>
      </c>
      <c r="AY68" s="302"/>
      <c r="AZ68" s="226" t="e">
        <f>ADMIN1!CZ68</f>
        <v>#VALUE!</v>
      </c>
      <c r="BA68" s="302"/>
      <c r="BB68" s="228" t="e">
        <f>ADMIN1!DC68</f>
        <v>#VALUE!</v>
      </c>
      <c r="BC68" s="211"/>
    </row>
    <row r="69" spans="1:55" ht="30" customHeight="1" x14ac:dyDescent="0.2">
      <c r="A69" s="303">
        <f>ADMIN1!V69</f>
        <v>3421</v>
      </c>
      <c r="B69" s="304" t="str">
        <f>IF(ADMIN1!X69=0, "", ADMIN1!X69)</f>
        <v>❤️</v>
      </c>
      <c r="C69" s="467" t="str">
        <f>ADMIN1!W69</f>
        <v>Citron jaune (mûri sur plante)</v>
      </c>
      <c r="D69" s="467"/>
      <c r="E69" s="397" t="e">
        <f>ADMIN1!Y69</f>
        <v>#VALUE!</v>
      </c>
      <c r="F69" s="222" t="str">
        <f>ADMIN1!AA69</f>
        <v>kg</v>
      </c>
      <c r="G69" s="305" t="e">
        <f>IF(ADMIN1!AB69="", "", ADMIN1!AB69)</f>
        <v>#VALUE!</v>
      </c>
      <c r="H69" s="305" t="e">
        <f>IF(ADMIN1!AC69="", "", ADMIN1!AC69)</f>
        <v>#VALUE!</v>
      </c>
      <c r="I69" s="305" t="e">
        <f>IF(ADMIN1!AD69="", "", ADMIN1!AD69)</f>
        <v>#VALUE!</v>
      </c>
      <c r="J69" s="408" t="str">
        <f>ADMIN1!AH69</f>
        <v>Grenade</v>
      </c>
      <c r="K69" s="223">
        <f>ADMIN1!AI69</f>
        <v>0</v>
      </c>
      <c r="L69" s="223" t="e">
        <f>ADMIN1!AJ69</f>
        <v>#VALUE!</v>
      </c>
      <c r="M69" s="224" t="e">
        <f>ADMIN1!AK69</f>
        <v>#VALUE!</v>
      </c>
      <c r="N69" s="462"/>
      <c r="O69" s="302"/>
      <c r="P69" s="225" t="e">
        <f>ADMIN1!AX69</f>
        <v>#VALUE!</v>
      </c>
      <c r="Q69" s="302"/>
      <c r="R69" s="226" t="e">
        <f>ADMIN1!BA69</f>
        <v>#VALUE!</v>
      </c>
      <c r="S69" s="302"/>
      <c r="T69" s="227" t="e">
        <f>ADMIN1!BD69</f>
        <v>#VALUE!</v>
      </c>
      <c r="U69" s="302"/>
      <c r="V69" s="227" t="e">
        <f>ADMIN1!BG69</f>
        <v>#VALUE!</v>
      </c>
      <c r="W69" s="302"/>
      <c r="X69" s="227" t="e">
        <f>ADMIN1!BJ69</f>
        <v>#VALUE!</v>
      </c>
      <c r="Y69" s="302"/>
      <c r="Z69" s="226" t="e">
        <f>ADMIN1!BM69</f>
        <v>#VALUE!</v>
      </c>
      <c r="AA69" s="302"/>
      <c r="AB69" s="227" t="e">
        <f>ADMIN1!BP69</f>
        <v>#VALUE!</v>
      </c>
      <c r="AC69" s="302"/>
      <c r="AD69" s="226" t="e">
        <f>ADMIN1!BS69</f>
        <v>#VALUE!</v>
      </c>
      <c r="AE69" s="302"/>
      <c r="AF69" s="227" t="e">
        <f>ADMIN1!BV69</f>
        <v>#VALUE!</v>
      </c>
      <c r="AG69" s="302"/>
      <c r="AH69" s="226" t="e">
        <f>ADMIN1!BY69</f>
        <v>#VALUE!</v>
      </c>
      <c r="AI69" s="302"/>
      <c r="AJ69" s="227" t="e">
        <f>ADMIN1!CB69</f>
        <v>#VALUE!</v>
      </c>
      <c r="AK69" s="302"/>
      <c r="AL69" s="226" t="e">
        <f>ADMIN1!CE69</f>
        <v>#VALUE!</v>
      </c>
      <c r="AM69" s="302"/>
      <c r="AN69" s="227" t="e">
        <f>ADMIN1!CH69</f>
        <v>#VALUE!</v>
      </c>
      <c r="AO69" s="302"/>
      <c r="AP69" s="226" t="e">
        <f>ADMIN1!CK69</f>
        <v>#VALUE!</v>
      </c>
      <c r="AQ69" s="302"/>
      <c r="AR69" s="228" t="e">
        <f>ADMIN1!CN69</f>
        <v>#VALUE!</v>
      </c>
      <c r="AS69" s="302"/>
      <c r="AT69" s="227" t="e">
        <f>ADMIN1!CQ69</f>
        <v>#VALUE!</v>
      </c>
      <c r="AU69" s="302"/>
      <c r="AV69" s="226" t="e">
        <f>ADMIN1!CT69</f>
        <v>#VALUE!</v>
      </c>
      <c r="AW69" s="302"/>
      <c r="AX69" s="227" t="e">
        <f>ADMIN1!CW69</f>
        <v>#VALUE!</v>
      </c>
      <c r="AY69" s="302"/>
      <c r="AZ69" s="226" t="e">
        <f>ADMIN1!CZ69</f>
        <v>#VALUE!</v>
      </c>
      <c r="BA69" s="302"/>
      <c r="BB69" s="228" t="e">
        <f>ADMIN1!DC69</f>
        <v>#VALUE!</v>
      </c>
      <c r="BC69" s="211"/>
    </row>
    <row r="70" spans="1:55" ht="30" customHeight="1" x14ac:dyDescent="0.2">
      <c r="A70" s="303">
        <f>ADMIN1!V70</f>
        <v>6094</v>
      </c>
      <c r="B70" s="304" t="str">
        <f>IF(ADMIN1!X70=0, "", ADMIN1!X70)</f>
        <v/>
      </c>
      <c r="C70" s="467" t="str">
        <f>ADMIN1!W70</f>
        <v>Citron jaune BIO (seconde catégorie)</v>
      </c>
      <c r="D70" s="467"/>
      <c r="E70" s="397" t="e">
        <f>ADMIN1!Y70</f>
        <v>#VALUE!</v>
      </c>
      <c r="F70" s="222" t="str">
        <f>ADMIN1!AA70</f>
        <v>kg</v>
      </c>
      <c r="G70" s="305" t="e">
        <f>IF(ADMIN1!AB70="", "", ADMIN1!AB70)</f>
        <v>#VALUE!</v>
      </c>
      <c r="H70" s="305" t="e">
        <f>IF(ADMIN1!AC70="", "", ADMIN1!AC70)</f>
        <v>#VALUE!</v>
      </c>
      <c r="I70" s="305" t="e">
        <f>IF(ADMIN1!AD70="", "", ADMIN1!AD70)</f>
        <v>#VALUE!</v>
      </c>
      <c r="J70" s="408" t="str">
        <f>ADMIN1!AH70</f>
        <v>Malaga</v>
      </c>
      <c r="K70" s="223">
        <f>ADMIN1!AI70</f>
        <v>0</v>
      </c>
      <c r="L70" s="223" t="e">
        <f>ADMIN1!AJ70</f>
        <v>#VALUE!</v>
      </c>
      <c r="M70" s="224" t="e">
        <f>ADMIN1!AK70</f>
        <v>#VALUE!</v>
      </c>
      <c r="N70" s="462"/>
      <c r="O70" s="302"/>
      <c r="P70" s="225" t="e">
        <f>ADMIN1!AX70</f>
        <v>#VALUE!</v>
      </c>
      <c r="Q70" s="302"/>
      <c r="R70" s="226" t="e">
        <f>ADMIN1!BA70</f>
        <v>#VALUE!</v>
      </c>
      <c r="S70" s="302"/>
      <c r="T70" s="227" t="e">
        <f>ADMIN1!BD70</f>
        <v>#VALUE!</v>
      </c>
      <c r="U70" s="302"/>
      <c r="V70" s="227" t="e">
        <f>ADMIN1!BG70</f>
        <v>#VALUE!</v>
      </c>
      <c r="W70" s="302"/>
      <c r="X70" s="227" t="e">
        <f>ADMIN1!BJ70</f>
        <v>#VALUE!</v>
      </c>
      <c r="Y70" s="302"/>
      <c r="Z70" s="226" t="e">
        <f>ADMIN1!BM70</f>
        <v>#VALUE!</v>
      </c>
      <c r="AA70" s="302"/>
      <c r="AB70" s="227" t="e">
        <f>ADMIN1!BP70</f>
        <v>#VALUE!</v>
      </c>
      <c r="AC70" s="302"/>
      <c r="AD70" s="226" t="e">
        <f>ADMIN1!BS70</f>
        <v>#VALUE!</v>
      </c>
      <c r="AE70" s="302"/>
      <c r="AF70" s="227" t="e">
        <f>ADMIN1!BV70</f>
        <v>#VALUE!</v>
      </c>
      <c r="AG70" s="302"/>
      <c r="AH70" s="226" t="e">
        <f>ADMIN1!BY70</f>
        <v>#VALUE!</v>
      </c>
      <c r="AI70" s="302"/>
      <c r="AJ70" s="227" t="e">
        <f>ADMIN1!CB70</f>
        <v>#VALUE!</v>
      </c>
      <c r="AK70" s="302"/>
      <c r="AL70" s="226" t="e">
        <f>ADMIN1!CE70</f>
        <v>#VALUE!</v>
      </c>
      <c r="AM70" s="302"/>
      <c r="AN70" s="227" t="e">
        <f>ADMIN1!CH70</f>
        <v>#VALUE!</v>
      </c>
      <c r="AO70" s="302"/>
      <c r="AP70" s="226" t="e">
        <f>ADMIN1!CK70</f>
        <v>#VALUE!</v>
      </c>
      <c r="AQ70" s="302"/>
      <c r="AR70" s="228" t="e">
        <f>ADMIN1!CN70</f>
        <v>#VALUE!</v>
      </c>
      <c r="AS70" s="302"/>
      <c r="AT70" s="227" t="e">
        <f>ADMIN1!CQ70</f>
        <v>#VALUE!</v>
      </c>
      <c r="AU70" s="302"/>
      <c r="AV70" s="226" t="e">
        <f>ADMIN1!CT70</f>
        <v>#VALUE!</v>
      </c>
      <c r="AW70" s="302"/>
      <c r="AX70" s="227" t="e">
        <f>ADMIN1!CW70</f>
        <v>#VALUE!</v>
      </c>
      <c r="AY70" s="302"/>
      <c r="AZ70" s="226" t="e">
        <f>ADMIN1!CZ70</f>
        <v>#VALUE!</v>
      </c>
      <c r="BA70" s="302"/>
      <c r="BB70" s="228" t="e">
        <f>ADMIN1!DC70</f>
        <v>#VALUE!</v>
      </c>
      <c r="BC70" s="211"/>
    </row>
    <row r="71" spans="1:55" ht="30" customHeight="1" x14ac:dyDescent="0.2">
      <c r="A71" s="303">
        <f>ADMIN1!V71</f>
        <v>1023</v>
      </c>
      <c r="B71" s="304" t="str">
        <f>IF(ADMIN1!X71=0, "", ADMIN1!X71)</f>
        <v>❤️</v>
      </c>
      <c r="C71" s="467" t="str">
        <f>ADMIN1!W71</f>
        <v xml:space="preserve">Citron jaune Verna BIO (mûri sur arbre)
    - (grand/moyen) </v>
      </c>
      <c r="D71" s="467"/>
      <c r="E71" s="397" t="e">
        <f>ADMIN1!Y71</f>
        <v>#VALUE!</v>
      </c>
      <c r="F71" s="222" t="str">
        <f>ADMIN1!AA71</f>
        <v>kg</v>
      </c>
      <c r="G71" s="305" t="e">
        <f>IF(ADMIN1!AB71="", "", ADMIN1!AB71)</f>
        <v>#VALUE!</v>
      </c>
      <c r="H71" s="305" t="e">
        <f>IF(ADMIN1!AC71="", "", ADMIN1!AC71)</f>
        <v>#VALUE!</v>
      </c>
      <c r="I71" s="305" t="e">
        <f>IF(ADMIN1!AD71="", "", ADMIN1!AD71)</f>
        <v>#VALUE!</v>
      </c>
      <c r="J71" s="408" t="str">
        <f>ADMIN1!AH71</f>
        <v>Malaga</v>
      </c>
      <c r="K71" s="223">
        <f>ADMIN1!AI71</f>
        <v>0</v>
      </c>
      <c r="L71" s="223" t="e">
        <f>ADMIN1!AJ71</f>
        <v>#VALUE!</v>
      </c>
      <c r="M71" s="224" t="e">
        <f>ADMIN1!AK71</f>
        <v>#VALUE!</v>
      </c>
      <c r="N71" s="462"/>
      <c r="O71" s="302"/>
      <c r="P71" s="225" t="e">
        <f>ADMIN1!AX71</f>
        <v>#VALUE!</v>
      </c>
      <c r="Q71" s="302"/>
      <c r="R71" s="226" t="e">
        <f>ADMIN1!BA71</f>
        <v>#VALUE!</v>
      </c>
      <c r="S71" s="302"/>
      <c r="T71" s="227" t="e">
        <f>ADMIN1!BD71</f>
        <v>#VALUE!</v>
      </c>
      <c r="U71" s="302"/>
      <c r="V71" s="227" t="e">
        <f>ADMIN1!BG71</f>
        <v>#VALUE!</v>
      </c>
      <c r="W71" s="302"/>
      <c r="X71" s="227" t="e">
        <f>ADMIN1!BJ71</f>
        <v>#VALUE!</v>
      </c>
      <c r="Y71" s="302"/>
      <c r="Z71" s="226" t="e">
        <f>ADMIN1!BM71</f>
        <v>#VALUE!</v>
      </c>
      <c r="AA71" s="302"/>
      <c r="AB71" s="227" t="e">
        <f>ADMIN1!BP71</f>
        <v>#VALUE!</v>
      </c>
      <c r="AC71" s="302"/>
      <c r="AD71" s="226" t="e">
        <f>ADMIN1!BS71</f>
        <v>#VALUE!</v>
      </c>
      <c r="AE71" s="302"/>
      <c r="AF71" s="227" t="e">
        <f>ADMIN1!BV71</f>
        <v>#VALUE!</v>
      </c>
      <c r="AG71" s="302"/>
      <c r="AH71" s="226" t="e">
        <f>ADMIN1!BY71</f>
        <v>#VALUE!</v>
      </c>
      <c r="AI71" s="302"/>
      <c r="AJ71" s="227" t="e">
        <f>ADMIN1!CB71</f>
        <v>#VALUE!</v>
      </c>
      <c r="AK71" s="302"/>
      <c r="AL71" s="226" t="e">
        <f>ADMIN1!CE71</f>
        <v>#VALUE!</v>
      </c>
      <c r="AM71" s="302"/>
      <c r="AN71" s="227" t="e">
        <f>ADMIN1!CH71</f>
        <v>#VALUE!</v>
      </c>
      <c r="AO71" s="302"/>
      <c r="AP71" s="226" t="e">
        <f>ADMIN1!CK71</f>
        <v>#VALUE!</v>
      </c>
      <c r="AQ71" s="302"/>
      <c r="AR71" s="228" t="e">
        <f>ADMIN1!CN71</f>
        <v>#VALUE!</v>
      </c>
      <c r="AS71" s="302"/>
      <c r="AT71" s="227" t="e">
        <f>ADMIN1!CQ71</f>
        <v>#VALUE!</v>
      </c>
      <c r="AU71" s="302"/>
      <c r="AV71" s="226" t="e">
        <f>ADMIN1!CT71</f>
        <v>#VALUE!</v>
      </c>
      <c r="AW71" s="302"/>
      <c r="AX71" s="227" t="e">
        <f>ADMIN1!CW71</f>
        <v>#VALUE!</v>
      </c>
      <c r="AY71" s="302"/>
      <c r="AZ71" s="226" t="e">
        <f>ADMIN1!CZ71</f>
        <v>#VALUE!</v>
      </c>
      <c r="BA71" s="302"/>
      <c r="BB71" s="228" t="e">
        <f>ADMIN1!DC71</f>
        <v>#VALUE!</v>
      </c>
      <c r="BC71" s="211"/>
    </row>
    <row r="72" spans="1:55" ht="30" customHeight="1" x14ac:dyDescent="0.2">
      <c r="A72" s="303">
        <f>ADMIN1!V72</f>
        <v>3169</v>
      </c>
      <c r="B72" s="304" t="str">
        <f>IF(ADMIN1!X72=0, "", ADMIN1!X72)</f>
        <v>❤️</v>
      </c>
      <c r="C72" s="467" t="str">
        <f>ADMIN1!W72</f>
        <v>Citron vert</v>
      </c>
      <c r="D72" s="467"/>
      <c r="E72" s="397" t="e">
        <f>ADMIN1!Y72</f>
        <v>#VALUE!</v>
      </c>
      <c r="F72" s="222" t="str">
        <f>ADMIN1!AA72</f>
        <v>kg</v>
      </c>
      <c r="G72" s="305" t="e">
        <f>IF(ADMIN1!AB72="", "", ADMIN1!AB72)</f>
        <v>#VALUE!</v>
      </c>
      <c r="H72" s="305" t="e">
        <f>IF(ADMIN1!AC72="", "", ADMIN1!AC72)</f>
        <v>#VALUE!</v>
      </c>
      <c r="I72" s="305" t="str">
        <f>IF(ADMIN1!AD72="", "", ADMIN1!AD72)</f>
        <v/>
      </c>
      <c r="J72" s="408" t="str">
        <f>ADMIN1!AH72</f>
        <v>Grenade</v>
      </c>
      <c r="K72" s="223">
        <f>ADMIN1!AI72</f>
        <v>0</v>
      </c>
      <c r="L72" s="223" t="e">
        <f>ADMIN1!AJ72</f>
        <v>#VALUE!</v>
      </c>
      <c r="M72" s="224" t="e">
        <f>ADMIN1!AK72</f>
        <v>#VALUE!</v>
      </c>
      <c r="N72" s="462"/>
      <c r="O72" s="302"/>
      <c r="P72" s="225" t="e">
        <f>ADMIN1!AX72</f>
        <v>#VALUE!</v>
      </c>
      <c r="Q72" s="302"/>
      <c r="R72" s="226" t="e">
        <f>ADMIN1!BA72</f>
        <v>#VALUE!</v>
      </c>
      <c r="S72" s="302"/>
      <c r="T72" s="227" t="e">
        <f>ADMIN1!BD72</f>
        <v>#VALUE!</v>
      </c>
      <c r="U72" s="302"/>
      <c r="V72" s="227" t="e">
        <f>ADMIN1!BG72</f>
        <v>#VALUE!</v>
      </c>
      <c r="W72" s="302"/>
      <c r="X72" s="227" t="e">
        <f>ADMIN1!BJ72</f>
        <v>#VALUE!</v>
      </c>
      <c r="Y72" s="302"/>
      <c r="Z72" s="226" t="e">
        <f>ADMIN1!BM72</f>
        <v>#VALUE!</v>
      </c>
      <c r="AA72" s="302"/>
      <c r="AB72" s="227" t="e">
        <f>ADMIN1!BP72</f>
        <v>#VALUE!</v>
      </c>
      <c r="AC72" s="302"/>
      <c r="AD72" s="226" t="e">
        <f>ADMIN1!BS72</f>
        <v>#VALUE!</v>
      </c>
      <c r="AE72" s="302"/>
      <c r="AF72" s="227" t="e">
        <f>ADMIN1!BV72</f>
        <v>#VALUE!</v>
      </c>
      <c r="AG72" s="302"/>
      <c r="AH72" s="226" t="e">
        <f>ADMIN1!BY72</f>
        <v>#VALUE!</v>
      </c>
      <c r="AI72" s="302"/>
      <c r="AJ72" s="227" t="e">
        <f>ADMIN1!CB72</f>
        <v>#VALUE!</v>
      </c>
      <c r="AK72" s="302"/>
      <c r="AL72" s="226" t="e">
        <f>ADMIN1!CE72</f>
        <v>#VALUE!</v>
      </c>
      <c r="AM72" s="302"/>
      <c r="AN72" s="227" t="e">
        <f>ADMIN1!CH72</f>
        <v>#VALUE!</v>
      </c>
      <c r="AO72" s="302"/>
      <c r="AP72" s="226" t="e">
        <f>ADMIN1!CK72</f>
        <v>#VALUE!</v>
      </c>
      <c r="AQ72" s="302"/>
      <c r="AR72" s="228" t="e">
        <f>ADMIN1!CN72</f>
        <v>#VALUE!</v>
      </c>
      <c r="AS72" s="302"/>
      <c r="AT72" s="227" t="e">
        <f>ADMIN1!CQ72</f>
        <v>#VALUE!</v>
      </c>
      <c r="AU72" s="302"/>
      <c r="AV72" s="226" t="e">
        <f>ADMIN1!CT72</f>
        <v>#VALUE!</v>
      </c>
      <c r="AW72" s="302"/>
      <c r="AX72" s="227" t="e">
        <f>ADMIN1!CW72</f>
        <v>#VALUE!</v>
      </c>
      <c r="AY72" s="302"/>
      <c r="AZ72" s="226" t="e">
        <f>ADMIN1!CZ72</f>
        <v>#VALUE!</v>
      </c>
      <c r="BA72" s="302"/>
      <c r="BB72" s="228" t="e">
        <f>ADMIN1!DC72</f>
        <v>#VALUE!</v>
      </c>
      <c r="BC72" s="211"/>
    </row>
    <row r="73" spans="1:55" ht="30" customHeight="1" x14ac:dyDescent="0.2">
      <c r="A73" s="303">
        <f>ADMIN1!V73</f>
        <v>3725</v>
      </c>
      <c r="B73" s="304" t="str">
        <f>IF(ADMIN1!X73=0, "", ADMIN1!X73)</f>
        <v/>
      </c>
      <c r="C73" s="467" t="str">
        <f>ADMIN1!W73</f>
        <v xml:space="preserve">Citronnelle BIO
    - (bouquet de 5 tiges) </v>
      </c>
      <c r="D73" s="467"/>
      <c r="E73" s="397" t="e">
        <f>ADMIN1!Y73</f>
        <v>#VALUE!</v>
      </c>
      <c r="F73" s="222" t="str">
        <f>ADMIN1!AA73</f>
        <v>Pièce</v>
      </c>
      <c r="G73" s="305" t="str">
        <f>IF(ADMIN1!AB73="", "", ADMIN1!AB73)</f>
        <v/>
      </c>
      <c r="H73" s="305" t="str">
        <f>IF(ADMIN1!AC73="", "", ADMIN1!AC73)</f>
        <v/>
      </c>
      <c r="I73" s="305" t="str">
        <f>IF(ADMIN1!AD73="", "", ADMIN1!AD73)</f>
        <v/>
      </c>
      <c r="J73" s="408" t="str">
        <f>ADMIN1!AH73</f>
        <v>Grenade</v>
      </c>
      <c r="K73" s="223">
        <f>ADMIN1!AI73</f>
        <v>0</v>
      </c>
      <c r="L73" s="223" t="e">
        <f>ADMIN1!AJ73</f>
        <v>#VALUE!</v>
      </c>
      <c r="M73" s="224" t="e">
        <f>ADMIN1!AK73</f>
        <v>#VALUE!</v>
      </c>
      <c r="N73" s="462"/>
      <c r="O73" s="302"/>
      <c r="P73" s="225" t="e">
        <f>ADMIN1!AX73</f>
        <v>#VALUE!</v>
      </c>
      <c r="Q73" s="302"/>
      <c r="R73" s="226" t="e">
        <f>ADMIN1!BA73</f>
        <v>#VALUE!</v>
      </c>
      <c r="S73" s="302"/>
      <c r="T73" s="227" t="e">
        <f>ADMIN1!BD73</f>
        <v>#VALUE!</v>
      </c>
      <c r="U73" s="302"/>
      <c r="V73" s="227" t="e">
        <f>ADMIN1!BG73</f>
        <v>#VALUE!</v>
      </c>
      <c r="W73" s="302"/>
      <c r="X73" s="227" t="e">
        <f>ADMIN1!BJ73</f>
        <v>#VALUE!</v>
      </c>
      <c r="Y73" s="302"/>
      <c r="Z73" s="226" t="e">
        <f>ADMIN1!BM73</f>
        <v>#VALUE!</v>
      </c>
      <c r="AA73" s="302"/>
      <c r="AB73" s="227" t="e">
        <f>ADMIN1!BP73</f>
        <v>#VALUE!</v>
      </c>
      <c r="AC73" s="302"/>
      <c r="AD73" s="226" t="e">
        <f>ADMIN1!BS73</f>
        <v>#VALUE!</v>
      </c>
      <c r="AE73" s="302"/>
      <c r="AF73" s="227" t="e">
        <f>ADMIN1!BV73</f>
        <v>#VALUE!</v>
      </c>
      <c r="AG73" s="302"/>
      <c r="AH73" s="226" t="e">
        <f>ADMIN1!BY73</f>
        <v>#VALUE!</v>
      </c>
      <c r="AI73" s="302"/>
      <c r="AJ73" s="227" t="e">
        <f>ADMIN1!CB73</f>
        <v>#VALUE!</v>
      </c>
      <c r="AK73" s="302"/>
      <c r="AL73" s="226" t="e">
        <f>ADMIN1!CE73</f>
        <v>#VALUE!</v>
      </c>
      <c r="AM73" s="302"/>
      <c r="AN73" s="227" t="e">
        <f>ADMIN1!CH73</f>
        <v>#VALUE!</v>
      </c>
      <c r="AO73" s="302"/>
      <c r="AP73" s="226" t="e">
        <f>ADMIN1!CK73</f>
        <v>#VALUE!</v>
      </c>
      <c r="AQ73" s="302"/>
      <c r="AR73" s="228" t="e">
        <f>ADMIN1!CN73</f>
        <v>#VALUE!</v>
      </c>
      <c r="AS73" s="302"/>
      <c r="AT73" s="227" t="e">
        <f>ADMIN1!CQ73</f>
        <v>#VALUE!</v>
      </c>
      <c r="AU73" s="302"/>
      <c r="AV73" s="226" t="e">
        <f>ADMIN1!CT73</f>
        <v>#VALUE!</v>
      </c>
      <c r="AW73" s="302"/>
      <c r="AX73" s="227" t="e">
        <f>ADMIN1!CW73</f>
        <v>#VALUE!</v>
      </c>
      <c r="AY73" s="302"/>
      <c r="AZ73" s="226" t="e">
        <f>ADMIN1!CZ73</f>
        <v>#VALUE!</v>
      </c>
      <c r="BA73" s="302"/>
      <c r="BB73" s="228" t="e">
        <f>ADMIN1!DC73</f>
        <v>#VALUE!</v>
      </c>
      <c r="BC73" s="211"/>
    </row>
    <row r="74" spans="1:55" ht="30" customHeight="1" x14ac:dyDescent="0.2">
      <c r="A74" s="303">
        <f>ADMIN1!V74</f>
        <v>3391</v>
      </c>
      <c r="B74" s="304" t="str">
        <f>IF(ADMIN1!X74=0, "", ADMIN1!X74)</f>
        <v>❤️</v>
      </c>
      <c r="C74" s="467" t="str">
        <f>ADMIN1!W74</f>
        <v>Coco Pagode fraîche</v>
      </c>
      <c r="D74" s="467"/>
      <c r="E74" s="397" t="e">
        <f>ADMIN1!Y74</f>
        <v>#VALUE!</v>
      </c>
      <c r="F74" s="222" t="str">
        <f>ADMIN1!AA74</f>
        <v>Pièce</v>
      </c>
      <c r="G74" s="305" t="e">
        <f>IF(ADMIN1!AB74="", "", ADMIN1!AB74)</f>
        <v>#VALUE!</v>
      </c>
      <c r="H74" s="305" t="e">
        <f>IF(ADMIN1!AC74="", "", ADMIN1!AC74)</f>
        <v>#VALUE!</v>
      </c>
      <c r="I74" s="305" t="str">
        <f>IF(ADMIN1!AD74="", "", ADMIN1!AD74)</f>
        <v/>
      </c>
      <c r="J74" s="408" t="str">
        <f>ADMIN1!AH74</f>
        <v>Taîlande</v>
      </c>
      <c r="K74" s="223">
        <f>ADMIN1!AI74</f>
        <v>0</v>
      </c>
      <c r="L74" s="223" t="e">
        <f>ADMIN1!AJ74</f>
        <v>#VALUE!</v>
      </c>
      <c r="M74" s="224" t="e">
        <f>ADMIN1!AK74</f>
        <v>#VALUE!</v>
      </c>
      <c r="N74" s="462"/>
      <c r="O74" s="302"/>
      <c r="P74" s="225" t="e">
        <f>ADMIN1!AX74</f>
        <v>#VALUE!</v>
      </c>
      <c r="Q74" s="302"/>
      <c r="R74" s="226" t="e">
        <f>ADMIN1!BA74</f>
        <v>#VALUE!</v>
      </c>
      <c r="S74" s="302"/>
      <c r="T74" s="227" t="e">
        <f>ADMIN1!BD74</f>
        <v>#VALUE!</v>
      </c>
      <c r="U74" s="302"/>
      <c r="V74" s="227" t="e">
        <f>ADMIN1!BG74</f>
        <v>#VALUE!</v>
      </c>
      <c r="W74" s="302"/>
      <c r="X74" s="227" t="e">
        <f>ADMIN1!BJ74</f>
        <v>#VALUE!</v>
      </c>
      <c r="Y74" s="302"/>
      <c r="Z74" s="226" t="e">
        <f>ADMIN1!BM74</f>
        <v>#VALUE!</v>
      </c>
      <c r="AA74" s="302"/>
      <c r="AB74" s="227" t="e">
        <f>ADMIN1!BP74</f>
        <v>#VALUE!</v>
      </c>
      <c r="AC74" s="302"/>
      <c r="AD74" s="226" t="e">
        <f>ADMIN1!BS74</f>
        <v>#VALUE!</v>
      </c>
      <c r="AE74" s="302"/>
      <c r="AF74" s="227" t="e">
        <f>ADMIN1!BV74</f>
        <v>#VALUE!</v>
      </c>
      <c r="AG74" s="302"/>
      <c r="AH74" s="226" t="e">
        <f>ADMIN1!BY74</f>
        <v>#VALUE!</v>
      </c>
      <c r="AI74" s="302"/>
      <c r="AJ74" s="227" t="e">
        <f>ADMIN1!CB74</f>
        <v>#VALUE!</v>
      </c>
      <c r="AK74" s="302"/>
      <c r="AL74" s="226" t="e">
        <f>ADMIN1!CE74</f>
        <v>#VALUE!</v>
      </c>
      <c r="AM74" s="302"/>
      <c r="AN74" s="227" t="e">
        <f>ADMIN1!CH74</f>
        <v>#VALUE!</v>
      </c>
      <c r="AO74" s="302"/>
      <c r="AP74" s="226" t="e">
        <f>ADMIN1!CK74</f>
        <v>#VALUE!</v>
      </c>
      <c r="AQ74" s="302"/>
      <c r="AR74" s="228" t="e">
        <f>ADMIN1!CN74</f>
        <v>#VALUE!</v>
      </c>
      <c r="AS74" s="302"/>
      <c r="AT74" s="227" t="e">
        <f>ADMIN1!CQ74</f>
        <v>#VALUE!</v>
      </c>
      <c r="AU74" s="302"/>
      <c r="AV74" s="226" t="e">
        <f>ADMIN1!CT74</f>
        <v>#VALUE!</v>
      </c>
      <c r="AW74" s="302"/>
      <c r="AX74" s="227" t="e">
        <f>ADMIN1!CW74</f>
        <v>#VALUE!</v>
      </c>
      <c r="AY74" s="302"/>
      <c r="AZ74" s="226" t="e">
        <f>ADMIN1!CZ74</f>
        <v>#VALUE!</v>
      </c>
      <c r="BA74" s="302"/>
      <c r="BB74" s="228" t="e">
        <f>ADMIN1!DC74</f>
        <v>#VALUE!</v>
      </c>
      <c r="BC74" s="211"/>
    </row>
    <row r="75" spans="1:55" ht="30" customHeight="1" x14ac:dyDescent="0.2">
      <c r="A75" s="303">
        <f>ADMIN1!V75</f>
        <v>3678</v>
      </c>
      <c r="B75" s="304" t="str">
        <f>IF(ADMIN1!X75=0, "", ADMIN1!X75)</f>
        <v/>
      </c>
      <c r="C75" s="467" t="str">
        <f>ADMIN1!W75</f>
        <v>Coing</v>
      </c>
      <c r="D75" s="467"/>
      <c r="E75" s="397" t="e">
        <f>ADMIN1!Y75</f>
        <v>#VALUE!</v>
      </c>
      <c r="F75" s="222" t="str">
        <f>ADMIN1!AA75</f>
        <v>kg</v>
      </c>
      <c r="G75" s="305" t="e">
        <f>IF(ADMIN1!AB75="", "", ADMIN1!AB75)</f>
        <v>#VALUE!</v>
      </c>
      <c r="H75" s="305" t="e">
        <f>IF(ADMIN1!AC75="", "", ADMIN1!AC75)</f>
        <v>#VALUE!</v>
      </c>
      <c r="I75" s="305" t="str">
        <f>IF(ADMIN1!AD75="", "", ADMIN1!AD75)</f>
        <v/>
      </c>
      <c r="J75" s="408" t="str">
        <f>ADMIN1!AH75</f>
        <v>Malaga</v>
      </c>
      <c r="K75" s="223">
        <f>ADMIN1!AI75</f>
        <v>0</v>
      </c>
      <c r="L75" s="223" t="e">
        <f>ADMIN1!AJ75</f>
        <v>#VALUE!</v>
      </c>
      <c r="M75" s="224" t="e">
        <f>ADMIN1!AK75</f>
        <v>#VALUE!</v>
      </c>
      <c r="N75" s="462"/>
      <c r="O75" s="302"/>
      <c r="P75" s="225" t="e">
        <f>ADMIN1!AX75</f>
        <v>#VALUE!</v>
      </c>
      <c r="Q75" s="302"/>
      <c r="R75" s="226" t="e">
        <f>ADMIN1!BA75</f>
        <v>#VALUE!</v>
      </c>
      <c r="S75" s="302"/>
      <c r="T75" s="227" t="e">
        <f>ADMIN1!BD75</f>
        <v>#VALUE!</v>
      </c>
      <c r="U75" s="302"/>
      <c r="V75" s="227" t="e">
        <f>ADMIN1!BG75</f>
        <v>#VALUE!</v>
      </c>
      <c r="W75" s="302"/>
      <c r="X75" s="227" t="e">
        <f>ADMIN1!BJ75</f>
        <v>#VALUE!</v>
      </c>
      <c r="Y75" s="302"/>
      <c r="Z75" s="226" t="e">
        <f>ADMIN1!BM75</f>
        <v>#VALUE!</v>
      </c>
      <c r="AA75" s="302"/>
      <c r="AB75" s="227" t="e">
        <f>ADMIN1!BP75</f>
        <v>#VALUE!</v>
      </c>
      <c r="AC75" s="302"/>
      <c r="AD75" s="226" t="e">
        <f>ADMIN1!BS75</f>
        <v>#VALUE!</v>
      </c>
      <c r="AE75" s="302"/>
      <c r="AF75" s="227" t="e">
        <f>ADMIN1!BV75</f>
        <v>#VALUE!</v>
      </c>
      <c r="AG75" s="302"/>
      <c r="AH75" s="226" t="e">
        <f>ADMIN1!BY75</f>
        <v>#VALUE!</v>
      </c>
      <c r="AI75" s="302"/>
      <c r="AJ75" s="227" t="e">
        <f>ADMIN1!CB75</f>
        <v>#VALUE!</v>
      </c>
      <c r="AK75" s="302"/>
      <c r="AL75" s="226" t="e">
        <f>ADMIN1!CE75</f>
        <v>#VALUE!</v>
      </c>
      <c r="AM75" s="302"/>
      <c r="AN75" s="227" t="e">
        <f>ADMIN1!CH75</f>
        <v>#VALUE!</v>
      </c>
      <c r="AO75" s="302"/>
      <c r="AP75" s="226" t="e">
        <f>ADMIN1!CK75</f>
        <v>#VALUE!</v>
      </c>
      <c r="AQ75" s="302"/>
      <c r="AR75" s="228" t="e">
        <f>ADMIN1!CN75</f>
        <v>#VALUE!</v>
      </c>
      <c r="AS75" s="302"/>
      <c r="AT75" s="227" t="e">
        <f>ADMIN1!CQ75</f>
        <v>#VALUE!</v>
      </c>
      <c r="AU75" s="302"/>
      <c r="AV75" s="226" t="e">
        <f>ADMIN1!CT75</f>
        <v>#VALUE!</v>
      </c>
      <c r="AW75" s="302"/>
      <c r="AX75" s="227" t="e">
        <f>ADMIN1!CW75</f>
        <v>#VALUE!</v>
      </c>
      <c r="AY75" s="302"/>
      <c r="AZ75" s="226" t="e">
        <f>ADMIN1!CZ75</f>
        <v>#VALUE!</v>
      </c>
      <c r="BA75" s="302"/>
      <c r="BB75" s="228" t="e">
        <f>ADMIN1!DC75</f>
        <v>#VALUE!</v>
      </c>
      <c r="BC75" s="211"/>
    </row>
    <row r="76" spans="1:55" ht="30" customHeight="1" x14ac:dyDescent="0.2">
      <c r="A76" s="303">
        <f>ADMIN1!V76</f>
        <v>3924</v>
      </c>
      <c r="B76" s="304" t="str">
        <f>IF(ADMIN1!X76=0, "", ADMIN1!X76)</f>
        <v>❤️</v>
      </c>
      <c r="C76" s="467" t="str">
        <f>ADMIN1!W76</f>
        <v>Concombre mini gourmet</v>
      </c>
      <c r="D76" s="467"/>
      <c r="E76" s="397" t="e">
        <f>ADMIN1!Y76</f>
        <v>#VALUE!</v>
      </c>
      <c r="F76" s="222" t="str">
        <f>ADMIN1!AA76</f>
        <v>kg</v>
      </c>
      <c r="G76" s="305" t="e">
        <f>IF(ADMIN1!AB76="", "", ADMIN1!AB76)</f>
        <v>#VALUE!</v>
      </c>
      <c r="H76" s="305" t="e">
        <f>IF(ADMIN1!AC76="", "", ADMIN1!AC76)</f>
        <v>#VALUE!</v>
      </c>
      <c r="I76" s="305" t="str">
        <f>IF(ADMIN1!AD76="", "", ADMIN1!AD76)</f>
        <v/>
      </c>
      <c r="J76" s="408" t="str">
        <f>ADMIN1!AH76</f>
        <v>Grenade</v>
      </c>
      <c r="K76" s="223">
        <f>ADMIN1!AI76</f>
        <v>0</v>
      </c>
      <c r="L76" s="223" t="e">
        <f>ADMIN1!AJ76</f>
        <v>#VALUE!</v>
      </c>
      <c r="M76" s="224" t="e">
        <f>ADMIN1!AK76</f>
        <v>#VALUE!</v>
      </c>
      <c r="N76" s="462"/>
      <c r="O76" s="302"/>
      <c r="P76" s="225" t="e">
        <f>ADMIN1!AX76</f>
        <v>#VALUE!</v>
      </c>
      <c r="Q76" s="302"/>
      <c r="R76" s="226" t="e">
        <f>ADMIN1!BA76</f>
        <v>#VALUE!</v>
      </c>
      <c r="S76" s="302"/>
      <c r="T76" s="227" t="e">
        <f>ADMIN1!BD76</f>
        <v>#VALUE!</v>
      </c>
      <c r="U76" s="302"/>
      <c r="V76" s="227" t="e">
        <f>ADMIN1!BG76</f>
        <v>#VALUE!</v>
      </c>
      <c r="W76" s="302"/>
      <c r="X76" s="227" t="e">
        <f>ADMIN1!BJ76</f>
        <v>#VALUE!</v>
      </c>
      <c r="Y76" s="302"/>
      <c r="Z76" s="226" t="e">
        <f>ADMIN1!BM76</f>
        <v>#VALUE!</v>
      </c>
      <c r="AA76" s="302"/>
      <c r="AB76" s="227" t="e">
        <f>ADMIN1!BP76</f>
        <v>#VALUE!</v>
      </c>
      <c r="AC76" s="302"/>
      <c r="AD76" s="226" t="e">
        <f>ADMIN1!BS76</f>
        <v>#VALUE!</v>
      </c>
      <c r="AE76" s="302"/>
      <c r="AF76" s="227" t="e">
        <f>ADMIN1!BV76</f>
        <v>#VALUE!</v>
      </c>
      <c r="AG76" s="302"/>
      <c r="AH76" s="226" t="e">
        <f>ADMIN1!BY76</f>
        <v>#VALUE!</v>
      </c>
      <c r="AI76" s="302"/>
      <c r="AJ76" s="227" t="e">
        <f>ADMIN1!CB76</f>
        <v>#VALUE!</v>
      </c>
      <c r="AK76" s="302"/>
      <c r="AL76" s="226" t="e">
        <f>ADMIN1!CE76</f>
        <v>#VALUE!</v>
      </c>
      <c r="AM76" s="302"/>
      <c r="AN76" s="227" t="e">
        <f>ADMIN1!CH76</f>
        <v>#VALUE!</v>
      </c>
      <c r="AO76" s="302"/>
      <c r="AP76" s="226" t="e">
        <f>ADMIN1!CK76</f>
        <v>#VALUE!</v>
      </c>
      <c r="AQ76" s="302"/>
      <c r="AR76" s="228" t="e">
        <f>ADMIN1!CN76</f>
        <v>#VALUE!</v>
      </c>
      <c r="AS76" s="302"/>
      <c r="AT76" s="227" t="e">
        <f>ADMIN1!CQ76</f>
        <v>#VALUE!</v>
      </c>
      <c r="AU76" s="302"/>
      <c r="AV76" s="226" t="e">
        <f>ADMIN1!CT76</f>
        <v>#VALUE!</v>
      </c>
      <c r="AW76" s="302"/>
      <c r="AX76" s="227" t="e">
        <f>ADMIN1!CW76</f>
        <v>#VALUE!</v>
      </c>
      <c r="AY76" s="302"/>
      <c r="AZ76" s="226" t="e">
        <f>ADMIN1!CZ76</f>
        <v>#VALUE!</v>
      </c>
      <c r="BA76" s="302"/>
      <c r="BB76" s="228" t="e">
        <f>ADMIN1!DC76</f>
        <v>#VALUE!</v>
      </c>
      <c r="BC76" s="211"/>
    </row>
    <row r="77" spans="1:55" ht="30" customHeight="1" x14ac:dyDescent="0.2">
      <c r="A77" s="303">
        <f>ADMIN1!V77</f>
        <v>6077</v>
      </c>
      <c r="B77" s="304" t="str">
        <f>IF(ADMIN1!X77=0, "", ADMIN1!X77)</f>
        <v/>
      </c>
      <c r="C77" s="467" t="str">
        <f>ADMIN1!W77</f>
        <v>Courge Butternut BIO</v>
      </c>
      <c r="D77" s="467"/>
      <c r="E77" s="397" t="e">
        <f>ADMIN1!Y77</f>
        <v>#VALUE!</v>
      </c>
      <c r="F77" s="222" t="str">
        <f>ADMIN1!AA77</f>
        <v>kg</v>
      </c>
      <c r="G77" s="305" t="e">
        <f>IF(ADMIN1!AB77="", "", ADMIN1!AB77)</f>
        <v>#VALUE!</v>
      </c>
      <c r="H77" s="305" t="str">
        <f>IF(ADMIN1!AC77="", "", ADMIN1!AC77)</f>
        <v/>
      </c>
      <c r="I77" s="305" t="str">
        <f>IF(ADMIN1!AD77="", "", ADMIN1!AD77)</f>
        <v/>
      </c>
      <c r="J77" s="408" t="str">
        <f>ADMIN1!AH77</f>
        <v>Malaga</v>
      </c>
      <c r="K77" s="223">
        <f>ADMIN1!AI77</f>
        <v>0</v>
      </c>
      <c r="L77" s="223" t="e">
        <f>ADMIN1!AJ77</f>
        <v>#VALUE!</v>
      </c>
      <c r="M77" s="224" t="e">
        <f>ADMIN1!AK77</f>
        <v>#VALUE!</v>
      </c>
      <c r="N77" s="462"/>
      <c r="O77" s="302"/>
      <c r="P77" s="225" t="e">
        <f>ADMIN1!AX77</f>
        <v>#VALUE!</v>
      </c>
      <c r="Q77" s="302"/>
      <c r="R77" s="226" t="e">
        <f>ADMIN1!BA77</f>
        <v>#VALUE!</v>
      </c>
      <c r="S77" s="302"/>
      <c r="T77" s="227" t="e">
        <f>ADMIN1!BD77</f>
        <v>#VALUE!</v>
      </c>
      <c r="U77" s="302"/>
      <c r="V77" s="227" t="e">
        <f>ADMIN1!BG77</f>
        <v>#VALUE!</v>
      </c>
      <c r="W77" s="302"/>
      <c r="X77" s="227" t="e">
        <f>ADMIN1!BJ77</f>
        <v>#VALUE!</v>
      </c>
      <c r="Y77" s="302"/>
      <c r="Z77" s="226" t="e">
        <f>ADMIN1!BM77</f>
        <v>#VALUE!</v>
      </c>
      <c r="AA77" s="302"/>
      <c r="AB77" s="227" t="e">
        <f>ADMIN1!BP77</f>
        <v>#VALUE!</v>
      </c>
      <c r="AC77" s="302"/>
      <c r="AD77" s="226" t="e">
        <f>ADMIN1!BS77</f>
        <v>#VALUE!</v>
      </c>
      <c r="AE77" s="302"/>
      <c r="AF77" s="227" t="e">
        <f>ADMIN1!BV77</f>
        <v>#VALUE!</v>
      </c>
      <c r="AG77" s="302"/>
      <c r="AH77" s="226" t="e">
        <f>ADMIN1!BY77</f>
        <v>#VALUE!</v>
      </c>
      <c r="AI77" s="302"/>
      <c r="AJ77" s="227" t="e">
        <f>ADMIN1!CB77</f>
        <v>#VALUE!</v>
      </c>
      <c r="AK77" s="302"/>
      <c r="AL77" s="226" t="e">
        <f>ADMIN1!CE77</f>
        <v>#VALUE!</v>
      </c>
      <c r="AM77" s="302"/>
      <c r="AN77" s="227" t="e">
        <f>ADMIN1!CH77</f>
        <v>#VALUE!</v>
      </c>
      <c r="AO77" s="302"/>
      <c r="AP77" s="226" t="e">
        <f>ADMIN1!CK77</f>
        <v>#VALUE!</v>
      </c>
      <c r="AQ77" s="302"/>
      <c r="AR77" s="228" t="e">
        <f>ADMIN1!CN77</f>
        <v>#VALUE!</v>
      </c>
      <c r="AS77" s="302"/>
      <c r="AT77" s="227" t="e">
        <f>ADMIN1!CQ77</f>
        <v>#VALUE!</v>
      </c>
      <c r="AU77" s="302"/>
      <c r="AV77" s="226" t="e">
        <f>ADMIN1!CT77</f>
        <v>#VALUE!</v>
      </c>
      <c r="AW77" s="302"/>
      <c r="AX77" s="227" t="e">
        <f>ADMIN1!CW77</f>
        <v>#VALUE!</v>
      </c>
      <c r="AY77" s="302"/>
      <c r="AZ77" s="226" t="e">
        <f>ADMIN1!CZ77</f>
        <v>#VALUE!</v>
      </c>
      <c r="BA77" s="302"/>
      <c r="BB77" s="228" t="e">
        <f>ADMIN1!DC77</f>
        <v>#VALUE!</v>
      </c>
      <c r="BC77" s="211"/>
    </row>
    <row r="78" spans="1:55" ht="30" customHeight="1" x14ac:dyDescent="0.2">
      <c r="A78" s="303" t="str">
        <f>ADMIN1!V78</f>
        <v>1002.133</v>
      </c>
      <c r="B78" s="304" t="str">
        <f>IF(ADMIN1!X78=0, "", ADMIN1!X78)</f>
        <v/>
      </c>
      <c r="C78" s="467" t="str">
        <f>ADMIN1!W78</f>
        <v>Courgette BIO (2nd catégorie)</v>
      </c>
      <c r="D78" s="467"/>
      <c r="E78" s="397" t="e">
        <f>ADMIN1!Y78</f>
        <v>#VALUE!</v>
      </c>
      <c r="F78" s="222" t="str">
        <f>ADMIN1!AA78</f>
        <v>kg</v>
      </c>
      <c r="G78" s="305" t="e">
        <f>IF(ADMIN1!AB78="", "", ADMIN1!AB78)</f>
        <v>#VALUE!</v>
      </c>
      <c r="H78" s="305" t="e">
        <f>IF(ADMIN1!AC78="", "", ADMIN1!AC78)</f>
        <v>#VALUE!</v>
      </c>
      <c r="I78" s="305" t="e">
        <f>IF(ADMIN1!AD78="", "", ADMIN1!AD78)</f>
        <v>#VALUE!</v>
      </c>
      <c r="J78" s="408" t="str">
        <f>ADMIN1!AH78</f>
        <v>Malaga</v>
      </c>
      <c r="K78" s="223">
        <f>ADMIN1!AI78</f>
        <v>0</v>
      </c>
      <c r="L78" s="223" t="e">
        <f>ADMIN1!AJ78</f>
        <v>#VALUE!</v>
      </c>
      <c r="M78" s="224" t="e">
        <f>ADMIN1!AK78</f>
        <v>#VALUE!</v>
      </c>
      <c r="N78" s="462"/>
      <c r="O78" s="302"/>
      <c r="P78" s="225" t="e">
        <f>ADMIN1!AX78</f>
        <v>#VALUE!</v>
      </c>
      <c r="Q78" s="302"/>
      <c r="R78" s="226" t="e">
        <f>ADMIN1!BA78</f>
        <v>#VALUE!</v>
      </c>
      <c r="S78" s="302"/>
      <c r="T78" s="227" t="e">
        <f>ADMIN1!BD78</f>
        <v>#VALUE!</v>
      </c>
      <c r="U78" s="302"/>
      <c r="V78" s="227" t="e">
        <f>ADMIN1!BG78</f>
        <v>#VALUE!</v>
      </c>
      <c r="W78" s="302"/>
      <c r="X78" s="227" t="e">
        <f>ADMIN1!BJ78</f>
        <v>#VALUE!</v>
      </c>
      <c r="Y78" s="302"/>
      <c r="Z78" s="226" t="e">
        <f>ADMIN1!BM78</f>
        <v>#VALUE!</v>
      </c>
      <c r="AA78" s="302"/>
      <c r="AB78" s="227" t="e">
        <f>ADMIN1!BP78</f>
        <v>#VALUE!</v>
      </c>
      <c r="AC78" s="302"/>
      <c r="AD78" s="226" t="e">
        <f>ADMIN1!BS78</f>
        <v>#VALUE!</v>
      </c>
      <c r="AE78" s="302"/>
      <c r="AF78" s="227" t="e">
        <f>ADMIN1!BV78</f>
        <v>#VALUE!</v>
      </c>
      <c r="AG78" s="302"/>
      <c r="AH78" s="226" t="e">
        <f>ADMIN1!BY78</f>
        <v>#VALUE!</v>
      </c>
      <c r="AI78" s="302"/>
      <c r="AJ78" s="227" t="e">
        <f>ADMIN1!CB78</f>
        <v>#VALUE!</v>
      </c>
      <c r="AK78" s="302"/>
      <c r="AL78" s="226" t="e">
        <f>ADMIN1!CE78</f>
        <v>#VALUE!</v>
      </c>
      <c r="AM78" s="302"/>
      <c r="AN78" s="227" t="e">
        <f>ADMIN1!CH78</f>
        <v>#VALUE!</v>
      </c>
      <c r="AO78" s="302"/>
      <c r="AP78" s="226" t="e">
        <f>ADMIN1!CK78</f>
        <v>#VALUE!</v>
      </c>
      <c r="AQ78" s="302"/>
      <c r="AR78" s="228" t="e">
        <f>ADMIN1!CN78</f>
        <v>#VALUE!</v>
      </c>
      <c r="AS78" s="302"/>
      <c r="AT78" s="227" t="e">
        <f>ADMIN1!CQ78</f>
        <v>#VALUE!</v>
      </c>
      <c r="AU78" s="302"/>
      <c r="AV78" s="226" t="e">
        <f>ADMIN1!CT78</f>
        <v>#VALUE!</v>
      </c>
      <c r="AW78" s="302"/>
      <c r="AX78" s="227" t="e">
        <f>ADMIN1!CW78</f>
        <v>#VALUE!</v>
      </c>
      <c r="AY78" s="302"/>
      <c r="AZ78" s="226" t="e">
        <f>ADMIN1!CZ78</f>
        <v>#VALUE!</v>
      </c>
      <c r="BA78" s="302"/>
      <c r="BB78" s="228" t="e">
        <f>ADMIN1!DC78</f>
        <v>#VALUE!</v>
      </c>
      <c r="BC78" s="211"/>
    </row>
    <row r="79" spans="1:55" ht="30" customHeight="1" x14ac:dyDescent="0.2">
      <c r="A79" s="303">
        <f>ADMIN1!V79</f>
        <v>6111</v>
      </c>
      <c r="B79" s="304" t="str">
        <f>IF(ADMIN1!X79=0, "", ADMIN1!X79)</f>
        <v/>
      </c>
      <c r="C79" s="467" t="str">
        <f>ADMIN1!W79</f>
        <v>Crackers déshydratés CRU BIO (env. 200g)
    - (tomate, tournesol, sarrasin, lin, oignons, ...)</v>
      </c>
      <c r="D79" s="467"/>
      <c r="E79" s="397" t="e">
        <f>ADMIN1!Y79</f>
        <v>#VALUE!</v>
      </c>
      <c r="F79" s="222" t="str">
        <f>ADMIN1!AA79</f>
        <v>Pièce</v>
      </c>
      <c r="G79" s="305" t="str">
        <f>IF(ADMIN1!AB79="", "", ADMIN1!AB79)</f>
        <v/>
      </c>
      <c r="H79" s="305" t="str">
        <f>IF(ADMIN1!AC79="", "", ADMIN1!AC79)</f>
        <v/>
      </c>
      <c r="I79" s="305" t="str">
        <f>IF(ADMIN1!AD79="", "", ADMIN1!AD79)</f>
        <v/>
      </c>
      <c r="J79" s="408" t="str">
        <f>ADMIN1!AH79</f>
        <v>Espagne</v>
      </c>
      <c r="K79" s="223">
        <f>ADMIN1!AI79</f>
        <v>0</v>
      </c>
      <c r="L79" s="223" t="e">
        <f>ADMIN1!AJ79</f>
        <v>#VALUE!</v>
      </c>
      <c r="M79" s="224" t="e">
        <f>ADMIN1!AK79</f>
        <v>#VALUE!</v>
      </c>
      <c r="N79" s="462"/>
      <c r="O79" s="302"/>
      <c r="P79" s="225" t="e">
        <f>ADMIN1!AX79</f>
        <v>#VALUE!</v>
      </c>
      <c r="Q79" s="302"/>
      <c r="R79" s="226" t="e">
        <f>ADMIN1!BA79</f>
        <v>#VALUE!</v>
      </c>
      <c r="S79" s="302"/>
      <c r="T79" s="227" t="e">
        <f>ADMIN1!BD79</f>
        <v>#VALUE!</v>
      </c>
      <c r="U79" s="302"/>
      <c r="V79" s="227" t="e">
        <f>ADMIN1!BG79</f>
        <v>#VALUE!</v>
      </c>
      <c r="W79" s="302"/>
      <c r="X79" s="227" t="e">
        <f>ADMIN1!BJ79</f>
        <v>#VALUE!</v>
      </c>
      <c r="Y79" s="302"/>
      <c r="Z79" s="226" t="e">
        <f>ADMIN1!BM79</f>
        <v>#VALUE!</v>
      </c>
      <c r="AA79" s="302"/>
      <c r="AB79" s="227" t="e">
        <f>ADMIN1!BP79</f>
        <v>#VALUE!</v>
      </c>
      <c r="AC79" s="302"/>
      <c r="AD79" s="226" t="e">
        <f>ADMIN1!BS79</f>
        <v>#VALUE!</v>
      </c>
      <c r="AE79" s="302"/>
      <c r="AF79" s="227" t="e">
        <f>ADMIN1!BV79</f>
        <v>#VALUE!</v>
      </c>
      <c r="AG79" s="302"/>
      <c r="AH79" s="226" t="e">
        <f>ADMIN1!BY79</f>
        <v>#VALUE!</v>
      </c>
      <c r="AI79" s="302"/>
      <c r="AJ79" s="227" t="e">
        <f>ADMIN1!CB79</f>
        <v>#VALUE!</v>
      </c>
      <c r="AK79" s="302"/>
      <c r="AL79" s="226" t="e">
        <f>ADMIN1!CE79</f>
        <v>#VALUE!</v>
      </c>
      <c r="AM79" s="302"/>
      <c r="AN79" s="227" t="e">
        <f>ADMIN1!CH79</f>
        <v>#VALUE!</v>
      </c>
      <c r="AO79" s="302"/>
      <c r="AP79" s="226" t="e">
        <f>ADMIN1!CK79</f>
        <v>#VALUE!</v>
      </c>
      <c r="AQ79" s="302"/>
      <c r="AR79" s="228" t="e">
        <f>ADMIN1!CN79</f>
        <v>#VALUE!</v>
      </c>
      <c r="AS79" s="302"/>
      <c r="AT79" s="227" t="e">
        <f>ADMIN1!CQ79</f>
        <v>#VALUE!</v>
      </c>
      <c r="AU79" s="302"/>
      <c r="AV79" s="226" t="e">
        <f>ADMIN1!CT79</f>
        <v>#VALUE!</v>
      </c>
      <c r="AW79" s="302"/>
      <c r="AX79" s="227" t="e">
        <f>ADMIN1!CW79</f>
        <v>#VALUE!</v>
      </c>
      <c r="AY79" s="302"/>
      <c r="AZ79" s="226" t="e">
        <f>ADMIN1!CZ79</f>
        <v>#VALUE!</v>
      </c>
      <c r="BA79" s="302"/>
      <c r="BB79" s="228" t="e">
        <f>ADMIN1!DC79</f>
        <v>#VALUE!</v>
      </c>
      <c r="BC79" s="211"/>
    </row>
    <row r="80" spans="1:55" ht="30" customHeight="1" x14ac:dyDescent="0.2">
      <c r="A80" s="303">
        <f>ADMIN1!V80</f>
        <v>1393</v>
      </c>
      <c r="B80" s="304" t="str">
        <f>IF(ADMIN1!X80=0, "", ADMIN1!X80)</f>
        <v>❤️</v>
      </c>
      <c r="C80" s="467" t="str">
        <f>ADMIN1!W80</f>
        <v>Curcuma frais BIO (paquet 500g)</v>
      </c>
      <c r="D80" s="467"/>
      <c r="E80" s="397" t="e">
        <f>ADMIN1!Y80</f>
        <v>#VALUE!</v>
      </c>
      <c r="F80" s="222" t="str">
        <f>ADMIN1!AA80</f>
        <v>Pièce</v>
      </c>
      <c r="G80" s="305" t="e">
        <f>IF(ADMIN1!AB80="", "", ADMIN1!AB80)</f>
        <v>#VALUE!</v>
      </c>
      <c r="H80" s="305" t="str">
        <f>IF(ADMIN1!AC80="", "", ADMIN1!AC80)</f>
        <v/>
      </c>
      <c r="I80" s="305" t="str">
        <f>IF(ADMIN1!AD80="", "", ADMIN1!AD80)</f>
        <v/>
      </c>
      <c r="J80" s="408" t="str">
        <f>ADMIN1!AH80</f>
        <v>Pérou</v>
      </c>
      <c r="K80" s="223">
        <f>ADMIN1!AI80</f>
        <v>0</v>
      </c>
      <c r="L80" s="223" t="e">
        <f>ADMIN1!AJ80</f>
        <v>#VALUE!</v>
      </c>
      <c r="M80" s="224" t="e">
        <f>ADMIN1!AK80</f>
        <v>#VALUE!</v>
      </c>
      <c r="N80" s="462"/>
      <c r="O80" s="302"/>
      <c r="P80" s="225" t="e">
        <f>ADMIN1!AX80</f>
        <v>#VALUE!</v>
      </c>
      <c r="Q80" s="302"/>
      <c r="R80" s="226" t="e">
        <f>ADMIN1!BA80</f>
        <v>#VALUE!</v>
      </c>
      <c r="S80" s="302"/>
      <c r="T80" s="227" t="e">
        <f>ADMIN1!BD80</f>
        <v>#VALUE!</v>
      </c>
      <c r="U80" s="302"/>
      <c r="V80" s="227" t="e">
        <f>ADMIN1!BG80</f>
        <v>#VALUE!</v>
      </c>
      <c r="W80" s="302"/>
      <c r="X80" s="227" t="e">
        <f>ADMIN1!BJ80</f>
        <v>#VALUE!</v>
      </c>
      <c r="Y80" s="302"/>
      <c r="Z80" s="226" t="e">
        <f>ADMIN1!BM80</f>
        <v>#VALUE!</v>
      </c>
      <c r="AA80" s="302"/>
      <c r="AB80" s="227" t="e">
        <f>ADMIN1!BP80</f>
        <v>#VALUE!</v>
      </c>
      <c r="AC80" s="302"/>
      <c r="AD80" s="226" t="e">
        <f>ADMIN1!BS80</f>
        <v>#VALUE!</v>
      </c>
      <c r="AE80" s="302"/>
      <c r="AF80" s="227" t="e">
        <f>ADMIN1!BV80</f>
        <v>#VALUE!</v>
      </c>
      <c r="AG80" s="302"/>
      <c r="AH80" s="226" t="e">
        <f>ADMIN1!BY80</f>
        <v>#VALUE!</v>
      </c>
      <c r="AI80" s="302"/>
      <c r="AJ80" s="227" t="e">
        <f>ADMIN1!CB80</f>
        <v>#VALUE!</v>
      </c>
      <c r="AK80" s="302"/>
      <c r="AL80" s="226" t="e">
        <f>ADMIN1!CE80</f>
        <v>#VALUE!</v>
      </c>
      <c r="AM80" s="302"/>
      <c r="AN80" s="227" t="e">
        <f>ADMIN1!CH80</f>
        <v>#VALUE!</v>
      </c>
      <c r="AO80" s="302"/>
      <c r="AP80" s="226" t="e">
        <f>ADMIN1!CK80</f>
        <v>#VALUE!</v>
      </c>
      <c r="AQ80" s="302"/>
      <c r="AR80" s="228" t="e">
        <f>ADMIN1!CN80</f>
        <v>#VALUE!</v>
      </c>
      <c r="AS80" s="302"/>
      <c r="AT80" s="227" t="e">
        <f>ADMIN1!CQ80</f>
        <v>#VALUE!</v>
      </c>
      <c r="AU80" s="302"/>
      <c r="AV80" s="226" t="e">
        <f>ADMIN1!CT80</f>
        <v>#VALUE!</v>
      </c>
      <c r="AW80" s="302"/>
      <c r="AX80" s="227" t="e">
        <f>ADMIN1!CW80</f>
        <v>#VALUE!</v>
      </c>
      <c r="AY80" s="302"/>
      <c r="AZ80" s="226" t="e">
        <f>ADMIN1!CZ80</f>
        <v>#VALUE!</v>
      </c>
      <c r="BA80" s="302"/>
      <c r="BB80" s="228" t="e">
        <f>ADMIN1!DC80</f>
        <v>#VALUE!</v>
      </c>
      <c r="BC80" s="211"/>
    </row>
    <row r="81" spans="1:55" ht="30" customHeight="1" x14ac:dyDescent="0.2">
      <c r="A81" s="303">
        <f>ADMIN1!V81</f>
        <v>6018</v>
      </c>
      <c r="B81" s="304" t="str">
        <f>IF(ADMIN1!X81=0, "", ADMIN1!X81)</f>
        <v>❤️</v>
      </c>
      <c r="C81" s="467" t="str">
        <f>ADMIN1!W81</f>
        <v>Dattes Deglet Nour en rame BIO</v>
      </c>
      <c r="D81" s="467"/>
      <c r="E81" s="397" t="e">
        <f>ADMIN1!Y81</f>
        <v>#VALUE!</v>
      </c>
      <c r="F81" s="222" t="str">
        <f>ADMIN1!AA81</f>
        <v>kg</v>
      </c>
      <c r="G81" s="305" t="e">
        <f>IF(ADMIN1!AB81="", "", ADMIN1!AB81)</f>
        <v>#VALUE!</v>
      </c>
      <c r="H81" s="305" t="e">
        <f>IF(ADMIN1!AC81="", "", ADMIN1!AC81)</f>
        <v>#VALUE!</v>
      </c>
      <c r="I81" s="305" t="str">
        <f>IF(ADMIN1!AD81="", "", ADMIN1!AD81)</f>
        <v/>
      </c>
      <c r="J81" s="408" t="str">
        <f>ADMIN1!AH81</f>
        <v>Israël</v>
      </c>
      <c r="K81" s="223">
        <f>ADMIN1!AI81</f>
        <v>0</v>
      </c>
      <c r="L81" s="223" t="e">
        <f>ADMIN1!AJ81</f>
        <v>#VALUE!</v>
      </c>
      <c r="M81" s="224" t="e">
        <f>ADMIN1!AK81</f>
        <v>#VALUE!</v>
      </c>
      <c r="N81" s="462"/>
      <c r="O81" s="302"/>
      <c r="P81" s="225" t="e">
        <f>ADMIN1!AX81</f>
        <v>#VALUE!</v>
      </c>
      <c r="Q81" s="302"/>
      <c r="R81" s="226" t="e">
        <f>ADMIN1!BA81</f>
        <v>#VALUE!</v>
      </c>
      <c r="S81" s="302"/>
      <c r="T81" s="227" t="e">
        <f>ADMIN1!BD81</f>
        <v>#VALUE!</v>
      </c>
      <c r="U81" s="302"/>
      <c r="V81" s="227" t="e">
        <f>ADMIN1!BG81</f>
        <v>#VALUE!</v>
      </c>
      <c r="W81" s="302"/>
      <c r="X81" s="227" t="e">
        <f>ADMIN1!BJ81</f>
        <v>#VALUE!</v>
      </c>
      <c r="Y81" s="302"/>
      <c r="Z81" s="226" t="e">
        <f>ADMIN1!BM81</f>
        <v>#VALUE!</v>
      </c>
      <c r="AA81" s="302"/>
      <c r="AB81" s="227" t="e">
        <f>ADMIN1!BP81</f>
        <v>#VALUE!</v>
      </c>
      <c r="AC81" s="302"/>
      <c r="AD81" s="226" t="e">
        <f>ADMIN1!BS81</f>
        <v>#VALUE!</v>
      </c>
      <c r="AE81" s="302"/>
      <c r="AF81" s="227" t="e">
        <f>ADMIN1!BV81</f>
        <v>#VALUE!</v>
      </c>
      <c r="AG81" s="302"/>
      <c r="AH81" s="226" t="e">
        <f>ADMIN1!BY81</f>
        <v>#VALUE!</v>
      </c>
      <c r="AI81" s="302"/>
      <c r="AJ81" s="227" t="e">
        <f>ADMIN1!CB81</f>
        <v>#VALUE!</v>
      </c>
      <c r="AK81" s="302"/>
      <c r="AL81" s="226" t="e">
        <f>ADMIN1!CE81</f>
        <v>#VALUE!</v>
      </c>
      <c r="AM81" s="302"/>
      <c r="AN81" s="227" t="e">
        <f>ADMIN1!CH81</f>
        <v>#VALUE!</v>
      </c>
      <c r="AO81" s="302"/>
      <c r="AP81" s="226" t="e">
        <f>ADMIN1!CK81</f>
        <v>#VALUE!</v>
      </c>
      <c r="AQ81" s="302"/>
      <c r="AR81" s="228" t="e">
        <f>ADMIN1!CN81</f>
        <v>#VALUE!</v>
      </c>
      <c r="AS81" s="302"/>
      <c r="AT81" s="227" t="e">
        <f>ADMIN1!CQ81</f>
        <v>#VALUE!</v>
      </c>
      <c r="AU81" s="302"/>
      <c r="AV81" s="226" t="e">
        <f>ADMIN1!CT81</f>
        <v>#VALUE!</v>
      </c>
      <c r="AW81" s="302"/>
      <c r="AX81" s="227" t="e">
        <f>ADMIN1!CW81</f>
        <v>#VALUE!</v>
      </c>
      <c r="AY81" s="302"/>
      <c r="AZ81" s="226" t="e">
        <f>ADMIN1!CZ81</f>
        <v>#VALUE!</v>
      </c>
      <c r="BA81" s="302"/>
      <c r="BB81" s="228" t="e">
        <f>ADMIN1!DC81</f>
        <v>#VALUE!</v>
      </c>
      <c r="BC81" s="211"/>
    </row>
    <row r="82" spans="1:55" ht="30" customHeight="1" x14ac:dyDescent="0.2">
      <c r="A82" s="303">
        <f>ADMIN1!V82</f>
        <v>1485</v>
      </c>
      <c r="B82" s="304" t="str">
        <f>IF(ADMIN1!X82=0, "", ADMIN1!X82)</f>
        <v/>
      </c>
      <c r="C82" s="467" t="str">
        <f>ADMIN1!W82</f>
        <v>Dattes Deglet Nour sans rame BIO</v>
      </c>
      <c r="D82" s="467"/>
      <c r="E82" s="397" t="e">
        <f>ADMIN1!Y82</f>
        <v>#VALUE!</v>
      </c>
      <c r="F82" s="222" t="str">
        <f>ADMIN1!AA82</f>
        <v>kg</v>
      </c>
      <c r="G82" s="305" t="e">
        <f>IF(ADMIN1!AB82="", "", ADMIN1!AB82)</f>
        <v>#VALUE!</v>
      </c>
      <c r="H82" s="305" t="e">
        <f>IF(ADMIN1!AC82="", "", ADMIN1!AC82)</f>
        <v>#VALUE!</v>
      </c>
      <c r="I82" s="305" t="str">
        <f>IF(ADMIN1!AD82="", "", ADMIN1!AD82)</f>
        <v/>
      </c>
      <c r="J82" s="408" t="str">
        <f>ADMIN1!AH82</f>
        <v>Tunisie</v>
      </c>
      <c r="K82" s="223">
        <f>ADMIN1!AI82</f>
        <v>0</v>
      </c>
      <c r="L82" s="223" t="e">
        <f>ADMIN1!AJ82</f>
        <v>#VALUE!</v>
      </c>
      <c r="M82" s="224" t="e">
        <f>ADMIN1!AK82</f>
        <v>#VALUE!</v>
      </c>
      <c r="N82" s="462"/>
      <c r="O82" s="302"/>
      <c r="P82" s="225" t="e">
        <f>ADMIN1!AX82</f>
        <v>#VALUE!</v>
      </c>
      <c r="Q82" s="302"/>
      <c r="R82" s="226" t="e">
        <f>ADMIN1!BA82</f>
        <v>#VALUE!</v>
      </c>
      <c r="S82" s="302"/>
      <c r="T82" s="227" t="e">
        <f>ADMIN1!BD82</f>
        <v>#VALUE!</v>
      </c>
      <c r="U82" s="302"/>
      <c r="V82" s="227" t="e">
        <f>ADMIN1!BG82</f>
        <v>#VALUE!</v>
      </c>
      <c r="W82" s="302"/>
      <c r="X82" s="227" t="e">
        <f>ADMIN1!BJ82</f>
        <v>#VALUE!</v>
      </c>
      <c r="Y82" s="302"/>
      <c r="Z82" s="226" t="e">
        <f>ADMIN1!BM82</f>
        <v>#VALUE!</v>
      </c>
      <c r="AA82" s="302"/>
      <c r="AB82" s="227" t="e">
        <f>ADMIN1!BP82</f>
        <v>#VALUE!</v>
      </c>
      <c r="AC82" s="302"/>
      <c r="AD82" s="226" t="e">
        <f>ADMIN1!BS82</f>
        <v>#VALUE!</v>
      </c>
      <c r="AE82" s="302"/>
      <c r="AF82" s="227" t="e">
        <f>ADMIN1!BV82</f>
        <v>#VALUE!</v>
      </c>
      <c r="AG82" s="302"/>
      <c r="AH82" s="226" t="e">
        <f>ADMIN1!BY82</f>
        <v>#VALUE!</v>
      </c>
      <c r="AI82" s="302"/>
      <c r="AJ82" s="227" t="e">
        <f>ADMIN1!CB82</f>
        <v>#VALUE!</v>
      </c>
      <c r="AK82" s="302"/>
      <c r="AL82" s="226" t="e">
        <f>ADMIN1!CE82</f>
        <v>#VALUE!</v>
      </c>
      <c r="AM82" s="302"/>
      <c r="AN82" s="227" t="e">
        <f>ADMIN1!CH82</f>
        <v>#VALUE!</v>
      </c>
      <c r="AO82" s="302"/>
      <c r="AP82" s="226" t="e">
        <f>ADMIN1!CK82</f>
        <v>#VALUE!</v>
      </c>
      <c r="AQ82" s="302"/>
      <c r="AR82" s="228" t="e">
        <f>ADMIN1!CN82</f>
        <v>#VALUE!</v>
      </c>
      <c r="AS82" s="302"/>
      <c r="AT82" s="227" t="e">
        <f>ADMIN1!CQ82</f>
        <v>#VALUE!</v>
      </c>
      <c r="AU82" s="302"/>
      <c r="AV82" s="226" t="e">
        <f>ADMIN1!CT82</f>
        <v>#VALUE!</v>
      </c>
      <c r="AW82" s="302"/>
      <c r="AX82" s="227" t="e">
        <f>ADMIN1!CW82</f>
        <v>#VALUE!</v>
      </c>
      <c r="AY82" s="302"/>
      <c r="AZ82" s="226" t="e">
        <f>ADMIN1!CZ82</f>
        <v>#VALUE!</v>
      </c>
      <c r="BA82" s="302"/>
      <c r="BB82" s="228" t="e">
        <f>ADMIN1!DC82</f>
        <v>#VALUE!</v>
      </c>
      <c r="BC82" s="211"/>
    </row>
    <row r="83" spans="1:55" ht="30" customHeight="1" x14ac:dyDescent="0.2">
      <c r="A83" s="303">
        <f>ADMIN1!V83</f>
        <v>1320</v>
      </c>
      <c r="B83" s="304" t="str">
        <f>IF(ADMIN1!X83=0, "", ADMIN1!X83)</f>
        <v>❤️</v>
      </c>
      <c r="C83" s="467" t="str">
        <f>ADMIN1!W83</f>
        <v>Dattes Deglet sans noyau BIO</v>
      </c>
      <c r="D83" s="467"/>
      <c r="E83" s="397" t="e">
        <f>ADMIN1!Y83</f>
        <v>#VALUE!</v>
      </c>
      <c r="F83" s="222" t="str">
        <f>ADMIN1!AA83</f>
        <v>kg</v>
      </c>
      <c r="G83" s="305" t="e">
        <f>IF(ADMIN1!AB83="", "", ADMIN1!AB83)</f>
        <v>#VALUE!</v>
      </c>
      <c r="H83" s="305" t="str">
        <f>IF(ADMIN1!AC83="", "", ADMIN1!AC83)</f>
        <v/>
      </c>
      <c r="I83" s="305" t="str">
        <f>IF(ADMIN1!AD83="", "", ADMIN1!AD83)</f>
        <v/>
      </c>
      <c r="J83" s="408" t="str">
        <f>ADMIN1!AH83</f>
        <v>Tunisie</v>
      </c>
      <c r="K83" s="223">
        <f>ADMIN1!AI83</f>
        <v>0</v>
      </c>
      <c r="L83" s="223" t="e">
        <f>ADMIN1!AJ83</f>
        <v>#VALUE!</v>
      </c>
      <c r="M83" s="224" t="e">
        <f>ADMIN1!AK83</f>
        <v>#VALUE!</v>
      </c>
      <c r="N83" s="462"/>
      <c r="O83" s="302"/>
      <c r="P83" s="225" t="e">
        <f>ADMIN1!AX83</f>
        <v>#VALUE!</v>
      </c>
      <c r="Q83" s="302"/>
      <c r="R83" s="226" t="e">
        <f>ADMIN1!BA83</f>
        <v>#VALUE!</v>
      </c>
      <c r="S83" s="302"/>
      <c r="T83" s="227" t="e">
        <f>ADMIN1!BD83</f>
        <v>#VALUE!</v>
      </c>
      <c r="U83" s="302"/>
      <c r="V83" s="227" t="e">
        <f>ADMIN1!BG83</f>
        <v>#VALUE!</v>
      </c>
      <c r="W83" s="302"/>
      <c r="X83" s="227" t="e">
        <f>ADMIN1!BJ83</f>
        <v>#VALUE!</v>
      </c>
      <c r="Y83" s="302"/>
      <c r="Z83" s="226" t="e">
        <f>ADMIN1!BM83</f>
        <v>#VALUE!</v>
      </c>
      <c r="AA83" s="302"/>
      <c r="AB83" s="227" t="e">
        <f>ADMIN1!BP83</f>
        <v>#VALUE!</v>
      </c>
      <c r="AC83" s="302"/>
      <c r="AD83" s="226" t="e">
        <f>ADMIN1!BS83</f>
        <v>#VALUE!</v>
      </c>
      <c r="AE83" s="302"/>
      <c r="AF83" s="227" t="e">
        <f>ADMIN1!BV83</f>
        <v>#VALUE!</v>
      </c>
      <c r="AG83" s="302"/>
      <c r="AH83" s="226" t="e">
        <f>ADMIN1!BY83</f>
        <v>#VALUE!</v>
      </c>
      <c r="AI83" s="302"/>
      <c r="AJ83" s="227" t="e">
        <f>ADMIN1!CB83</f>
        <v>#VALUE!</v>
      </c>
      <c r="AK83" s="302"/>
      <c r="AL83" s="226" t="e">
        <f>ADMIN1!CE83</f>
        <v>#VALUE!</v>
      </c>
      <c r="AM83" s="302"/>
      <c r="AN83" s="227" t="e">
        <f>ADMIN1!CH83</f>
        <v>#VALUE!</v>
      </c>
      <c r="AO83" s="302"/>
      <c r="AP83" s="226" t="e">
        <f>ADMIN1!CK83</f>
        <v>#VALUE!</v>
      </c>
      <c r="AQ83" s="302"/>
      <c r="AR83" s="228" t="e">
        <f>ADMIN1!CN83</f>
        <v>#VALUE!</v>
      </c>
      <c r="AS83" s="302"/>
      <c r="AT83" s="227" t="e">
        <f>ADMIN1!CQ83</f>
        <v>#VALUE!</v>
      </c>
      <c r="AU83" s="302"/>
      <c r="AV83" s="226" t="e">
        <f>ADMIN1!CT83</f>
        <v>#VALUE!</v>
      </c>
      <c r="AW83" s="302"/>
      <c r="AX83" s="227" t="e">
        <f>ADMIN1!CW83</f>
        <v>#VALUE!</v>
      </c>
      <c r="AY83" s="302"/>
      <c r="AZ83" s="226" t="e">
        <f>ADMIN1!CZ83</f>
        <v>#VALUE!</v>
      </c>
      <c r="BA83" s="302"/>
      <c r="BB83" s="228" t="e">
        <f>ADMIN1!DC83</f>
        <v>#VALUE!</v>
      </c>
      <c r="BC83" s="211"/>
    </row>
    <row r="84" spans="1:55" ht="30" customHeight="1" x14ac:dyDescent="0.2">
      <c r="A84" s="303">
        <f>ADMIN1!V84</f>
        <v>1399</v>
      </c>
      <c r="B84" s="304" t="str">
        <f>IF(ADMIN1!X84=0, "", ADMIN1!X84)</f>
        <v>❤️</v>
      </c>
      <c r="C84" s="467" t="str">
        <f>ADMIN1!W84</f>
        <v>Dattes Mazafati de Bam BIO (env. 250g)</v>
      </c>
      <c r="D84" s="467"/>
      <c r="E84" s="397" t="e">
        <f>ADMIN1!Y84</f>
        <v>#VALUE!</v>
      </c>
      <c r="F84" s="222" t="str">
        <f>ADMIN1!AA84</f>
        <v>Pièce</v>
      </c>
      <c r="G84" s="305" t="e">
        <f>IF(ADMIN1!AB84="", "", ADMIN1!AB84)</f>
        <v>#VALUE!</v>
      </c>
      <c r="H84" s="305" t="e">
        <f>IF(ADMIN1!AC84="", "", ADMIN1!AC84)</f>
        <v>#VALUE!</v>
      </c>
      <c r="I84" s="305" t="e">
        <f>IF(ADMIN1!AD84="", "", ADMIN1!AD84)</f>
        <v>#VALUE!</v>
      </c>
      <c r="J84" s="408" t="str">
        <f>ADMIN1!AH84</f>
        <v>Iran</v>
      </c>
      <c r="K84" s="223">
        <f>ADMIN1!AI84</f>
        <v>0</v>
      </c>
      <c r="L84" s="223" t="e">
        <f>ADMIN1!AJ84</f>
        <v>#VALUE!</v>
      </c>
      <c r="M84" s="224" t="e">
        <f>ADMIN1!AK84</f>
        <v>#VALUE!</v>
      </c>
      <c r="N84" s="462"/>
      <c r="O84" s="302"/>
      <c r="P84" s="225" t="e">
        <f>ADMIN1!AX84</f>
        <v>#VALUE!</v>
      </c>
      <c r="Q84" s="302"/>
      <c r="R84" s="226" t="e">
        <f>ADMIN1!BA84</f>
        <v>#VALUE!</v>
      </c>
      <c r="S84" s="302"/>
      <c r="T84" s="227" t="e">
        <f>ADMIN1!BD84</f>
        <v>#VALUE!</v>
      </c>
      <c r="U84" s="302"/>
      <c r="V84" s="227" t="e">
        <f>ADMIN1!BG84</f>
        <v>#VALUE!</v>
      </c>
      <c r="W84" s="302"/>
      <c r="X84" s="227" t="e">
        <f>ADMIN1!BJ84</f>
        <v>#VALUE!</v>
      </c>
      <c r="Y84" s="302"/>
      <c r="Z84" s="226" t="e">
        <f>ADMIN1!BM84</f>
        <v>#VALUE!</v>
      </c>
      <c r="AA84" s="302"/>
      <c r="AB84" s="227" t="e">
        <f>ADMIN1!BP84</f>
        <v>#VALUE!</v>
      </c>
      <c r="AC84" s="302"/>
      <c r="AD84" s="226" t="e">
        <f>ADMIN1!BS84</f>
        <v>#VALUE!</v>
      </c>
      <c r="AE84" s="302"/>
      <c r="AF84" s="227" t="e">
        <f>ADMIN1!BV84</f>
        <v>#VALUE!</v>
      </c>
      <c r="AG84" s="302"/>
      <c r="AH84" s="226" t="e">
        <f>ADMIN1!BY84</f>
        <v>#VALUE!</v>
      </c>
      <c r="AI84" s="302"/>
      <c r="AJ84" s="227" t="e">
        <f>ADMIN1!CB84</f>
        <v>#VALUE!</v>
      </c>
      <c r="AK84" s="302"/>
      <c r="AL84" s="226" t="e">
        <f>ADMIN1!CE84</f>
        <v>#VALUE!</v>
      </c>
      <c r="AM84" s="302"/>
      <c r="AN84" s="227" t="e">
        <f>ADMIN1!CH84</f>
        <v>#VALUE!</v>
      </c>
      <c r="AO84" s="302"/>
      <c r="AP84" s="226" t="e">
        <f>ADMIN1!CK84</f>
        <v>#VALUE!</v>
      </c>
      <c r="AQ84" s="302"/>
      <c r="AR84" s="228" t="e">
        <f>ADMIN1!CN84</f>
        <v>#VALUE!</v>
      </c>
      <c r="AS84" s="302"/>
      <c r="AT84" s="227" t="e">
        <f>ADMIN1!CQ84</f>
        <v>#VALUE!</v>
      </c>
      <c r="AU84" s="302"/>
      <c r="AV84" s="226" t="e">
        <f>ADMIN1!CT84</f>
        <v>#VALUE!</v>
      </c>
      <c r="AW84" s="302"/>
      <c r="AX84" s="227" t="e">
        <f>ADMIN1!CW84</f>
        <v>#VALUE!</v>
      </c>
      <c r="AY84" s="302"/>
      <c r="AZ84" s="226" t="e">
        <f>ADMIN1!CZ84</f>
        <v>#VALUE!</v>
      </c>
      <c r="BA84" s="302"/>
      <c r="BB84" s="228" t="e">
        <f>ADMIN1!DC84</f>
        <v>#VALUE!</v>
      </c>
      <c r="BC84" s="211"/>
    </row>
    <row r="85" spans="1:55" ht="30" customHeight="1" x14ac:dyDescent="0.2">
      <c r="A85" s="303" t="str">
        <f>ADMIN1!V85</f>
        <v>1997</v>
      </c>
      <c r="B85" s="304" t="str">
        <f>IF(ADMIN1!X85=0, "", ADMIN1!X85)</f>
        <v>❤️</v>
      </c>
      <c r="C85" s="467" t="str">
        <f>ADMIN1!W85</f>
        <v>Dattes Medjool Jumbo semi-sèche BIO</v>
      </c>
      <c r="D85" s="467"/>
      <c r="E85" s="397" t="e">
        <f>ADMIN1!Y85</f>
        <v>#VALUE!</v>
      </c>
      <c r="F85" s="222" t="str">
        <f>ADMIN1!AA85</f>
        <v>kg</v>
      </c>
      <c r="G85" s="305" t="e">
        <f>IF(ADMIN1!AB85="", "", ADMIN1!AB85)</f>
        <v>#VALUE!</v>
      </c>
      <c r="H85" s="305" t="str">
        <f>IF(ADMIN1!AC85="", "", ADMIN1!AC85)</f>
        <v/>
      </c>
      <c r="I85" s="305" t="str">
        <f>IF(ADMIN1!AD85="", "", ADMIN1!AD85)</f>
        <v/>
      </c>
      <c r="J85" s="408" t="str">
        <f>ADMIN1!AH85</f>
        <v>Israël</v>
      </c>
      <c r="K85" s="223">
        <f>ADMIN1!AI85</f>
        <v>0</v>
      </c>
      <c r="L85" s="223" t="e">
        <f>ADMIN1!AJ85</f>
        <v>#VALUE!</v>
      </c>
      <c r="M85" s="224" t="e">
        <f>ADMIN1!AK85</f>
        <v>#VALUE!</v>
      </c>
      <c r="N85" s="462"/>
      <c r="O85" s="302"/>
      <c r="P85" s="225" t="e">
        <f>ADMIN1!AX85</f>
        <v>#VALUE!</v>
      </c>
      <c r="Q85" s="302"/>
      <c r="R85" s="226" t="e">
        <f>ADMIN1!BA85</f>
        <v>#VALUE!</v>
      </c>
      <c r="S85" s="302"/>
      <c r="T85" s="227" t="e">
        <f>ADMIN1!BD85</f>
        <v>#VALUE!</v>
      </c>
      <c r="U85" s="302"/>
      <c r="V85" s="227" t="e">
        <f>ADMIN1!BG85</f>
        <v>#VALUE!</v>
      </c>
      <c r="W85" s="302"/>
      <c r="X85" s="227" t="e">
        <f>ADMIN1!BJ85</f>
        <v>#VALUE!</v>
      </c>
      <c r="Y85" s="302"/>
      <c r="Z85" s="226" t="e">
        <f>ADMIN1!BM85</f>
        <v>#VALUE!</v>
      </c>
      <c r="AA85" s="302"/>
      <c r="AB85" s="227" t="e">
        <f>ADMIN1!BP85</f>
        <v>#VALUE!</v>
      </c>
      <c r="AC85" s="302"/>
      <c r="AD85" s="226" t="e">
        <f>ADMIN1!BS85</f>
        <v>#VALUE!</v>
      </c>
      <c r="AE85" s="302"/>
      <c r="AF85" s="227" t="e">
        <f>ADMIN1!BV85</f>
        <v>#VALUE!</v>
      </c>
      <c r="AG85" s="302"/>
      <c r="AH85" s="226" t="e">
        <f>ADMIN1!BY85</f>
        <v>#VALUE!</v>
      </c>
      <c r="AI85" s="302"/>
      <c r="AJ85" s="227" t="e">
        <f>ADMIN1!CB85</f>
        <v>#VALUE!</v>
      </c>
      <c r="AK85" s="302"/>
      <c r="AL85" s="226" t="e">
        <f>ADMIN1!CE85</f>
        <v>#VALUE!</v>
      </c>
      <c r="AM85" s="302"/>
      <c r="AN85" s="227" t="e">
        <f>ADMIN1!CH85</f>
        <v>#VALUE!</v>
      </c>
      <c r="AO85" s="302"/>
      <c r="AP85" s="226" t="e">
        <f>ADMIN1!CK85</f>
        <v>#VALUE!</v>
      </c>
      <c r="AQ85" s="302"/>
      <c r="AR85" s="228" t="e">
        <f>ADMIN1!CN85</f>
        <v>#VALUE!</v>
      </c>
      <c r="AS85" s="302"/>
      <c r="AT85" s="227" t="e">
        <f>ADMIN1!CQ85</f>
        <v>#VALUE!</v>
      </c>
      <c r="AU85" s="302"/>
      <c r="AV85" s="226" t="e">
        <f>ADMIN1!CT85</f>
        <v>#VALUE!</v>
      </c>
      <c r="AW85" s="302"/>
      <c r="AX85" s="227" t="e">
        <f>ADMIN1!CW85</f>
        <v>#VALUE!</v>
      </c>
      <c r="AY85" s="302"/>
      <c r="AZ85" s="226" t="e">
        <f>ADMIN1!CZ85</f>
        <v>#VALUE!</v>
      </c>
      <c r="BA85" s="302"/>
      <c r="BB85" s="228" t="e">
        <f>ADMIN1!DC85</f>
        <v>#VALUE!</v>
      </c>
      <c r="BC85" s="211"/>
    </row>
    <row r="86" spans="1:55" ht="30" customHeight="1" x14ac:dyDescent="0.2">
      <c r="A86" s="303">
        <f>ADMIN1!V86</f>
        <v>3377</v>
      </c>
      <c r="B86" s="304" t="str">
        <f>IF(ADMIN1!X86=0, "", ADMIN1!X86)</f>
        <v/>
      </c>
      <c r="C86" s="467" t="str">
        <f>ADMIN1!W86</f>
        <v>Eau de mer micro-filtrée hypertonique
    - (n°1 : box 3L)</v>
      </c>
      <c r="D86" s="467"/>
      <c r="E86" s="397" t="e">
        <f>ADMIN1!Y86</f>
        <v>#VALUE!</v>
      </c>
      <c r="F86" s="222" t="str">
        <f>ADMIN1!AA86</f>
        <v>Pièce</v>
      </c>
      <c r="G86" s="305" t="str">
        <f>IF(ADMIN1!AB86="", "", ADMIN1!AB86)</f>
        <v/>
      </c>
      <c r="H86" s="305" t="str">
        <f>IF(ADMIN1!AC86="", "", ADMIN1!AC86)</f>
        <v/>
      </c>
      <c r="I86" s="305" t="str">
        <f>IF(ADMIN1!AD86="", "", ADMIN1!AD86)</f>
        <v/>
      </c>
      <c r="J86" s="408" t="str">
        <f>ADMIN1!AH86</f>
        <v>Ibiza</v>
      </c>
      <c r="K86" s="223">
        <f>ADMIN1!AI86</f>
        <v>0</v>
      </c>
      <c r="L86" s="223" t="e">
        <f>ADMIN1!AJ86</f>
        <v>#VALUE!</v>
      </c>
      <c r="M86" s="224" t="e">
        <f>ADMIN1!AK86</f>
        <v>#VALUE!</v>
      </c>
      <c r="N86" s="462"/>
      <c r="O86" s="302"/>
      <c r="P86" s="225" t="e">
        <f>ADMIN1!AX86</f>
        <v>#VALUE!</v>
      </c>
      <c r="Q86" s="302"/>
      <c r="R86" s="226" t="e">
        <f>ADMIN1!BA86</f>
        <v>#VALUE!</v>
      </c>
      <c r="S86" s="302"/>
      <c r="T86" s="227" t="e">
        <f>ADMIN1!BD86</f>
        <v>#VALUE!</v>
      </c>
      <c r="U86" s="302"/>
      <c r="V86" s="227" t="e">
        <f>ADMIN1!BG86</f>
        <v>#VALUE!</v>
      </c>
      <c r="W86" s="302"/>
      <c r="X86" s="227" t="e">
        <f>ADMIN1!BJ86</f>
        <v>#VALUE!</v>
      </c>
      <c r="Y86" s="302"/>
      <c r="Z86" s="226" t="e">
        <f>ADMIN1!BM86</f>
        <v>#VALUE!</v>
      </c>
      <c r="AA86" s="302"/>
      <c r="AB86" s="227" t="e">
        <f>ADMIN1!BP86</f>
        <v>#VALUE!</v>
      </c>
      <c r="AC86" s="302"/>
      <c r="AD86" s="226" t="e">
        <f>ADMIN1!BS86</f>
        <v>#VALUE!</v>
      </c>
      <c r="AE86" s="302"/>
      <c r="AF86" s="227" t="e">
        <f>ADMIN1!BV86</f>
        <v>#VALUE!</v>
      </c>
      <c r="AG86" s="302"/>
      <c r="AH86" s="226" t="e">
        <f>ADMIN1!BY86</f>
        <v>#VALUE!</v>
      </c>
      <c r="AI86" s="302"/>
      <c r="AJ86" s="227" t="e">
        <f>ADMIN1!CB86</f>
        <v>#VALUE!</v>
      </c>
      <c r="AK86" s="302"/>
      <c r="AL86" s="226" t="e">
        <f>ADMIN1!CE86</f>
        <v>#VALUE!</v>
      </c>
      <c r="AM86" s="302"/>
      <c r="AN86" s="227" t="e">
        <f>ADMIN1!CH86</f>
        <v>#VALUE!</v>
      </c>
      <c r="AO86" s="302"/>
      <c r="AP86" s="226" t="e">
        <f>ADMIN1!CK86</f>
        <v>#VALUE!</v>
      </c>
      <c r="AQ86" s="302"/>
      <c r="AR86" s="228" t="e">
        <f>ADMIN1!CN86</f>
        <v>#VALUE!</v>
      </c>
      <c r="AS86" s="302"/>
      <c r="AT86" s="227" t="e">
        <f>ADMIN1!CQ86</f>
        <v>#VALUE!</v>
      </c>
      <c r="AU86" s="302"/>
      <c r="AV86" s="226" t="e">
        <f>ADMIN1!CT86</f>
        <v>#VALUE!</v>
      </c>
      <c r="AW86" s="302"/>
      <c r="AX86" s="227" t="e">
        <f>ADMIN1!CW86</f>
        <v>#VALUE!</v>
      </c>
      <c r="AY86" s="302"/>
      <c r="AZ86" s="226" t="e">
        <f>ADMIN1!CZ86</f>
        <v>#VALUE!</v>
      </c>
      <c r="BA86" s="302"/>
      <c r="BB86" s="228" t="e">
        <f>ADMIN1!DC86</f>
        <v>#VALUE!</v>
      </c>
      <c r="BC86" s="211"/>
    </row>
    <row r="87" spans="1:55" ht="30" customHeight="1" x14ac:dyDescent="0.2">
      <c r="A87" s="303">
        <f>ADMIN1!V87</f>
        <v>3720</v>
      </c>
      <c r="B87" s="304" t="str">
        <f>IF(ADMIN1!X87=0, "", ADMIN1!X87)</f>
        <v>❤️</v>
      </c>
      <c r="C87" s="467" t="str">
        <f>ADMIN1!W87</f>
        <v>Eau de mer micro-filtrée hypertonique
    - (n°2 : box 11L)</v>
      </c>
      <c r="D87" s="467"/>
      <c r="E87" s="397" t="e">
        <f>ADMIN1!Y87</f>
        <v>#VALUE!</v>
      </c>
      <c r="F87" s="222" t="str">
        <f>ADMIN1!AA87</f>
        <v>Pièce</v>
      </c>
      <c r="G87" s="305" t="str">
        <f>IF(ADMIN1!AB87="", "", ADMIN1!AB87)</f>
        <v/>
      </c>
      <c r="H87" s="305" t="str">
        <f>IF(ADMIN1!AC87="", "", ADMIN1!AC87)</f>
        <v/>
      </c>
      <c r="I87" s="305" t="str">
        <f>IF(ADMIN1!AD87="", "", ADMIN1!AD87)</f>
        <v/>
      </c>
      <c r="J87" s="408" t="str">
        <f>ADMIN1!AH87</f>
        <v>Ibiza</v>
      </c>
      <c r="K87" s="223">
        <f>ADMIN1!AI87</f>
        <v>0</v>
      </c>
      <c r="L87" s="223" t="e">
        <f>ADMIN1!AJ87</f>
        <v>#VALUE!</v>
      </c>
      <c r="M87" s="224" t="e">
        <f>ADMIN1!AK87</f>
        <v>#VALUE!</v>
      </c>
      <c r="N87" s="462"/>
      <c r="O87" s="302"/>
      <c r="P87" s="225" t="e">
        <f>ADMIN1!AX87</f>
        <v>#VALUE!</v>
      </c>
      <c r="Q87" s="302"/>
      <c r="R87" s="226" t="e">
        <f>ADMIN1!BA87</f>
        <v>#VALUE!</v>
      </c>
      <c r="S87" s="302"/>
      <c r="T87" s="227" t="e">
        <f>ADMIN1!BD87</f>
        <v>#VALUE!</v>
      </c>
      <c r="U87" s="302"/>
      <c r="V87" s="227" t="e">
        <f>ADMIN1!BG87</f>
        <v>#VALUE!</v>
      </c>
      <c r="W87" s="302"/>
      <c r="X87" s="227" t="e">
        <f>ADMIN1!BJ87</f>
        <v>#VALUE!</v>
      </c>
      <c r="Y87" s="302"/>
      <c r="Z87" s="226" t="e">
        <f>ADMIN1!BM87</f>
        <v>#VALUE!</v>
      </c>
      <c r="AA87" s="302"/>
      <c r="AB87" s="227" t="e">
        <f>ADMIN1!BP87</f>
        <v>#VALUE!</v>
      </c>
      <c r="AC87" s="302"/>
      <c r="AD87" s="226" t="e">
        <f>ADMIN1!BS87</f>
        <v>#VALUE!</v>
      </c>
      <c r="AE87" s="302"/>
      <c r="AF87" s="227" t="e">
        <f>ADMIN1!BV87</f>
        <v>#VALUE!</v>
      </c>
      <c r="AG87" s="302"/>
      <c r="AH87" s="226" t="e">
        <f>ADMIN1!BY87</f>
        <v>#VALUE!</v>
      </c>
      <c r="AI87" s="302"/>
      <c r="AJ87" s="227" t="e">
        <f>ADMIN1!CB87</f>
        <v>#VALUE!</v>
      </c>
      <c r="AK87" s="302"/>
      <c r="AL87" s="226" t="e">
        <f>ADMIN1!CE87</f>
        <v>#VALUE!</v>
      </c>
      <c r="AM87" s="302"/>
      <c r="AN87" s="227" t="e">
        <f>ADMIN1!CH87</f>
        <v>#VALUE!</v>
      </c>
      <c r="AO87" s="302"/>
      <c r="AP87" s="226" t="e">
        <f>ADMIN1!CK87</f>
        <v>#VALUE!</v>
      </c>
      <c r="AQ87" s="302"/>
      <c r="AR87" s="228" t="e">
        <f>ADMIN1!CN87</f>
        <v>#VALUE!</v>
      </c>
      <c r="AS87" s="302"/>
      <c r="AT87" s="227" t="e">
        <f>ADMIN1!CQ87</f>
        <v>#VALUE!</v>
      </c>
      <c r="AU87" s="302"/>
      <c r="AV87" s="226" t="e">
        <f>ADMIN1!CT87</f>
        <v>#VALUE!</v>
      </c>
      <c r="AW87" s="302"/>
      <c r="AX87" s="227" t="e">
        <f>ADMIN1!CW87</f>
        <v>#VALUE!</v>
      </c>
      <c r="AY87" s="302"/>
      <c r="AZ87" s="226" t="e">
        <f>ADMIN1!CZ87</f>
        <v>#VALUE!</v>
      </c>
      <c r="BA87" s="302"/>
      <c r="BB87" s="228" t="e">
        <f>ADMIN1!DC87</f>
        <v>#VALUE!</v>
      </c>
      <c r="BC87" s="211"/>
    </row>
    <row r="88" spans="1:55" ht="30" customHeight="1" x14ac:dyDescent="0.2">
      <c r="A88" s="303">
        <f>ADMIN1!V88</f>
        <v>3379</v>
      </c>
      <c r="B88" s="304" t="str">
        <f>IF(ADMIN1!X88=0, "", ADMIN1!X88)</f>
        <v>❤️</v>
      </c>
      <c r="C88" s="467" t="str">
        <f>ADMIN1!W88</f>
        <v>Eau de mer micro-filtrée hypertonique
    - (n°3 : box 20L)</v>
      </c>
      <c r="D88" s="467"/>
      <c r="E88" s="397" t="e">
        <f>ADMIN1!Y88</f>
        <v>#VALUE!</v>
      </c>
      <c r="F88" s="222" t="str">
        <f>ADMIN1!AA88</f>
        <v>Pièce</v>
      </c>
      <c r="G88" s="305" t="str">
        <f>IF(ADMIN1!AB88="", "", ADMIN1!AB88)</f>
        <v/>
      </c>
      <c r="H88" s="305" t="str">
        <f>IF(ADMIN1!AC88="", "", ADMIN1!AC88)</f>
        <v/>
      </c>
      <c r="I88" s="305" t="str">
        <f>IF(ADMIN1!AD88="", "", ADMIN1!AD88)</f>
        <v/>
      </c>
      <c r="J88" s="408" t="str">
        <f>ADMIN1!AH88</f>
        <v>Ibiza</v>
      </c>
      <c r="K88" s="223">
        <f>ADMIN1!AI88</f>
        <v>0</v>
      </c>
      <c r="L88" s="223" t="e">
        <f>ADMIN1!AJ88</f>
        <v>#VALUE!</v>
      </c>
      <c r="M88" s="224" t="e">
        <f>ADMIN1!AK88</f>
        <v>#VALUE!</v>
      </c>
      <c r="N88" s="462"/>
      <c r="O88" s="302"/>
      <c r="P88" s="225" t="e">
        <f>ADMIN1!AX88</f>
        <v>#VALUE!</v>
      </c>
      <c r="Q88" s="302"/>
      <c r="R88" s="226" t="e">
        <f>ADMIN1!BA88</f>
        <v>#VALUE!</v>
      </c>
      <c r="S88" s="302"/>
      <c r="T88" s="227" t="e">
        <f>ADMIN1!BD88</f>
        <v>#VALUE!</v>
      </c>
      <c r="U88" s="302"/>
      <c r="V88" s="227" t="e">
        <f>ADMIN1!BG88</f>
        <v>#VALUE!</v>
      </c>
      <c r="W88" s="302"/>
      <c r="X88" s="227" t="e">
        <f>ADMIN1!BJ88</f>
        <v>#VALUE!</v>
      </c>
      <c r="Y88" s="302"/>
      <c r="Z88" s="226" t="e">
        <f>ADMIN1!BM88</f>
        <v>#VALUE!</v>
      </c>
      <c r="AA88" s="302"/>
      <c r="AB88" s="227" t="e">
        <f>ADMIN1!BP88</f>
        <v>#VALUE!</v>
      </c>
      <c r="AC88" s="302"/>
      <c r="AD88" s="226" t="e">
        <f>ADMIN1!BS88</f>
        <v>#VALUE!</v>
      </c>
      <c r="AE88" s="302"/>
      <c r="AF88" s="227" t="e">
        <f>ADMIN1!BV88</f>
        <v>#VALUE!</v>
      </c>
      <c r="AG88" s="302"/>
      <c r="AH88" s="226" t="e">
        <f>ADMIN1!BY88</f>
        <v>#VALUE!</v>
      </c>
      <c r="AI88" s="302"/>
      <c r="AJ88" s="227" t="e">
        <f>ADMIN1!CB88</f>
        <v>#VALUE!</v>
      </c>
      <c r="AK88" s="302"/>
      <c r="AL88" s="226" t="e">
        <f>ADMIN1!CE88</f>
        <v>#VALUE!</v>
      </c>
      <c r="AM88" s="302"/>
      <c r="AN88" s="227" t="e">
        <f>ADMIN1!CH88</f>
        <v>#VALUE!</v>
      </c>
      <c r="AO88" s="302"/>
      <c r="AP88" s="226" t="e">
        <f>ADMIN1!CK88</f>
        <v>#VALUE!</v>
      </c>
      <c r="AQ88" s="302"/>
      <c r="AR88" s="228" t="e">
        <f>ADMIN1!CN88</f>
        <v>#VALUE!</v>
      </c>
      <c r="AS88" s="302"/>
      <c r="AT88" s="227" t="e">
        <f>ADMIN1!CQ88</f>
        <v>#VALUE!</v>
      </c>
      <c r="AU88" s="302"/>
      <c r="AV88" s="226" t="e">
        <f>ADMIN1!CT88</f>
        <v>#VALUE!</v>
      </c>
      <c r="AW88" s="302"/>
      <c r="AX88" s="227" t="e">
        <f>ADMIN1!CW88</f>
        <v>#VALUE!</v>
      </c>
      <c r="AY88" s="302"/>
      <c r="AZ88" s="226" t="e">
        <f>ADMIN1!CZ88</f>
        <v>#VALUE!</v>
      </c>
      <c r="BA88" s="302"/>
      <c r="BB88" s="228" t="e">
        <f>ADMIN1!DC88</f>
        <v>#VALUE!</v>
      </c>
      <c r="BC88" s="211"/>
    </row>
    <row r="89" spans="1:55" ht="30" customHeight="1" x14ac:dyDescent="0.2">
      <c r="A89" s="303">
        <f>ADMIN1!V89</f>
        <v>3550</v>
      </c>
      <c r="B89" s="304" t="str">
        <f>IF(ADMIN1!X89=0, "", ADMIN1!X89)</f>
        <v/>
      </c>
      <c r="C89" s="467" t="str">
        <f>ADMIN1!W89</f>
        <v>Epi de maïs doux frais</v>
      </c>
      <c r="D89" s="467"/>
      <c r="E89" s="397" t="e">
        <f>ADMIN1!Y89</f>
        <v>#VALUE!</v>
      </c>
      <c r="F89" s="222" t="str">
        <f>ADMIN1!AA89</f>
        <v>Pièce</v>
      </c>
      <c r="G89" s="305" t="str">
        <f>IF(ADMIN1!AB89="", "", ADMIN1!AB89)</f>
        <v/>
      </c>
      <c r="H89" s="305" t="str">
        <f>IF(ADMIN1!AC89="", "", ADMIN1!AC89)</f>
        <v/>
      </c>
      <c r="I89" s="305" t="str">
        <f>IF(ADMIN1!AD89="", "", ADMIN1!AD89)</f>
        <v/>
      </c>
      <c r="J89" s="408" t="str">
        <f>ADMIN1!AH89</f>
        <v>Malaga</v>
      </c>
      <c r="K89" s="223">
        <f>ADMIN1!AI89</f>
        <v>0</v>
      </c>
      <c r="L89" s="223" t="e">
        <f>ADMIN1!AJ89</f>
        <v>#VALUE!</v>
      </c>
      <c r="M89" s="224" t="e">
        <f>ADMIN1!AK89</f>
        <v>#VALUE!</v>
      </c>
      <c r="N89" s="462"/>
      <c r="O89" s="302"/>
      <c r="P89" s="225" t="e">
        <f>ADMIN1!AX89</f>
        <v>#VALUE!</v>
      </c>
      <c r="Q89" s="302"/>
      <c r="R89" s="226" t="e">
        <f>ADMIN1!BA89</f>
        <v>#VALUE!</v>
      </c>
      <c r="S89" s="302"/>
      <c r="T89" s="227" t="e">
        <f>ADMIN1!BD89</f>
        <v>#VALUE!</v>
      </c>
      <c r="U89" s="302"/>
      <c r="V89" s="227" t="e">
        <f>ADMIN1!BG89</f>
        <v>#VALUE!</v>
      </c>
      <c r="W89" s="302"/>
      <c r="X89" s="227" t="e">
        <f>ADMIN1!BJ89</f>
        <v>#VALUE!</v>
      </c>
      <c r="Y89" s="302"/>
      <c r="Z89" s="226" t="e">
        <f>ADMIN1!BM89</f>
        <v>#VALUE!</v>
      </c>
      <c r="AA89" s="302"/>
      <c r="AB89" s="227" t="e">
        <f>ADMIN1!BP89</f>
        <v>#VALUE!</v>
      </c>
      <c r="AC89" s="302"/>
      <c r="AD89" s="226" t="e">
        <f>ADMIN1!BS89</f>
        <v>#VALUE!</v>
      </c>
      <c r="AE89" s="302"/>
      <c r="AF89" s="227" t="e">
        <f>ADMIN1!BV89</f>
        <v>#VALUE!</v>
      </c>
      <c r="AG89" s="302"/>
      <c r="AH89" s="226" t="e">
        <f>ADMIN1!BY89</f>
        <v>#VALUE!</v>
      </c>
      <c r="AI89" s="302"/>
      <c r="AJ89" s="227" t="e">
        <f>ADMIN1!CB89</f>
        <v>#VALUE!</v>
      </c>
      <c r="AK89" s="302"/>
      <c r="AL89" s="226" t="e">
        <f>ADMIN1!CE89</f>
        <v>#VALUE!</v>
      </c>
      <c r="AM89" s="302"/>
      <c r="AN89" s="227" t="e">
        <f>ADMIN1!CH89</f>
        <v>#VALUE!</v>
      </c>
      <c r="AO89" s="302"/>
      <c r="AP89" s="226" t="e">
        <f>ADMIN1!CK89</f>
        <v>#VALUE!</v>
      </c>
      <c r="AQ89" s="302"/>
      <c r="AR89" s="228" t="e">
        <f>ADMIN1!CN89</f>
        <v>#VALUE!</v>
      </c>
      <c r="AS89" s="302"/>
      <c r="AT89" s="227" t="e">
        <f>ADMIN1!CQ89</f>
        <v>#VALUE!</v>
      </c>
      <c r="AU89" s="302"/>
      <c r="AV89" s="226" t="e">
        <f>ADMIN1!CT89</f>
        <v>#VALUE!</v>
      </c>
      <c r="AW89" s="302"/>
      <c r="AX89" s="227" t="e">
        <f>ADMIN1!CW89</f>
        <v>#VALUE!</v>
      </c>
      <c r="AY89" s="302"/>
      <c r="AZ89" s="226" t="e">
        <f>ADMIN1!CZ89</f>
        <v>#VALUE!</v>
      </c>
      <c r="BA89" s="302"/>
      <c r="BB89" s="228" t="e">
        <f>ADMIN1!DC89</f>
        <v>#VALUE!</v>
      </c>
      <c r="BC89" s="211"/>
    </row>
    <row r="90" spans="1:55" ht="30" customHeight="1" x14ac:dyDescent="0.2">
      <c r="A90" s="303">
        <f>ADMIN1!V90</f>
        <v>4025</v>
      </c>
      <c r="B90" s="304" t="str">
        <f>IF(ADMIN1!X90=0, "", ADMIN1!X90)</f>
        <v>❤️</v>
      </c>
      <c r="C90" s="467" t="str">
        <f>ADMIN1!W90</f>
        <v>Extracteur de jus ANGEL 5500</v>
      </c>
      <c r="D90" s="467"/>
      <c r="E90" s="397" t="e">
        <f>ADMIN1!Y90</f>
        <v>#VALUE!</v>
      </c>
      <c r="F90" s="222" t="str">
        <f>ADMIN1!AA90</f>
        <v>Pièce</v>
      </c>
      <c r="G90" s="305" t="str">
        <f>IF(ADMIN1!AB90="", "", ADMIN1!AB90)</f>
        <v/>
      </c>
      <c r="H90" s="305" t="str">
        <f>IF(ADMIN1!AC90="", "", ADMIN1!AC90)</f>
        <v/>
      </c>
      <c r="I90" s="305" t="str">
        <f>IF(ADMIN1!AD90="", "", ADMIN1!AD90)</f>
        <v/>
      </c>
      <c r="J90" s="408" t="str">
        <f>ADMIN1!AH90</f>
        <v>Union européenne</v>
      </c>
      <c r="K90" s="223">
        <f>ADMIN1!AI90</f>
        <v>0</v>
      </c>
      <c r="L90" s="223" t="e">
        <f>ADMIN1!AJ90</f>
        <v>#VALUE!</v>
      </c>
      <c r="M90" s="224" t="e">
        <f>ADMIN1!AK90</f>
        <v>#VALUE!</v>
      </c>
      <c r="N90" s="462"/>
      <c r="O90" s="302"/>
      <c r="P90" s="225" t="e">
        <f>ADMIN1!AX90</f>
        <v>#VALUE!</v>
      </c>
      <c r="Q90" s="302"/>
      <c r="R90" s="226" t="e">
        <f>ADMIN1!BA90</f>
        <v>#VALUE!</v>
      </c>
      <c r="S90" s="302"/>
      <c r="T90" s="227" t="e">
        <f>ADMIN1!BD90</f>
        <v>#VALUE!</v>
      </c>
      <c r="U90" s="302"/>
      <c r="V90" s="227" t="e">
        <f>ADMIN1!BG90</f>
        <v>#VALUE!</v>
      </c>
      <c r="W90" s="302"/>
      <c r="X90" s="227" t="e">
        <f>ADMIN1!BJ90</f>
        <v>#VALUE!</v>
      </c>
      <c r="Y90" s="302"/>
      <c r="Z90" s="226" t="e">
        <f>ADMIN1!BM90</f>
        <v>#VALUE!</v>
      </c>
      <c r="AA90" s="302"/>
      <c r="AB90" s="227" t="e">
        <f>ADMIN1!BP90</f>
        <v>#VALUE!</v>
      </c>
      <c r="AC90" s="302"/>
      <c r="AD90" s="226" t="e">
        <f>ADMIN1!BS90</f>
        <v>#VALUE!</v>
      </c>
      <c r="AE90" s="302"/>
      <c r="AF90" s="227" t="e">
        <f>ADMIN1!BV90</f>
        <v>#VALUE!</v>
      </c>
      <c r="AG90" s="302"/>
      <c r="AH90" s="226" t="e">
        <f>ADMIN1!BY90</f>
        <v>#VALUE!</v>
      </c>
      <c r="AI90" s="302"/>
      <c r="AJ90" s="227" t="e">
        <f>ADMIN1!CB90</f>
        <v>#VALUE!</v>
      </c>
      <c r="AK90" s="302"/>
      <c r="AL90" s="226" t="e">
        <f>ADMIN1!CE90</f>
        <v>#VALUE!</v>
      </c>
      <c r="AM90" s="302"/>
      <c r="AN90" s="227" t="e">
        <f>ADMIN1!CH90</f>
        <v>#VALUE!</v>
      </c>
      <c r="AO90" s="302"/>
      <c r="AP90" s="226" t="e">
        <f>ADMIN1!CK90</f>
        <v>#VALUE!</v>
      </c>
      <c r="AQ90" s="302"/>
      <c r="AR90" s="228" t="e">
        <f>ADMIN1!CN90</f>
        <v>#VALUE!</v>
      </c>
      <c r="AS90" s="302"/>
      <c r="AT90" s="227" t="e">
        <f>ADMIN1!CQ90</f>
        <v>#VALUE!</v>
      </c>
      <c r="AU90" s="302"/>
      <c r="AV90" s="226" t="e">
        <f>ADMIN1!CT90</f>
        <v>#VALUE!</v>
      </c>
      <c r="AW90" s="302"/>
      <c r="AX90" s="227" t="e">
        <f>ADMIN1!CW90</f>
        <v>#VALUE!</v>
      </c>
      <c r="AY90" s="302"/>
      <c r="AZ90" s="226" t="e">
        <f>ADMIN1!CZ90</f>
        <v>#VALUE!</v>
      </c>
      <c r="BA90" s="302"/>
      <c r="BB90" s="228" t="e">
        <f>ADMIN1!DC90</f>
        <v>#VALUE!</v>
      </c>
      <c r="BC90" s="211"/>
    </row>
    <row r="91" spans="1:55" ht="30" customHeight="1" x14ac:dyDescent="0.2">
      <c r="A91" s="303">
        <f>ADMIN1!V91</f>
        <v>6059</v>
      </c>
      <c r="B91" s="304" t="str">
        <f>IF(ADMIN1!X91=0, "", ADMIN1!X91)</f>
        <v>❤️</v>
      </c>
      <c r="C91" s="467" t="str">
        <f>ADMIN1!W91</f>
        <v>Fane de Betterave Baby BIO
    - (Production de Rufino)</v>
      </c>
      <c r="D91" s="467"/>
      <c r="E91" s="397" t="e">
        <f>ADMIN1!Y91</f>
        <v>#VALUE!</v>
      </c>
      <c r="F91" s="222" t="str">
        <f>ADMIN1!AA91</f>
        <v>kg</v>
      </c>
      <c r="G91" s="305" t="str">
        <f>IF(ADMIN1!AB91="", "", ADMIN1!AB91)</f>
        <v/>
      </c>
      <c r="H91" s="305" t="str">
        <f>IF(ADMIN1!AC91="", "", ADMIN1!AC91)</f>
        <v/>
      </c>
      <c r="I91" s="305" t="str">
        <f>IF(ADMIN1!AD91="", "", ADMIN1!AD91)</f>
        <v/>
      </c>
      <c r="J91" s="408" t="str">
        <f>ADMIN1!AH91</f>
        <v>Grenade</v>
      </c>
      <c r="K91" s="223">
        <f>ADMIN1!AI91</f>
        <v>0</v>
      </c>
      <c r="L91" s="223" t="e">
        <f>ADMIN1!AJ91</f>
        <v>#VALUE!</v>
      </c>
      <c r="M91" s="224" t="e">
        <f>ADMIN1!AK91</f>
        <v>#VALUE!</v>
      </c>
      <c r="N91" s="462"/>
      <c r="O91" s="302"/>
      <c r="P91" s="225" t="e">
        <f>ADMIN1!AX91</f>
        <v>#VALUE!</v>
      </c>
      <c r="Q91" s="302"/>
      <c r="R91" s="226" t="e">
        <f>ADMIN1!BA91</f>
        <v>#VALUE!</v>
      </c>
      <c r="S91" s="302"/>
      <c r="T91" s="227" t="e">
        <f>ADMIN1!BD91</f>
        <v>#VALUE!</v>
      </c>
      <c r="U91" s="302"/>
      <c r="V91" s="227" t="e">
        <f>ADMIN1!BG91</f>
        <v>#VALUE!</v>
      </c>
      <c r="W91" s="302"/>
      <c r="X91" s="227" t="e">
        <f>ADMIN1!BJ91</f>
        <v>#VALUE!</v>
      </c>
      <c r="Y91" s="302"/>
      <c r="Z91" s="226" t="e">
        <f>ADMIN1!BM91</f>
        <v>#VALUE!</v>
      </c>
      <c r="AA91" s="302"/>
      <c r="AB91" s="227" t="e">
        <f>ADMIN1!BP91</f>
        <v>#VALUE!</v>
      </c>
      <c r="AC91" s="302"/>
      <c r="AD91" s="226" t="e">
        <f>ADMIN1!BS91</f>
        <v>#VALUE!</v>
      </c>
      <c r="AE91" s="302"/>
      <c r="AF91" s="227" t="e">
        <f>ADMIN1!BV91</f>
        <v>#VALUE!</v>
      </c>
      <c r="AG91" s="302"/>
      <c r="AH91" s="226" t="e">
        <f>ADMIN1!BY91</f>
        <v>#VALUE!</v>
      </c>
      <c r="AI91" s="302"/>
      <c r="AJ91" s="227" t="e">
        <f>ADMIN1!CB91</f>
        <v>#VALUE!</v>
      </c>
      <c r="AK91" s="302"/>
      <c r="AL91" s="226" t="e">
        <f>ADMIN1!CE91</f>
        <v>#VALUE!</v>
      </c>
      <c r="AM91" s="302"/>
      <c r="AN91" s="227" t="e">
        <f>ADMIN1!CH91</f>
        <v>#VALUE!</v>
      </c>
      <c r="AO91" s="302"/>
      <c r="AP91" s="226" t="e">
        <f>ADMIN1!CK91</f>
        <v>#VALUE!</v>
      </c>
      <c r="AQ91" s="302"/>
      <c r="AR91" s="228" t="e">
        <f>ADMIN1!CN91</f>
        <v>#VALUE!</v>
      </c>
      <c r="AS91" s="302"/>
      <c r="AT91" s="227" t="e">
        <f>ADMIN1!CQ91</f>
        <v>#VALUE!</v>
      </c>
      <c r="AU91" s="302"/>
      <c r="AV91" s="226" t="e">
        <f>ADMIN1!CT91</f>
        <v>#VALUE!</v>
      </c>
      <c r="AW91" s="302"/>
      <c r="AX91" s="227" t="e">
        <f>ADMIN1!CW91</f>
        <v>#VALUE!</v>
      </c>
      <c r="AY91" s="302"/>
      <c r="AZ91" s="226" t="e">
        <f>ADMIN1!CZ91</f>
        <v>#VALUE!</v>
      </c>
      <c r="BA91" s="302"/>
      <c r="BB91" s="228" t="e">
        <f>ADMIN1!DC91</f>
        <v>#VALUE!</v>
      </c>
      <c r="BC91" s="211"/>
    </row>
    <row r="92" spans="1:55" ht="30" customHeight="1" x14ac:dyDescent="0.2">
      <c r="A92" s="303">
        <f>ADMIN1!V92</f>
        <v>6059</v>
      </c>
      <c r="B92" s="304" t="str">
        <f>IF(ADMIN1!X92=0, "", ADMIN1!X92)</f>
        <v/>
      </c>
      <c r="C92" s="467" t="str">
        <f>ADMIN1!W92</f>
        <v>Fane de betterave BIO (production Rufino)</v>
      </c>
      <c r="D92" s="467"/>
      <c r="E92" s="397" t="e">
        <f>ADMIN1!Y92</f>
        <v>#VALUE!</v>
      </c>
      <c r="F92" s="222" t="str">
        <f>ADMIN1!AA92</f>
        <v>kg</v>
      </c>
      <c r="G92" s="305" t="str">
        <f>IF(ADMIN1!AB92="", "", ADMIN1!AB92)</f>
        <v/>
      </c>
      <c r="H92" s="305" t="str">
        <f>IF(ADMIN1!AC92="", "", ADMIN1!AC92)</f>
        <v/>
      </c>
      <c r="I92" s="305" t="str">
        <f>IF(ADMIN1!AD92="", "", ADMIN1!AD92)</f>
        <v/>
      </c>
      <c r="J92" s="408" t="str">
        <f>ADMIN1!AH92</f>
        <v>Grenade</v>
      </c>
      <c r="K92" s="223">
        <f>ADMIN1!AI92</f>
        <v>0</v>
      </c>
      <c r="L92" s="223" t="e">
        <f>ADMIN1!AJ92</f>
        <v>#VALUE!</v>
      </c>
      <c r="M92" s="224" t="e">
        <f>ADMIN1!AK92</f>
        <v>#VALUE!</v>
      </c>
      <c r="N92" s="462"/>
      <c r="O92" s="302"/>
      <c r="P92" s="225" t="e">
        <f>ADMIN1!AX92</f>
        <v>#VALUE!</v>
      </c>
      <c r="Q92" s="302"/>
      <c r="R92" s="226" t="e">
        <f>ADMIN1!BA92</f>
        <v>#VALUE!</v>
      </c>
      <c r="S92" s="302"/>
      <c r="T92" s="227" t="e">
        <f>ADMIN1!BD92</f>
        <v>#VALUE!</v>
      </c>
      <c r="U92" s="302"/>
      <c r="V92" s="227" t="e">
        <f>ADMIN1!BG92</f>
        <v>#VALUE!</v>
      </c>
      <c r="W92" s="302"/>
      <c r="X92" s="227" t="e">
        <f>ADMIN1!BJ92</f>
        <v>#VALUE!</v>
      </c>
      <c r="Y92" s="302"/>
      <c r="Z92" s="226" t="e">
        <f>ADMIN1!BM92</f>
        <v>#VALUE!</v>
      </c>
      <c r="AA92" s="302"/>
      <c r="AB92" s="227" t="e">
        <f>ADMIN1!BP92</f>
        <v>#VALUE!</v>
      </c>
      <c r="AC92" s="302"/>
      <c r="AD92" s="226" t="e">
        <f>ADMIN1!BS92</f>
        <v>#VALUE!</v>
      </c>
      <c r="AE92" s="302"/>
      <c r="AF92" s="227" t="e">
        <f>ADMIN1!BV92</f>
        <v>#VALUE!</v>
      </c>
      <c r="AG92" s="302"/>
      <c r="AH92" s="226" t="e">
        <f>ADMIN1!BY92</f>
        <v>#VALUE!</v>
      </c>
      <c r="AI92" s="302"/>
      <c r="AJ92" s="227" t="e">
        <f>ADMIN1!CB92</f>
        <v>#VALUE!</v>
      </c>
      <c r="AK92" s="302"/>
      <c r="AL92" s="226" t="e">
        <f>ADMIN1!CE92</f>
        <v>#VALUE!</v>
      </c>
      <c r="AM92" s="302"/>
      <c r="AN92" s="227" t="e">
        <f>ADMIN1!CH92</f>
        <v>#VALUE!</v>
      </c>
      <c r="AO92" s="302"/>
      <c r="AP92" s="226" t="e">
        <f>ADMIN1!CK92</f>
        <v>#VALUE!</v>
      </c>
      <c r="AQ92" s="302"/>
      <c r="AR92" s="228" t="e">
        <f>ADMIN1!CN92</f>
        <v>#VALUE!</v>
      </c>
      <c r="AS92" s="302"/>
      <c r="AT92" s="227" t="e">
        <f>ADMIN1!CQ92</f>
        <v>#VALUE!</v>
      </c>
      <c r="AU92" s="302"/>
      <c r="AV92" s="226" t="e">
        <f>ADMIN1!CT92</f>
        <v>#VALUE!</v>
      </c>
      <c r="AW92" s="302"/>
      <c r="AX92" s="227" t="e">
        <f>ADMIN1!CW92</f>
        <v>#VALUE!</v>
      </c>
      <c r="AY92" s="302"/>
      <c r="AZ92" s="226" t="e">
        <f>ADMIN1!CZ92</f>
        <v>#VALUE!</v>
      </c>
      <c r="BA92" s="302"/>
      <c r="BB92" s="228" t="e">
        <f>ADMIN1!DC92</f>
        <v>#VALUE!</v>
      </c>
      <c r="BC92" s="211"/>
    </row>
    <row r="93" spans="1:55" ht="30" customHeight="1" x14ac:dyDescent="0.2">
      <c r="A93" s="303">
        <f>ADMIN1!V93</f>
        <v>1647</v>
      </c>
      <c r="B93" s="304" t="str">
        <f>IF(ADMIN1!X93=0, "", ADMIN1!X93)</f>
        <v/>
      </c>
      <c r="C93" s="467" t="str">
        <f>ADMIN1!W93</f>
        <v>Farine de coco (env. 1kg)</v>
      </c>
      <c r="D93" s="467"/>
      <c r="E93" s="397" t="e">
        <f>ADMIN1!Y93</f>
        <v>#VALUE!</v>
      </c>
      <c r="F93" s="222" t="str">
        <f>ADMIN1!AA93</f>
        <v>Pièce</v>
      </c>
      <c r="G93" s="305" t="str">
        <f>IF(ADMIN1!AB93="", "", ADMIN1!AB93)</f>
        <v/>
      </c>
      <c r="H93" s="305" t="str">
        <f>IF(ADMIN1!AC93="", "", ADMIN1!AC93)</f>
        <v/>
      </c>
      <c r="I93" s="305" t="str">
        <f>IF(ADMIN1!AD93="", "", ADMIN1!AD93)</f>
        <v/>
      </c>
      <c r="J93" s="408" t="str">
        <f>ADMIN1!AH93</f>
        <v>Sri Lanka</v>
      </c>
      <c r="K93" s="223">
        <f>ADMIN1!AI93</f>
        <v>0</v>
      </c>
      <c r="L93" s="223" t="e">
        <f>ADMIN1!AJ93</f>
        <v>#VALUE!</v>
      </c>
      <c r="M93" s="224" t="e">
        <f>ADMIN1!AK93</f>
        <v>#VALUE!</v>
      </c>
      <c r="N93" s="462"/>
      <c r="O93" s="302"/>
      <c r="P93" s="225" t="e">
        <f>ADMIN1!AX93</f>
        <v>#VALUE!</v>
      </c>
      <c r="Q93" s="302"/>
      <c r="R93" s="226" t="e">
        <f>ADMIN1!BA93</f>
        <v>#VALUE!</v>
      </c>
      <c r="S93" s="302"/>
      <c r="T93" s="227" t="e">
        <f>ADMIN1!BD93</f>
        <v>#VALUE!</v>
      </c>
      <c r="U93" s="302"/>
      <c r="V93" s="227" t="e">
        <f>ADMIN1!BG93</f>
        <v>#VALUE!</v>
      </c>
      <c r="W93" s="302"/>
      <c r="X93" s="227" t="e">
        <f>ADMIN1!BJ93</f>
        <v>#VALUE!</v>
      </c>
      <c r="Y93" s="302"/>
      <c r="Z93" s="226" t="e">
        <f>ADMIN1!BM93</f>
        <v>#VALUE!</v>
      </c>
      <c r="AA93" s="302"/>
      <c r="AB93" s="227" t="e">
        <f>ADMIN1!BP93</f>
        <v>#VALUE!</v>
      </c>
      <c r="AC93" s="302"/>
      <c r="AD93" s="226" t="e">
        <f>ADMIN1!BS93</f>
        <v>#VALUE!</v>
      </c>
      <c r="AE93" s="302"/>
      <c r="AF93" s="227" t="e">
        <f>ADMIN1!BV93</f>
        <v>#VALUE!</v>
      </c>
      <c r="AG93" s="302"/>
      <c r="AH93" s="226" t="e">
        <f>ADMIN1!BY93</f>
        <v>#VALUE!</v>
      </c>
      <c r="AI93" s="302"/>
      <c r="AJ93" s="227" t="e">
        <f>ADMIN1!CB93</f>
        <v>#VALUE!</v>
      </c>
      <c r="AK93" s="302"/>
      <c r="AL93" s="226" t="e">
        <f>ADMIN1!CE93</f>
        <v>#VALUE!</v>
      </c>
      <c r="AM93" s="302"/>
      <c r="AN93" s="227" t="e">
        <f>ADMIN1!CH93</f>
        <v>#VALUE!</v>
      </c>
      <c r="AO93" s="302"/>
      <c r="AP93" s="226" t="e">
        <f>ADMIN1!CK93</f>
        <v>#VALUE!</v>
      </c>
      <c r="AQ93" s="302"/>
      <c r="AR93" s="228" t="e">
        <f>ADMIN1!CN93</f>
        <v>#VALUE!</v>
      </c>
      <c r="AS93" s="302"/>
      <c r="AT93" s="227" t="e">
        <f>ADMIN1!CQ93</f>
        <v>#VALUE!</v>
      </c>
      <c r="AU93" s="302"/>
      <c r="AV93" s="226" t="e">
        <f>ADMIN1!CT93</f>
        <v>#VALUE!</v>
      </c>
      <c r="AW93" s="302"/>
      <c r="AX93" s="227" t="e">
        <f>ADMIN1!CW93</f>
        <v>#VALUE!</v>
      </c>
      <c r="AY93" s="302"/>
      <c r="AZ93" s="226" t="e">
        <f>ADMIN1!CZ93</f>
        <v>#VALUE!</v>
      </c>
      <c r="BA93" s="302"/>
      <c r="BB93" s="228" t="e">
        <f>ADMIN1!DC93</f>
        <v>#VALUE!</v>
      </c>
      <c r="BC93" s="211"/>
    </row>
    <row r="94" spans="1:55" ht="30" customHeight="1" x14ac:dyDescent="0.2">
      <c r="A94" s="303">
        <f>ADMIN1!V94</f>
        <v>6106</v>
      </c>
      <c r="B94" s="304" t="str">
        <f>IF(ADMIN1!X94=0, "", ADMIN1!X94)</f>
        <v>❤️</v>
      </c>
      <c r="C94" s="467" t="str">
        <f>ADMIN1!W94</f>
        <v>Fenugrec en graines BIO (env. 500g)</v>
      </c>
      <c r="D94" s="467"/>
      <c r="E94" s="397" t="e">
        <f>ADMIN1!Y94</f>
        <v>#VALUE!</v>
      </c>
      <c r="F94" s="222" t="str">
        <f>ADMIN1!AA94</f>
        <v>Pièce</v>
      </c>
      <c r="G94" s="305" t="str">
        <f>IF(ADMIN1!AB94="", "", ADMIN1!AB94)</f>
        <v/>
      </c>
      <c r="H94" s="305" t="str">
        <f>IF(ADMIN1!AC94="", "", ADMIN1!AC94)</f>
        <v/>
      </c>
      <c r="I94" s="305" t="str">
        <f>IF(ADMIN1!AD94="", "", ADMIN1!AD94)</f>
        <v/>
      </c>
      <c r="J94" s="408" t="str">
        <f>ADMIN1!AH94</f>
        <v>Égypte</v>
      </c>
      <c r="K94" s="223">
        <f>ADMIN1!AI94</f>
        <v>0</v>
      </c>
      <c r="L94" s="223" t="e">
        <f>ADMIN1!AJ94</f>
        <v>#VALUE!</v>
      </c>
      <c r="M94" s="224" t="e">
        <f>ADMIN1!AK94</f>
        <v>#VALUE!</v>
      </c>
      <c r="N94" s="462"/>
      <c r="O94" s="302"/>
      <c r="P94" s="225" t="e">
        <f>ADMIN1!AX94</f>
        <v>#VALUE!</v>
      </c>
      <c r="Q94" s="302"/>
      <c r="R94" s="226" t="e">
        <f>ADMIN1!BA94</f>
        <v>#VALUE!</v>
      </c>
      <c r="S94" s="302"/>
      <c r="T94" s="227" t="e">
        <f>ADMIN1!BD94</f>
        <v>#VALUE!</v>
      </c>
      <c r="U94" s="302"/>
      <c r="V94" s="227" t="e">
        <f>ADMIN1!BG94</f>
        <v>#VALUE!</v>
      </c>
      <c r="W94" s="302"/>
      <c r="X94" s="227" t="e">
        <f>ADMIN1!BJ94</f>
        <v>#VALUE!</v>
      </c>
      <c r="Y94" s="302"/>
      <c r="Z94" s="226" t="e">
        <f>ADMIN1!BM94</f>
        <v>#VALUE!</v>
      </c>
      <c r="AA94" s="302"/>
      <c r="AB94" s="227" t="e">
        <f>ADMIN1!BP94</f>
        <v>#VALUE!</v>
      </c>
      <c r="AC94" s="302"/>
      <c r="AD94" s="226" t="e">
        <f>ADMIN1!BS94</f>
        <v>#VALUE!</v>
      </c>
      <c r="AE94" s="302"/>
      <c r="AF94" s="227" t="e">
        <f>ADMIN1!BV94</f>
        <v>#VALUE!</v>
      </c>
      <c r="AG94" s="302"/>
      <c r="AH94" s="226" t="e">
        <f>ADMIN1!BY94</f>
        <v>#VALUE!</v>
      </c>
      <c r="AI94" s="302"/>
      <c r="AJ94" s="227" t="e">
        <f>ADMIN1!CB94</f>
        <v>#VALUE!</v>
      </c>
      <c r="AK94" s="302"/>
      <c r="AL94" s="226" t="e">
        <f>ADMIN1!CE94</f>
        <v>#VALUE!</v>
      </c>
      <c r="AM94" s="302"/>
      <c r="AN94" s="227" t="e">
        <f>ADMIN1!CH94</f>
        <v>#VALUE!</v>
      </c>
      <c r="AO94" s="302"/>
      <c r="AP94" s="226" t="e">
        <f>ADMIN1!CK94</f>
        <v>#VALUE!</v>
      </c>
      <c r="AQ94" s="302"/>
      <c r="AR94" s="228" t="e">
        <f>ADMIN1!CN94</f>
        <v>#VALUE!</v>
      </c>
      <c r="AS94" s="302"/>
      <c r="AT94" s="227" t="e">
        <f>ADMIN1!CQ94</f>
        <v>#VALUE!</v>
      </c>
      <c r="AU94" s="302"/>
      <c r="AV94" s="226" t="e">
        <f>ADMIN1!CT94</f>
        <v>#VALUE!</v>
      </c>
      <c r="AW94" s="302"/>
      <c r="AX94" s="227" t="e">
        <f>ADMIN1!CW94</f>
        <v>#VALUE!</v>
      </c>
      <c r="AY94" s="302"/>
      <c r="AZ94" s="226" t="e">
        <f>ADMIN1!CZ94</f>
        <v>#VALUE!</v>
      </c>
      <c r="BA94" s="302"/>
      <c r="BB94" s="228" t="e">
        <f>ADMIN1!DC94</f>
        <v>#VALUE!</v>
      </c>
      <c r="BC94" s="211"/>
    </row>
    <row r="95" spans="1:55" ht="30" customHeight="1" x14ac:dyDescent="0.2">
      <c r="A95" s="303">
        <f>ADMIN1!V95</f>
        <v>1937</v>
      </c>
      <c r="B95" s="304" t="str">
        <f>IF(ADMIN1!X95=0, "", ADMIN1!X95)</f>
        <v>❤️</v>
      </c>
      <c r="C95" s="467" t="str">
        <f>ADMIN1!W95</f>
        <v>Fève de Cacao entière CRU BIO (env. 1kg)</v>
      </c>
      <c r="D95" s="467"/>
      <c r="E95" s="397" t="e">
        <f>ADMIN1!Y95</f>
        <v>#VALUE!</v>
      </c>
      <c r="F95" s="222" t="str">
        <f>ADMIN1!AA95</f>
        <v>Pièce</v>
      </c>
      <c r="G95" s="305" t="e">
        <f>IF(ADMIN1!AB95="", "", ADMIN1!AB95)</f>
        <v>#VALUE!</v>
      </c>
      <c r="H95" s="305" t="str">
        <f>IF(ADMIN1!AC95="", "", ADMIN1!AC95)</f>
        <v/>
      </c>
      <c r="I95" s="305" t="str">
        <f>IF(ADMIN1!AD95="", "", ADMIN1!AD95)</f>
        <v/>
      </c>
      <c r="J95" s="408" t="str">
        <f>ADMIN1!AH95</f>
        <v>Pérou</v>
      </c>
      <c r="K95" s="223">
        <f>ADMIN1!AI95</f>
        <v>0</v>
      </c>
      <c r="L95" s="223" t="e">
        <f>ADMIN1!AJ95</f>
        <v>#VALUE!</v>
      </c>
      <c r="M95" s="224" t="e">
        <f>ADMIN1!AK95</f>
        <v>#VALUE!</v>
      </c>
      <c r="N95" s="462"/>
      <c r="O95" s="302"/>
      <c r="P95" s="225" t="e">
        <f>ADMIN1!AX95</f>
        <v>#VALUE!</v>
      </c>
      <c r="Q95" s="302"/>
      <c r="R95" s="226" t="e">
        <f>ADMIN1!BA95</f>
        <v>#VALUE!</v>
      </c>
      <c r="S95" s="302"/>
      <c r="T95" s="227" t="e">
        <f>ADMIN1!BD95</f>
        <v>#VALUE!</v>
      </c>
      <c r="U95" s="302"/>
      <c r="V95" s="227" t="e">
        <f>ADMIN1!BG95</f>
        <v>#VALUE!</v>
      </c>
      <c r="W95" s="302"/>
      <c r="X95" s="227" t="e">
        <f>ADMIN1!BJ95</f>
        <v>#VALUE!</v>
      </c>
      <c r="Y95" s="302"/>
      <c r="Z95" s="226" t="e">
        <f>ADMIN1!BM95</f>
        <v>#VALUE!</v>
      </c>
      <c r="AA95" s="302"/>
      <c r="AB95" s="227" t="e">
        <f>ADMIN1!BP95</f>
        <v>#VALUE!</v>
      </c>
      <c r="AC95" s="302"/>
      <c r="AD95" s="226" t="e">
        <f>ADMIN1!BS95</f>
        <v>#VALUE!</v>
      </c>
      <c r="AE95" s="302"/>
      <c r="AF95" s="227" t="e">
        <f>ADMIN1!BV95</f>
        <v>#VALUE!</v>
      </c>
      <c r="AG95" s="302"/>
      <c r="AH95" s="226" t="e">
        <f>ADMIN1!BY95</f>
        <v>#VALUE!</v>
      </c>
      <c r="AI95" s="302"/>
      <c r="AJ95" s="227" t="e">
        <f>ADMIN1!CB95</f>
        <v>#VALUE!</v>
      </c>
      <c r="AK95" s="302"/>
      <c r="AL95" s="226" t="e">
        <f>ADMIN1!CE95</f>
        <v>#VALUE!</v>
      </c>
      <c r="AM95" s="302"/>
      <c r="AN95" s="227" t="e">
        <f>ADMIN1!CH95</f>
        <v>#VALUE!</v>
      </c>
      <c r="AO95" s="302"/>
      <c r="AP95" s="226" t="e">
        <f>ADMIN1!CK95</f>
        <v>#VALUE!</v>
      </c>
      <c r="AQ95" s="302"/>
      <c r="AR95" s="228" t="e">
        <f>ADMIN1!CN95</f>
        <v>#VALUE!</v>
      </c>
      <c r="AS95" s="302"/>
      <c r="AT95" s="227" t="e">
        <f>ADMIN1!CQ95</f>
        <v>#VALUE!</v>
      </c>
      <c r="AU95" s="302"/>
      <c r="AV95" s="226" t="e">
        <f>ADMIN1!CT95</f>
        <v>#VALUE!</v>
      </c>
      <c r="AW95" s="302"/>
      <c r="AX95" s="227" t="e">
        <f>ADMIN1!CW95</f>
        <v>#VALUE!</v>
      </c>
      <c r="AY95" s="302"/>
      <c r="AZ95" s="226" t="e">
        <f>ADMIN1!CZ95</f>
        <v>#VALUE!</v>
      </c>
      <c r="BA95" s="302"/>
      <c r="BB95" s="228" t="e">
        <f>ADMIN1!DC95</f>
        <v>#VALUE!</v>
      </c>
      <c r="BC95" s="211"/>
    </row>
    <row r="96" spans="1:55" ht="30" customHeight="1" x14ac:dyDescent="0.2">
      <c r="A96" s="303">
        <f>ADMIN1!V96</f>
        <v>3138</v>
      </c>
      <c r="B96" s="304" t="str">
        <f>IF(ADMIN1!X96=0, "", ADMIN1!X96)</f>
        <v>❤️</v>
      </c>
      <c r="C96" s="467" t="str">
        <f>ADMIN1!W96</f>
        <v>Figue de Barbarie</v>
      </c>
      <c r="D96" s="467"/>
      <c r="E96" s="397" t="e">
        <f>ADMIN1!Y96</f>
        <v>#VALUE!</v>
      </c>
      <c r="F96" s="222" t="str">
        <f>ADMIN1!AA96</f>
        <v>kg</v>
      </c>
      <c r="G96" s="305" t="e">
        <f>IF(ADMIN1!AB96="", "", ADMIN1!AB96)</f>
        <v>#VALUE!</v>
      </c>
      <c r="H96" s="305" t="e">
        <f>IF(ADMIN1!AC96="", "", ADMIN1!AC96)</f>
        <v>#VALUE!</v>
      </c>
      <c r="I96" s="305" t="str">
        <f>IF(ADMIN1!AD96="", "", ADMIN1!AD96)</f>
        <v/>
      </c>
      <c r="J96" s="408" t="str">
        <f>ADMIN1!AH96</f>
        <v>Grenade</v>
      </c>
      <c r="K96" s="223">
        <f>ADMIN1!AI96</f>
        <v>0</v>
      </c>
      <c r="L96" s="223" t="e">
        <f>ADMIN1!AJ96</f>
        <v>#VALUE!</v>
      </c>
      <c r="M96" s="224" t="e">
        <f>ADMIN1!AK96</f>
        <v>#VALUE!</v>
      </c>
      <c r="N96" s="462"/>
      <c r="O96" s="302"/>
      <c r="P96" s="225" t="e">
        <f>ADMIN1!AX96</f>
        <v>#VALUE!</v>
      </c>
      <c r="Q96" s="302"/>
      <c r="R96" s="226" t="e">
        <f>ADMIN1!BA96</f>
        <v>#VALUE!</v>
      </c>
      <c r="S96" s="302"/>
      <c r="T96" s="227" t="e">
        <f>ADMIN1!BD96</f>
        <v>#VALUE!</v>
      </c>
      <c r="U96" s="302"/>
      <c r="V96" s="227" t="e">
        <f>ADMIN1!BG96</f>
        <v>#VALUE!</v>
      </c>
      <c r="W96" s="302"/>
      <c r="X96" s="227" t="e">
        <f>ADMIN1!BJ96</f>
        <v>#VALUE!</v>
      </c>
      <c r="Y96" s="302"/>
      <c r="Z96" s="226" t="e">
        <f>ADMIN1!BM96</f>
        <v>#VALUE!</v>
      </c>
      <c r="AA96" s="302"/>
      <c r="AB96" s="227" t="e">
        <f>ADMIN1!BP96</f>
        <v>#VALUE!</v>
      </c>
      <c r="AC96" s="302"/>
      <c r="AD96" s="226" t="e">
        <f>ADMIN1!BS96</f>
        <v>#VALUE!</v>
      </c>
      <c r="AE96" s="302"/>
      <c r="AF96" s="227" t="e">
        <f>ADMIN1!BV96</f>
        <v>#VALUE!</v>
      </c>
      <c r="AG96" s="302"/>
      <c r="AH96" s="226" t="e">
        <f>ADMIN1!BY96</f>
        <v>#VALUE!</v>
      </c>
      <c r="AI96" s="302"/>
      <c r="AJ96" s="227" t="e">
        <f>ADMIN1!CB96</f>
        <v>#VALUE!</v>
      </c>
      <c r="AK96" s="302"/>
      <c r="AL96" s="226" t="e">
        <f>ADMIN1!CE96</f>
        <v>#VALUE!</v>
      </c>
      <c r="AM96" s="302"/>
      <c r="AN96" s="227" t="e">
        <f>ADMIN1!CH96</f>
        <v>#VALUE!</v>
      </c>
      <c r="AO96" s="302"/>
      <c r="AP96" s="226" t="e">
        <f>ADMIN1!CK96</f>
        <v>#VALUE!</v>
      </c>
      <c r="AQ96" s="302"/>
      <c r="AR96" s="228" t="e">
        <f>ADMIN1!CN96</f>
        <v>#VALUE!</v>
      </c>
      <c r="AS96" s="302"/>
      <c r="AT96" s="227" t="e">
        <f>ADMIN1!CQ96</f>
        <v>#VALUE!</v>
      </c>
      <c r="AU96" s="302"/>
      <c r="AV96" s="226" t="e">
        <f>ADMIN1!CT96</f>
        <v>#VALUE!</v>
      </c>
      <c r="AW96" s="302"/>
      <c r="AX96" s="227" t="e">
        <f>ADMIN1!CW96</f>
        <v>#VALUE!</v>
      </c>
      <c r="AY96" s="302"/>
      <c r="AZ96" s="226" t="e">
        <f>ADMIN1!CZ96</f>
        <v>#VALUE!</v>
      </c>
      <c r="BA96" s="302"/>
      <c r="BB96" s="228" t="e">
        <f>ADMIN1!DC96</f>
        <v>#VALUE!</v>
      </c>
      <c r="BC96" s="211"/>
    </row>
    <row r="97" spans="1:55" ht="30" customHeight="1" x14ac:dyDescent="0.2">
      <c r="A97" s="303">
        <f>ADMIN1!V97</f>
        <v>1548</v>
      </c>
      <c r="B97" s="304" t="str">
        <f>IF(ADMIN1!X97=0, "", ADMIN1!X97)</f>
        <v>❤️</v>
      </c>
      <c r="C97" s="467" t="str">
        <f>ADMIN1!W97</f>
        <v>Figues sèches BIO</v>
      </c>
      <c r="D97" s="467"/>
      <c r="E97" s="397" t="e">
        <f>ADMIN1!Y97</f>
        <v>#VALUE!</v>
      </c>
      <c r="F97" s="222" t="str">
        <f>ADMIN1!AA97</f>
        <v>kg</v>
      </c>
      <c r="G97" s="305" t="e">
        <f>IF(ADMIN1!AB97="", "", ADMIN1!AB97)</f>
        <v>#VALUE!</v>
      </c>
      <c r="H97" s="305" t="str">
        <f>IF(ADMIN1!AC97="", "", ADMIN1!AC97)</f>
        <v/>
      </c>
      <c r="I97" s="305" t="str">
        <f>IF(ADMIN1!AD97="", "", ADMIN1!AD97)</f>
        <v/>
      </c>
      <c r="J97" s="408" t="str">
        <f>ADMIN1!AH97</f>
        <v>Turquie</v>
      </c>
      <c r="K97" s="223">
        <f>ADMIN1!AI97</f>
        <v>0</v>
      </c>
      <c r="L97" s="223" t="e">
        <f>ADMIN1!AJ97</f>
        <v>#VALUE!</v>
      </c>
      <c r="M97" s="224" t="e">
        <f>ADMIN1!AK97</f>
        <v>#VALUE!</v>
      </c>
      <c r="N97" s="462"/>
      <c r="O97" s="302"/>
      <c r="P97" s="225" t="e">
        <f>ADMIN1!AX97</f>
        <v>#VALUE!</v>
      </c>
      <c r="Q97" s="302"/>
      <c r="R97" s="226" t="e">
        <f>ADMIN1!BA97</f>
        <v>#VALUE!</v>
      </c>
      <c r="S97" s="302"/>
      <c r="T97" s="227" t="e">
        <f>ADMIN1!BD97</f>
        <v>#VALUE!</v>
      </c>
      <c r="U97" s="302"/>
      <c r="V97" s="227" t="e">
        <f>ADMIN1!BG97</f>
        <v>#VALUE!</v>
      </c>
      <c r="W97" s="302"/>
      <c r="X97" s="227" t="e">
        <f>ADMIN1!BJ97</f>
        <v>#VALUE!</v>
      </c>
      <c r="Y97" s="302"/>
      <c r="Z97" s="226" t="e">
        <f>ADMIN1!BM97</f>
        <v>#VALUE!</v>
      </c>
      <c r="AA97" s="302"/>
      <c r="AB97" s="227" t="e">
        <f>ADMIN1!BP97</f>
        <v>#VALUE!</v>
      </c>
      <c r="AC97" s="302"/>
      <c r="AD97" s="226" t="e">
        <f>ADMIN1!BS97</f>
        <v>#VALUE!</v>
      </c>
      <c r="AE97" s="302"/>
      <c r="AF97" s="227" t="e">
        <f>ADMIN1!BV97</f>
        <v>#VALUE!</v>
      </c>
      <c r="AG97" s="302"/>
      <c r="AH97" s="226" t="e">
        <f>ADMIN1!BY97</f>
        <v>#VALUE!</v>
      </c>
      <c r="AI97" s="302"/>
      <c r="AJ97" s="227" t="e">
        <f>ADMIN1!CB97</f>
        <v>#VALUE!</v>
      </c>
      <c r="AK97" s="302"/>
      <c r="AL97" s="226" t="e">
        <f>ADMIN1!CE97</f>
        <v>#VALUE!</v>
      </c>
      <c r="AM97" s="302"/>
      <c r="AN97" s="227" t="e">
        <f>ADMIN1!CH97</f>
        <v>#VALUE!</v>
      </c>
      <c r="AO97" s="302"/>
      <c r="AP97" s="226" t="e">
        <f>ADMIN1!CK97</f>
        <v>#VALUE!</v>
      </c>
      <c r="AQ97" s="302"/>
      <c r="AR97" s="228" t="e">
        <f>ADMIN1!CN97</f>
        <v>#VALUE!</v>
      </c>
      <c r="AS97" s="302"/>
      <c r="AT97" s="227" t="e">
        <f>ADMIN1!CQ97</f>
        <v>#VALUE!</v>
      </c>
      <c r="AU97" s="302"/>
      <c r="AV97" s="226" t="e">
        <f>ADMIN1!CT97</f>
        <v>#VALUE!</v>
      </c>
      <c r="AW97" s="302"/>
      <c r="AX97" s="227" t="e">
        <f>ADMIN1!CW97</f>
        <v>#VALUE!</v>
      </c>
      <c r="AY97" s="302"/>
      <c r="AZ97" s="226" t="e">
        <f>ADMIN1!CZ97</f>
        <v>#VALUE!</v>
      </c>
      <c r="BA97" s="302"/>
      <c r="BB97" s="228" t="e">
        <f>ADMIN1!DC97</f>
        <v>#VALUE!</v>
      </c>
      <c r="BC97" s="211"/>
    </row>
    <row r="98" spans="1:55" ht="30" customHeight="1" x14ac:dyDescent="0.2">
      <c r="A98" s="303">
        <f>ADMIN1!V98</f>
        <v>1220</v>
      </c>
      <c r="B98" s="304" t="str">
        <f>IF(ADMIN1!X98=0, "", ADMIN1!X98)</f>
        <v>❤️</v>
      </c>
      <c r="C98" s="467" t="str">
        <f>ADMIN1!W98</f>
        <v>Fruits du Baobab en poudre BIO</v>
      </c>
      <c r="D98" s="467"/>
      <c r="E98" s="397" t="e">
        <f>ADMIN1!Y98</f>
        <v>#VALUE!</v>
      </c>
      <c r="F98" s="222" t="str">
        <f>ADMIN1!AA98</f>
        <v>kg</v>
      </c>
      <c r="G98" s="305" t="str">
        <f>IF(ADMIN1!AB98="", "", ADMIN1!AB98)</f>
        <v/>
      </c>
      <c r="H98" s="305" t="str">
        <f>IF(ADMIN1!AC98="", "", ADMIN1!AC98)</f>
        <v/>
      </c>
      <c r="I98" s="305" t="str">
        <f>IF(ADMIN1!AD98="", "", ADMIN1!AD98)</f>
        <v/>
      </c>
      <c r="J98" s="408" t="str">
        <f>ADMIN1!AH98</f>
        <v>Import</v>
      </c>
      <c r="K98" s="223">
        <f>ADMIN1!AI98</f>
        <v>0</v>
      </c>
      <c r="L98" s="223" t="e">
        <f>ADMIN1!AJ98</f>
        <v>#VALUE!</v>
      </c>
      <c r="M98" s="224" t="e">
        <f>ADMIN1!AK98</f>
        <v>#VALUE!</v>
      </c>
      <c r="N98" s="462"/>
      <c r="O98" s="302"/>
      <c r="P98" s="225" t="e">
        <f>ADMIN1!AX98</f>
        <v>#VALUE!</v>
      </c>
      <c r="Q98" s="302"/>
      <c r="R98" s="226" t="e">
        <f>ADMIN1!BA98</f>
        <v>#VALUE!</v>
      </c>
      <c r="S98" s="302"/>
      <c r="T98" s="227" t="e">
        <f>ADMIN1!BD98</f>
        <v>#VALUE!</v>
      </c>
      <c r="U98" s="302"/>
      <c r="V98" s="227" t="e">
        <f>ADMIN1!BG98</f>
        <v>#VALUE!</v>
      </c>
      <c r="W98" s="302"/>
      <c r="X98" s="227" t="e">
        <f>ADMIN1!BJ98</f>
        <v>#VALUE!</v>
      </c>
      <c r="Y98" s="302"/>
      <c r="Z98" s="226" t="e">
        <f>ADMIN1!BM98</f>
        <v>#VALUE!</v>
      </c>
      <c r="AA98" s="302"/>
      <c r="AB98" s="227" t="e">
        <f>ADMIN1!BP98</f>
        <v>#VALUE!</v>
      </c>
      <c r="AC98" s="302"/>
      <c r="AD98" s="226" t="e">
        <f>ADMIN1!BS98</f>
        <v>#VALUE!</v>
      </c>
      <c r="AE98" s="302"/>
      <c r="AF98" s="227" t="e">
        <f>ADMIN1!BV98</f>
        <v>#VALUE!</v>
      </c>
      <c r="AG98" s="302"/>
      <c r="AH98" s="226" t="e">
        <f>ADMIN1!BY98</f>
        <v>#VALUE!</v>
      </c>
      <c r="AI98" s="302"/>
      <c r="AJ98" s="227" t="e">
        <f>ADMIN1!CB98</f>
        <v>#VALUE!</v>
      </c>
      <c r="AK98" s="302"/>
      <c r="AL98" s="226" t="e">
        <f>ADMIN1!CE98</f>
        <v>#VALUE!</v>
      </c>
      <c r="AM98" s="302"/>
      <c r="AN98" s="227" t="e">
        <f>ADMIN1!CH98</f>
        <v>#VALUE!</v>
      </c>
      <c r="AO98" s="302"/>
      <c r="AP98" s="226" t="e">
        <f>ADMIN1!CK98</f>
        <v>#VALUE!</v>
      </c>
      <c r="AQ98" s="302"/>
      <c r="AR98" s="228" t="e">
        <f>ADMIN1!CN98</f>
        <v>#VALUE!</v>
      </c>
      <c r="AS98" s="302"/>
      <c r="AT98" s="227" t="e">
        <f>ADMIN1!CQ98</f>
        <v>#VALUE!</v>
      </c>
      <c r="AU98" s="302"/>
      <c r="AV98" s="226" t="e">
        <f>ADMIN1!CT98</f>
        <v>#VALUE!</v>
      </c>
      <c r="AW98" s="302"/>
      <c r="AX98" s="227" t="e">
        <f>ADMIN1!CW98</f>
        <v>#VALUE!</v>
      </c>
      <c r="AY98" s="302"/>
      <c r="AZ98" s="226" t="e">
        <f>ADMIN1!CZ98</f>
        <v>#VALUE!</v>
      </c>
      <c r="BA98" s="302"/>
      <c r="BB98" s="228" t="e">
        <f>ADMIN1!DC98</f>
        <v>#VALUE!</v>
      </c>
      <c r="BC98" s="211"/>
    </row>
    <row r="99" spans="1:55" ht="30" customHeight="1" x14ac:dyDescent="0.2">
      <c r="A99" s="303">
        <f>ADMIN1!V99</f>
        <v>1967</v>
      </c>
      <c r="B99" s="304" t="str">
        <f>IF(ADMIN1!X99=0, "", ADMIN1!X99)</f>
        <v>❤️</v>
      </c>
      <c r="C99" s="467" t="str">
        <f>ADMIN1!W99</f>
        <v>Gingembre BIO</v>
      </c>
      <c r="D99" s="467"/>
      <c r="E99" s="397" t="e">
        <f>ADMIN1!Y99</f>
        <v>#VALUE!</v>
      </c>
      <c r="F99" s="222" t="str">
        <f>ADMIN1!AA99</f>
        <v>kg</v>
      </c>
      <c r="G99" s="305" t="e">
        <f>IF(ADMIN1!AB99="", "", ADMIN1!AB99)</f>
        <v>#VALUE!</v>
      </c>
      <c r="H99" s="305" t="e">
        <f>IF(ADMIN1!AC99="", "", ADMIN1!AC99)</f>
        <v>#VALUE!</v>
      </c>
      <c r="I99" s="305" t="str">
        <f>IF(ADMIN1!AD99="", "", ADMIN1!AD99)</f>
        <v/>
      </c>
      <c r="J99" s="408" t="str">
        <f>ADMIN1!AH99</f>
        <v>Pérou</v>
      </c>
      <c r="K99" s="223">
        <f>ADMIN1!AI99</f>
        <v>0</v>
      </c>
      <c r="L99" s="223" t="e">
        <f>ADMIN1!AJ99</f>
        <v>#VALUE!</v>
      </c>
      <c r="M99" s="224" t="e">
        <f>ADMIN1!AK99</f>
        <v>#VALUE!</v>
      </c>
      <c r="N99" s="462"/>
      <c r="O99" s="302"/>
      <c r="P99" s="225" t="e">
        <f>ADMIN1!AX99</f>
        <v>#VALUE!</v>
      </c>
      <c r="Q99" s="302"/>
      <c r="R99" s="226" t="e">
        <f>ADMIN1!BA99</f>
        <v>#VALUE!</v>
      </c>
      <c r="S99" s="302"/>
      <c r="T99" s="227" t="e">
        <f>ADMIN1!BD99</f>
        <v>#VALUE!</v>
      </c>
      <c r="U99" s="302"/>
      <c r="V99" s="227" t="e">
        <f>ADMIN1!BG99</f>
        <v>#VALUE!</v>
      </c>
      <c r="W99" s="302"/>
      <c r="X99" s="227" t="e">
        <f>ADMIN1!BJ99</f>
        <v>#VALUE!</v>
      </c>
      <c r="Y99" s="302"/>
      <c r="Z99" s="226" t="e">
        <f>ADMIN1!BM99</f>
        <v>#VALUE!</v>
      </c>
      <c r="AA99" s="302"/>
      <c r="AB99" s="227" t="e">
        <f>ADMIN1!BP99</f>
        <v>#VALUE!</v>
      </c>
      <c r="AC99" s="302"/>
      <c r="AD99" s="226" t="e">
        <f>ADMIN1!BS99</f>
        <v>#VALUE!</v>
      </c>
      <c r="AE99" s="302"/>
      <c r="AF99" s="227" t="e">
        <f>ADMIN1!BV99</f>
        <v>#VALUE!</v>
      </c>
      <c r="AG99" s="302"/>
      <c r="AH99" s="226" t="e">
        <f>ADMIN1!BY99</f>
        <v>#VALUE!</v>
      </c>
      <c r="AI99" s="302"/>
      <c r="AJ99" s="227" t="e">
        <f>ADMIN1!CB99</f>
        <v>#VALUE!</v>
      </c>
      <c r="AK99" s="302"/>
      <c r="AL99" s="226" t="e">
        <f>ADMIN1!CE99</f>
        <v>#VALUE!</v>
      </c>
      <c r="AM99" s="302"/>
      <c r="AN99" s="227" t="e">
        <f>ADMIN1!CH99</f>
        <v>#VALUE!</v>
      </c>
      <c r="AO99" s="302"/>
      <c r="AP99" s="226" t="e">
        <f>ADMIN1!CK99</f>
        <v>#VALUE!</v>
      </c>
      <c r="AQ99" s="302"/>
      <c r="AR99" s="228" t="e">
        <f>ADMIN1!CN99</f>
        <v>#VALUE!</v>
      </c>
      <c r="AS99" s="302"/>
      <c r="AT99" s="227" t="e">
        <f>ADMIN1!CQ99</f>
        <v>#VALUE!</v>
      </c>
      <c r="AU99" s="302"/>
      <c r="AV99" s="226" t="e">
        <f>ADMIN1!CT99</f>
        <v>#VALUE!</v>
      </c>
      <c r="AW99" s="302"/>
      <c r="AX99" s="227" t="e">
        <f>ADMIN1!CW99</f>
        <v>#VALUE!</v>
      </c>
      <c r="AY99" s="302"/>
      <c r="AZ99" s="226" t="e">
        <f>ADMIN1!CZ99</f>
        <v>#VALUE!</v>
      </c>
      <c r="BA99" s="302"/>
      <c r="BB99" s="228" t="e">
        <f>ADMIN1!DC99</f>
        <v>#VALUE!</v>
      </c>
      <c r="BC99" s="211"/>
    </row>
    <row r="100" spans="1:55" ht="30" customHeight="1" x14ac:dyDescent="0.2">
      <c r="A100" s="303">
        <f>ADMIN1!V100</f>
        <v>3217</v>
      </c>
      <c r="B100" s="304" t="str">
        <f>IF(ADMIN1!X100=0, "", ADMIN1!X100)</f>
        <v>OFFRE</v>
      </c>
      <c r="C100" s="467" t="str">
        <f>ADMIN1!W100</f>
        <v>Goyave</v>
      </c>
      <c r="D100" s="467"/>
      <c r="E100" s="397" t="e">
        <f>ADMIN1!Y100</f>
        <v>#VALUE!</v>
      </c>
      <c r="F100" s="222" t="str">
        <f>ADMIN1!AA100</f>
        <v>kg</v>
      </c>
      <c r="G100" s="305" t="e">
        <f>IF(ADMIN1!AB100="", "", ADMIN1!AB100)</f>
        <v>#VALUE!</v>
      </c>
      <c r="H100" s="305" t="e">
        <f>IF(ADMIN1!AC100="", "", ADMIN1!AC100)</f>
        <v>#VALUE!</v>
      </c>
      <c r="I100" s="305" t="e">
        <f>IF(ADMIN1!AD100="", "", ADMIN1!AD100)</f>
        <v>#VALUE!</v>
      </c>
      <c r="J100" s="408" t="str">
        <f>ADMIN1!AH100</f>
        <v>Grenade</v>
      </c>
      <c r="K100" s="223">
        <f>ADMIN1!AI100</f>
        <v>0</v>
      </c>
      <c r="L100" s="223" t="e">
        <f>ADMIN1!AJ100</f>
        <v>#VALUE!</v>
      </c>
      <c r="M100" s="224" t="e">
        <f>ADMIN1!AK100</f>
        <v>#VALUE!</v>
      </c>
      <c r="N100" s="462"/>
      <c r="O100" s="302"/>
      <c r="P100" s="225" t="e">
        <f>ADMIN1!AX100</f>
        <v>#VALUE!</v>
      </c>
      <c r="Q100" s="302"/>
      <c r="R100" s="226" t="e">
        <f>ADMIN1!BA100</f>
        <v>#VALUE!</v>
      </c>
      <c r="S100" s="302"/>
      <c r="T100" s="227" t="e">
        <f>ADMIN1!BD100</f>
        <v>#VALUE!</v>
      </c>
      <c r="U100" s="302"/>
      <c r="V100" s="227" t="e">
        <f>ADMIN1!BG100</f>
        <v>#VALUE!</v>
      </c>
      <c r="W100" s="302"/>
      <c r="X100" s="227" t="e">
        <f>ADMIN1!BJ100</f>
        <v>#VALUE!</v>
      </c>
      <c r="Y100" s="302"/>
      <c r="Z100" s="226" t="e">
        <f>ADMIN1!BM100</f>
        <v>#VALUE!</v>
      </c>
      <c r="AA100" s="302"/>
      <c r="AB100" s="227" t="e">
        <f>ADMIN1!BP100</f>
        <v>#VALUE!</v>
      </c>
      <c r="AC100" s="302"/>
      <c r="AD100" s="226" t="e">
        <f>ADMIN1!BS100</f>
        <v>#VALUE!</v>
      </c>
      <c r="AE100" s="302"/>
      <c r="AF100" s="227" t="e">
        <f>ADMIN1!BV100</f>
        <v>#VALUE!</v>
      </c>
      <c r="AG100" s="302"/>
      <c r="AH100" s="226" t="e">
        <f>ADMIN1!BY100</f>
        <v>#VALUE!</v>
      </c>
      <c r="AI100" s="302"/>
      <c r="AJ100" s="227" t="e">
        <f>ADMIN1!CB100</f>
        <v>#VALUE!</v>
      </c>
      <c r="AK100" s="302"/>
      <c r="AL100" s="226" t="e">
        <f>ADMIN1!CE100</f>
        <v>#VALUE!</v>
      </c>
      <c r="AM100" s="302"/>
      <c r="AN100" s="227" t="e">
        <f>ADMIN1!CH100</f>
        <v>#VALUE!</v>
      </c>
      <c r="AO100" s="302"/>
      <c r="AP100" s="226" t="e">
        <f>ADMIN1!CK100</f>
        <v>#VALUE!</v>
      </c>
      <c r="AQ100" s="302"/>
      <c r="AR100" s="228" t="e">
        <f>ADMIN1!CN100</f>
        <v>#VALUE!</v>
      </c>
      <c r="AS100" s="302"/>
      <c r="AT100" s="227" t="e">
        <f>ADMIN1!CQ100</f>
        <v>#VALUE!</v>
      </c>
      <c r="AU100" s="302"/>
      <c r="AV100" s="226" t="e">
        <f>ADMIN1!CT100</f>
        <v>#VALUE!</v>
      </c>
      <c r="AW100" s="302"/>
      <c r="AX100" s="227" t="e">
        <f>ADMIN1!CW100</f>
        <v>#VALUE!</v>
      </c>
      <c r="AY100" s="302"/>
      <c r="AZ100" s="226" t="e">
        <f>ADMIN1!CZ100</f>
        <v>#VALUE!</v>
      </c>
      <c r="BA100" s="302"/>
      <c r="BB100" s="228" t="e">
        <f>ADMIN1!DC100</f>
        <v>#VALUE!</v>
      </c>
      <c r="BC100" s="211"/>
    </row>
    <row r="101" spans="1:55" ht="30" customHeight="1" x14ac:dyDescent="0.2">
      <c r="A101" s="303">
        <f>ADMIN1!V101</f>
        <v>1607</v>
      </c>
      <c r="B101" s="304" t="str">
        <f>IF(ADMIN1!X101=0, "", ADMIN1!X101)</f>
        <v>❤️</v>
      </c>
      <c r="C101" s="467" t="str">
        <f>ADMIN1!W101</f>
        <v>Graines de chanvre pelées CRU BIO
    - (env. 1 kg)</v>
      </c>
      <c r="D101" s="467"/>
      <c r="E101" s="397" t="e">
        <f>ADMIN1!Y101</f>
        <v>#VALUE!</v>
      </c>
      <c r="F101" s="222" t="str">
        <f>ADMIN1!AA101</f>
        <v>kg</v>
      </c>
      <c r="G101" s="305" t="e">
        <f>IF(ADMIN1!AB101="", "", ADMIN1!AB101)</f>
        <v>#VALUE!</v>
      </c>
      <c r="H101" s="305" t="str">
        <f>IF(ADMIN1!AC101="", "", ADMIN1!AC101)</f>
        <v/>
      </c>
      <c r="I101" s="305" t="str">
        <f>IF(ADMIN1!AD101="", "", ADMIN1!AD101)</f>
        <v/>
      </c>
      <c r="J101" s="408" t="str">
        <f>ADMIN1!AH101</f>
        <v>Chine</v>
      </c>
      <c r="K101" s="223">
        <f>ADMIN1!AI101</f>
        <v>0</v>
      </c>
      <c r="L101" s="223" t="e">
        <f>ADMIN1!AJ101</f>
        <v>#VALUE!</v>
      </c>
      <c r="M101" s="224" t="e">
        <f>ADMIN1!AK101</f>
        <v>#VALUE!</v>
      </c>
      <c r="N101" s="462"/>
      <c r="O101" s="302"/>
      <c r="P101" s="225" t="e">
        <f>ADMIN1!AX101</f>
        <v>#VALUE!</v>
      </c>
      <c r="Q101" s="302"/>
      <c r="R101" s="226" t="e">
        <f>ADMIN1!BA101</f>
        <v>#VALUE!</v>
      </c>
      <c r="S101" s="302"/>
      <c r="T101" s="227" t="e">
        <f>ADMIN1!BD101</f>
        <v>#VALUE!</v>
      </c>
      <c r="U101" s="302"/>
      <c r="V101" s="227" t="e">
        <f>ADMIN1!BG101</f>
        <v>#VALUE!</v>
      </c>
      <c r="W101" s="302"/>
      <c r="X101" s="227" t="e">
        <f>ADMIN1!BJ101</f>
        <v>#VALUE!</v>
      </c>
      <c r="Y101" s="302"/>
      <c r="Z101" s="226" t="e">
        <f>ADMIN1!BM101</f>
        <v>#VALUE!</v>
      </c>
      <c r="AA101" s="302"/>
      <c r="AB101" s="227" t="e">
        <f>ADMIN1!BP101</f>
        <v>#VALUE!</v>
      </c>
      <c r="AC101" s="302"/>
      <c r="AD101" s="226" t="e">
        <f>ADMIN1!BS101</f>
        <v>#VALUE!</v>
      </c>
      <c r="AE101" s="302"/>
      <c r="AF101" s="227" t="e">
        <f>ADMIN1!BV101</f>
        <v>#VALUE!</v>
      </c>
      <c r="AG101" s="302"/>
      <c r="AH101" s="226" t="e">
        <f>ADMIN1!BY101</f>
        <v>#VALUE!</v>
      </c>
      <c r="AI101" s="302"/>
      <c r="AJ101" s="227" t="e">
        <f>ADMIN1!CB101</f>
        <v>#VALUE!</v>
      </c>
      <c r="AK101" s="302"/>
      <c r="AL101" s="226" t="e">
        <f>ADMIN1!CE101</f>
        <v>#VALUE!</v>
      </c>
      <c r="AM101" s="302"/>
      <c r="AN101" s="227" t="e">
        <f>ADMIN1!CH101</f>
        <v>#VALUE!</v>
      </c>
      <c r="AO101" s="302"/>
      <c r="AP101" s="226" t="e">
        <f>ADMIN1!CK101</f>
        <v>#VALUE!</v>
      </c>
      <c r="AQ101" s="302"/>
      <c r="AR101" s="228" t="e">
        <f>ADMIN1!CN101</f>
        <v>#VALUE!</v>
      </c>
      <c r="AS101" s="302"/>
      <c r="AT101" s="227" t="e">
        <f>ADMIN1!CQ101</f>
        <v>#VALUE!</v>
      </c>
      <c r="AU101" s="302"/>
      <c r="AV101" s="226" t="e">
        <f>ADMIN1!CT101</f>
        <v>#VALUE!</v>
      </c>
      <c r="AW101" s="302"/>
      <c r="AX101" s="227" t="e">
        <f>ADMIN1!CW101</f>
        <v>#VALUE!</v>
      </c>
      <c r="AY101" s="302"/>
      <c r="AZ101" s="226" t="e">
        <f>ADMIN1!CZ101</f>
        <v>#VALUE!</v>
      </c>
      <c r="BA101" s="302"/>
      <c r="BB101" s="228" t="e">
        <f>ADMIN1!DC101</f>
        <v>#VALUE!</v>
      </c>
      <c r="BC101" s="211"/>
    </row>
    <row r="102" spans="1:55" ht="30" customHeight="1" x14ac:dyDescent="0.2">
      <c r="A102" s="303">
        <f>ADMIN1!V102</f>
        <v>1356</v>
      </c>
      <c r="B102" s="304" t="str">
        <f>IF(ADMIN1!X102=0, "", ADMIN1!X102)</f>
        <v/>
      </c>
      <c r="C102" s="467" t="str">
        <f>ADMIN1!W102</f>
        <v>Graines de tournesol sans coque CRU BIO
    - (env. 1kg)</v>
      </c>
      <c r="D102" s="467"/>
      <c r="E102" s="397" t="e">
        <f>ADMIN1!Y102</f>
        <v>#VALUE!</v>
      </c>
      <c r="F102" s="222" t="str">
        <f>ADMIN1!AA102</f>
        <v>kg</v>
      </c>
      <c r="G102" s="305" t="e">
        <f>IF(ADMIN1!AB102="", "", ADMIN1!AB102)</f>
        <v>#VALUE!</v>
      </c>
      <c r="H102" s="305" t="e">
        <f>IF(ADMIN1!AC102="", "", ADMIN1!AC102)</f>
        <v>#VALUE!</v>
      </c>
      <c r="I102" s="305" t="str">
        <f>IF(ADMIN1!AD102="", "", ADMIN1!AD102)</f>
        <v/>
      </c>
      <c r="J102" s="408" t="str">
        <f>ADMIN1!AH102</f>
        <v>Bulgarie</v>
      </c>
      <c r="K102" s="223">
        <f>ADMIN1!AI102</f>
        <v>0</v>
      </c>
      <c r="L102" s="223" t="e">
        <f>ADMIN1!AJ102</f>
        <v>#VALUE!</v>
      </c>
      <c r="M102" s="224" t="e">
        <f>ADMIN1!AK102</f>
        <v>#VALUE!</v>
      </c>
      <c r="N102" s="462"/>
      <c r="O102" s="302"/>
      <c r="P102" s="225" t="e">
        <f>ADMIN1!AX102</f>
        <v>#VALUE!</v>
      </c>
      <c r="Q102" s="302"/>
      <c r="R102" s="226" t="e">
        <f>ADMIN1!BA102</f>
        <v>#VALUE!</v>
      </c>
      <c r="S102" s="302"/>
      <c r="T102" s="227" t="e">
        <f>ADMIN1!BD102</f>
        <v>#VALUE!</v>
      </c>
      <c r="U102" s="302"/>
      <c r="V102" s="227" t="e">
        <f>ADMIN1!BG102</f>
        <v>#VALUE!</v>
      </c>
      <c r="W102" s="302"/>
      <c r="X102" s="227" t="e">
        <f>ADMIN1!BJ102</f>
        <v>#VALUE!</v>
      </c>
      <c r="Y102" s="302"/>
      <c r="Z102" s="226" t="e">
        <f>ADMIN1!BM102</f>
        <v>#VALUE!</v>
      </c>
      <c r="AA102" s="302"/>
      <c r="AB102" s="227" t="e">
        <f>ADMIN1!BP102</f>
        <v>#VALUE!</v>
      </c>
      <c r="AC102" s="302"/>
      <c r="AD102" s="226" t="e">
        <f>ADMIN1!BS102</f>
        <v>#VALUE!</v>
      </c>
      <c r="AE102" s="302"/>
      <c r="AF102" s="227" t="e">
        <f>ADMIN1!BV102</f>
        <v>#VALUE!</v>
      </c>
      <c r="AG102" s="302"/>
      <c r="AH102" s="226" t="e">
        <f>ADMIN1!BY102</f>
        <v>#VALUE!</v>
      </c>
      <c r="AI102" s="302"/>
      <c r="AJ102" s="227" t="e">
        <f>ADMIN1!CB102</f>
        <v>#VALUE!</v>
      </c>
      <c r="AK102" s="302"/>
      <c r="AL102" s="226" t="e">
        <f>ADMIN1!CE102</f>
        <v>#VALUE!</v>
      </c>
      <c r="AM102" s="302"/>
      <c r="AN102" s="227" t="e">
        <f>ADMIN1!CH102</f>
        <v>#VALUE!</v>
      </c>
      <c r="AO102" s="302"/>
      <c r="AP102" s="226" t="e">
        <f>ADMIN1!CK102</f>
        <v>#VALUE!</v>
      </c>
      <c r="AQ102" s="302"/>
      <c r="AR102" s="228" t="e">
        <f>ADMIN1!CN102</f>
        <v>#VALUE!</v>
      </c>
      <c r="AS102" s="302"/>
      <c r="AT102" s="227" t="e">
        <f>ADMIN1!CQ102</f>
        <v>#VALUE!</v>
      </c>
      <c r="AU102" s="302"/>
      <c r="AV102" s="226" t="e">
        <f>ADMIN1!CT102</f>
        <v>#VALUE!</v>
      </c>
      <c r="AW102" s="302"/>
      <c r="AX102" s="227" t="e">
        <f>ADMIN1!CW102</f>
        <v>#VALUE!</v>
      </c>
      <c r="AY102" s="302"/>
      <c r="AZ102" s="226" t="e">
        <f>ADMIN1!CZ102</f>
        <v>#VALUE!</v>
      </c>
      <c r="BA102" s="302"/>
      <c r="BB102" s="228" t="e">
        <f>ADMIN1!DC102</f>
        <v>#VALUE!</v>
      </c>
      <c r="BC102" s="211"/>
    </row>
    <row r="103" spans="1:55" ht="30" customHeight="1" x14ac:dyDescent="0.2">
      <c r="A103" s="303">
        <f>ADMIN1!V103</f>
        <v>1356</v>
      </c>
      <c r="B103" s="304" t="str">
        <f>IF(ADMIN1!X103=0, "", ADMIN1!X103)</f>
        <v/>
      </c>
      <c r="C103" s="467" t="str">
        <f>ADMIN1!W103</f>
        <v>Graines de tournesol sans coque CRU BIO
    - (env. 500g)</v>
      </c>
      <c r="D103" s="467"/>
      <c r="E103" s="397" t="e">
        <f>ADMIN1!Y103</f>
        <v>#VALUE!</v>
      </c>
      <c r="F103" s="222" t="str">
        <f>ADMIN1!AA103</f>
        <v>Pièce</v>
      </c>
      <c r="G103" s="305" t="str">
        <f>IF(ADMIN1!AB103="", "", ADMIN1!AB103)</f>
        <v/>
      </c>
      <c r="H103" s="305" t="str">
        <f>IF(ADMIN1!AC103="", "", ADMIN1!AC103)</f>
        <v/>
      </c>
      <c r="I103" s="305" t="str">
        <f>IF(ADMIN1!AD103="", "", ADMIN1!AD103)</f>
        <v/>
      </c>
      <c r="J103" s="408" t="str">
        <f>ADMIN1!AH103</f>
        <v>Bulgarie</v>
      </c>
      <c r="K103" s="223">
        <f>ADMIN1!AI103</f>
        <v>0</v>
      </c>
      <c r="L103" s="223" t="e">
        <f>ADMIN1!AJ103</f>
        <v>#VALUE!</v>
      </c>
      <c r="M103" s="224" t="e">
        <f>ADMIN1!AK103</f>
        <v>#VALUE!</v>
      </c>
      <c r="N103" s="462"/>
      <c r="O103" s="302"/>
      <c r="P103" s="225" t="e">
        <f>ADMIN1!AX103</f>
        <v>#VALUE!</v>
      </c>
      <c r="Q103" s="302"/>
      <c r="R103" s="226" t="e">
        <f>ADMIN1!BA103</f>
        <v>#VALUE!</v>
      </c>
      <c r="S103" s="302"/>
      <c r="T103" s="227" t="e">
        <f>ADMIN1!BD103</f>
        <v>#VALUE!</v>
      </c>
      <c r="U103" s="302"/>
      <c r="V103" s="227" t="e">
        <f>ADMIN1!BG103</f>
        <v>#VALUE!</v>
      </c>
      <c r="W103" s="302"/>
      <c r="X103" s="227" t="e">
        <f>ADMIN1!BJ103</f>
        <v>#VALUE!</v>
      </c>
      <c r="Y103" s="302"/>
      <c r="Z103" s="226" t="e">
        <f>ADMIN1!BM103</f>
        <v>#VALUE!</v>
      </c>
      <c r="AA103" s="302"/>
      <c r="AB103" s="227" t="e">
        <f>ADMIN1!BP103</f>
        <v>#VALUE!</v>
      </c>
      <c r="AC103" s="302"/>
      <c r="AD103" s="226" t="e">
        <f>ADMIN1!BS103</f>
        <v>#VALUE!</v>
      </c>
      <c r="AE103" s="302"/>
      <c r="AF103" s="227" t="e">
        <f>ADMIN1!BV103</f>
        <v>#VALUE!</v>
      </c>
      <c r="AG103" s="302"/>
      <c r="AH103" s="226" t="e">
        <f>ADMIN1!BY103</f>
        <v>#VALUE!</v>
      </c>
      <c r="AI103" s="302"/>
      <c r="AJ103" s="227" t="e">
        <f>ADMIN1!CB103</f>
        <v>#VALUE!</v>
      </c>
      <c r="AK103" s="302"/>
      <c r="AL103" s="226" t="e">
        <f>ADMIN1!CE103</f>
        <v>#VALUE!</v>
      </c>
      <c r="AM103" s="302"/>
      <c r="AN103" s="227" t="e">
        <f>ADMIN1!CH103</f>
        <v>#VALUE!</v>
      </c>
      <c r="AO103" s="302"/>
      <c r="AP103" s="226" t="e">
        <f>ADMIN1!CK103</f>
        <v>#VALUE!</v>
      </c>
      <c r="AQ103" s="302"/>
      <c r="AR103" s="228" t="e">
        <f>ADMIN1!CN103</f>
        <v>#VALUE!</v>
      </c>
      <c r="AS103" s="302"/>
      <c r="AT103" s="227" t="e">
        <f>ADMIN1!CQ103</f>
        <v>#VALUE!</v>
      </c>
      <c r="AU103" s="302"/>
      <c r="AV103" s="226" t="e">
        <f>ADMIN1!CT103</f>
        <v>#VALUE!</v>
      </c>
      <c r="AW103" s="302"/>
      <c r="AX103" s="227" t="e">
        <f>ADMIN1!CW103</f>
        <v>#VALUE!</v>
      </c>
      <c r="AY103" s="302"/>
      <c r="AZ103" s="226" t="e">
        <f>ADMIN1!CZ103</f>
        <v>#VALUE!</v>
      </c>
      <c r="BA103" s="302"/>
      <c r="BB103" s="228" t="e">
        <f>ADMIN1!DC103</f>
        <v>#VALUE!</v>
      </c>
      <c r="BC103" s="211"/>
    </row>
    <row r="104" spans="1:55" ht="30" customHeight="1" x14ac:dyDescent="0.2">
      <c r="A104" s="303">
        <f>ADMIN1!V104</f>
        <v>3209</v>
      </c>
      <c r="B104" s="304" t="str">
        <f>IF(ADMIN1!X104=0, "", ADMIN1!X104)</f>
        <v>❤️</v>
      </c>
      <c r="C104" s="467" t="str">
        <f>ADMIN1!W104</f>
        <v>Grenade</v>
      </c>
      <c r="D104" s="467"/>
      <c r="E104" s="397" t="e">
        <f>ADMIN1!Y104</f>
        <v>#VALUE!</v>
      </c>
      <c r="F104" s="222" t="str">
        <f>ADMIN1!AA104</f>
        <v>kg</v>
      </c>
      <c r="G104" s="305" t="e">
        <f>IF(ADMIN1!AB104="", "", ADMIN1!AB104)</f>
        <v>#VALUE!</v>
      </c>
      <c r="H104" s="305" t="e">
        <f>IF(ADMIN1!AC104="", "", ADMIN1!AC104)</f>
        <v>#VALUE!</v>
      </c>
      <c r="I104" s="305" t="e">
        <f>IF(ADMIN1!AD104="", "", ADMIN1!AD104)</f>
        <v>#VALUE!</v>
      </c>
      <c r="J104" s="408" t="str">
        <f>ADMIN1!AH104</f>
        <v>Grenade</v>
      </c>
      <c r="K104" s="223">
        <f>ADMIN1!AI104</f>
        <v>0</v>
      </c>
      <c r="L104" s="223" t="e">
        <f>ADMIN1!AJ104</f>
        <v>#VALUE!</v>
      </c>
      <c r="M104" s="224" t="e">
        <f>ADMIN1!AK104</f>
        <v>#VALUE!</v>
      </c>
      <c r="N104" s="462"/>
      <c r="O104" s="302"/>
      <c r="P104" s="225" t="e">
        <f>ADMIN1!AX104</f>
        <v>#VALUE!</v>
      </c>
      <c r="Q104" s="302"/>
      <c r="R104" s="226" t="e">
        <f>ADMIN1!BA104</f>
        <v>#VALUE!</v>
      </c>
      <c r="S104" s="302"/>
      <c r="T104" s="227" t="e">
        <f>ADMIN1!BD104</f>
        <v>#VALUE!</v>
      </c>
      <c r="U104" s="302"/>
      <c r="V104" s="227" t="e">
        <f>ADMIN1!BG104</f>
        <v>#VALUE!</v>
      </c>
      <c r="W104" s="302"/>
      <c r="X104" s="227" t="e">
        <f>ADMIN1!BJ104</f>
        <v>#VALUE!</v>
      </c>
      <c r="Y104" s="302"/>
      <c r="Z104" s="226" t="e">
        <f>ADMIN1!BM104</f>
        <v>#VALUE!</v>
      </c>
      <c r="AA104" s="302"/>
      <c r="AB104" s="227" t="e">
        <f>ADMIN1!BP104</f>
        <v>#VALUE!</v>
      </c>
      <c r="AC104" s="302"/>
      <c r="AD104" s="226" t="e">
        <f>ADMIN1!BS104</f>
        <v>#VALUE!</v>
      </c>
      <c r="AE104" s="302"/>
      <c r="AF104" s="227" t="e">
        <f>ADMIN1!BV104</f>
        <v>#VALUE!</v>
      </c>
      <c r="AG104" s="302"/>
      <c r="AH104" s="226" t="e">
        <f>ADMIN1!BY104</f>
        <v>#VALUE!</v>
      </c>
      <c r="AI104" s="302"/>
      <c r="AJ104" s="227" t="e">
        <f>ADMIN1!CB104</f>
        <v>#VALUE!</v>
      </c>
      <c r="AK104" s="302"/>
      <c r="AL104" s="226" t="e">
        <f>ADMIN1!CE104</f>
        <v>#VALUE!</v>
      </c>
      <c r="AM104" s="302"/>
      <c r="AN104" s="227" t="e">
        <f>ADMIN1!CH104</f>
        <v>#VALUE!</v>
      </c>
      <c r="AO104" s="302"/>
      <c r="AP104" s="226" t="e">
        <f>ADMIN1!CK104</f>
        <v>#VALUE!</v>
      </c>
      <c r="AQ104" s="302"/>
      <c r="AR104" s="228" t="e">
        <f>ADMIN1!CN104</f>
        <v>#VALUE!</v>
      </c>
      <c r="AS104" s="302"/>
      <c r="AT104" s="227" t="e">
        <f>ADMIN1!CQ104</f>
        <v>#VALUE!</v>
      </c>
      <c r="AU104" s="302"/>
      <c r="AV104" s="226" t="e">
        <f>ADMIN1!CT104</f>
        <v>#VALUE!</v>
      </c>
      <c r="AW104" s="302"/>
      <c r="AX104" s="227" t="e">
        <f>ADMIN1!CW104</f>
        <v>#VALUE!</v>
      </c>
      <c r="AY104" s="302"/>
      <c r="AZ104" s="226" t="e">
        <f>ADMIN1!CZ104</f>
        <v>#VALUE!</v>
      </c>
      <c r="BA104" s="302"/>
      <c r="BB104" s="228" t="e">
        <f>ADMIN1!DC104</f>
        <v>#VALUE!</v>
      </c>
      <c r="BC104" s="211"/>
    </row>
    <row r="105" spans="1:55" ht="30" customHeight="1" x14ac:dyDescent="0.2">
      <c r="A105" s="303">
        <f>ADMIN1!V105</f>
        <v>1121</v>
      </c>
      <c r="B105" s="304" t="str">
        <f>IF(ADMIN1!X105=0, "", ADMIN1!X105)</f>
        <v>OFFRE</v>
      </c>
      <c r="C105" s="467" t="str">
        <f>ADMIN1!W105</f>
        <v>Grenade BIO</v>
      </c>
      <c r="D105" s="467"/>
      <c r="E105" s="397" t="e">
        <f>ADMIN1!Y105</f>
        <v>#VALUE!</v>
      </c>
      <c r="F105" s="222" t="str">
        <f>ADMIN1!AA105</f>
        <v>kg</v>
      </c>
      <c r="G105" s="305" t="e">
        <f>IF(ADMIN1!AB105="", "", ADMIN1!AB105)</f>
        <v>#VALUE!</v>
      </c>
      <c r="H105" s="305" t="e">
        <f>IF(ADMIN1!AC105="", "", ADMIN1!AC105)</f>
        <v>#VALUE!</v>
      </c>
      <c r="I105" s="305" t="e">
        <f>IF(ADMIN1!AD105="", "", ADMIN1!AD105)</f>
        <v>#VALUE!</v>
      </c>
      <c r="J105" s="408" t="str">
        <f>ADMIN1!AH105</f>
        <v>Grenade</v>
      </c>
      <c r="K105" s="223">
        <f>ADMIN1!AI105</f>
        <v>0</v>
      </c>
      <c r="L105" s="223" t="e">
        <f>ADMIN1!AJ105</f>
        <v>#VALUE!</v>
      </c>
      <c r="M105" s="224" t="e">
        <f>ADMIN1!AK105</f>
        <v>#VALUE!</v>
      </c>
      <c r="N105" s="462"/>
      <c r="O105" s="302"/>
      <c r="P105" s="225" t="e">
        <f>ADMIN1!AX105</f>
        <v>#VALUE!</v>
      </c>
      <c r="Q105" s="302"/>
      <c r="R105" s="226" t="e">
        <f>ADMIN1!BA105</f>
        <v>#VALUE!</v>
      </c>
      <c r="S105" s="302"/>
      <c r="T105" s="227" t="e">
        <f>ADMIN1!BD105</f>
        <v>#VALUE!</v>
      </c>
      <c r="U105" s="302"/>
      <c r="V105" s="227" t="e">
        <f>ADMIN1!BG105</f>
        <v>#VALUE!</v>
      </c>
      <c r="W105" s="302"/>
      <c r="X105" s="227" t="e">
        <f>ADMIN1!BJ105</f>
        <v>#VALUE!</v>
      </c>
      <c r="Y105" s="302"/>
      <c r="Z105" s="226" t="e">
        <f>ADMIN1!BM105</f>
        <v>#VALUE!</v>
      </c>
      <c r="AA105" s="302"/>
      <c r="AB105" s="227" t="e">
        <f>ADMIN1!BP105</f>
        <v>#VALUE!</v>
      </c>
      <c r="AC105" s="302"/>
      <c r="AD105" s="226" t="e">
        <f>ADMIN1!BS105</f>
        <v>#VALUE!</v>
      </c>
      <c r="AE105" s="302"/>
      <c r="AF105" s="227" t="e">
        <f>ADMIN1!BV105</f>
        <v>#VALUE!</v>
      </c>
      <c r="AG105" s="302"/>
      <c r="AH105" s="226" t="e">
        <f>ADMIN1!BY105</f>
        <v>#VALUE!</v>
      </c>
      <c r="AI105" s="302"/>
      <c r="AJ105" s="227" t="e">
        <f>ADMIN1!CB105</f>
        <v>#VALUE!</v>
      </c>
      <c r="AK105" s="302"/>
      <c r="AL105" s="226" t="e">
        <f>ADMIN1!CE105</f>
        <v>#VALUE!</v>
      </c>
      <c r="AM105" s="302"/>
      <c r="AN105" s="227" t="e">
        <f>ADMIN1!CH105</f>
        <v>#VALUE!</v>
      </c>
      <c r="AO105" s="302"/>
      <c r="AP105" s="226" t="e">
        <f>ADMIN1!CK105</f>
        <v>#VALUE!</v>
      </c>
      <c r="AQ105" s="302"/>
      <c r="AR105" s="228" t="e">
        <f>ADMIN1!CN105</f>
        <v>#VALUE!</v>
      </c>
      <c r="AS105" s="302"/>
      <c r="AT105" s="227" t="e">
        <f>ADMIN1!CQ105</f>
        <v>#VALUE!</v>
      </c>
      <c r="AU105" s="302"/>
      <c r="AV105" s="226" t="e">
        <f>ADMIN1!CT105</f>
        <v>#VALUE!</v>
      </c>
      <c r="AW105" s="302"/>
      <c r="AX105" s="227" t="e">
        <f>ADMIN1!CW105</f>
        <v>#VALUE!</v>
      </c>
      <c r="AY105" s="302"/>
      <c r="AZ105" s="226" t="e">
        <f>ADMIN1!CZ105</f>
        <v>#VALUE!</v>
      </c>
      <c r="BA105" s="302"/>
      <c r="BB105" s="228" t="e">
        <f>ADMIN1!DC105</f>
        <v>#VALUE!</v>
      </c>
      <c r="BC105" s="211"/>
    </row>
    <row r="106" spans="1:55" ht="30" customHeight="1" x14ac:dyDescent="0.2">
      <c r="A106" s="303">
        <f>ADMIN1!V106</f>
        <v>6120</v>
      </c>
      <c r="B106" s="304" t="str">
        <f>IF(ADMIN1!X106=0, "", ADMIN1!X106)</f>
        <v/>
      </c>
      <c r="C106" s="467" t="str">
        <f>ADMIN1!W106</f>
        <v xml:space="preserve">Grenade Purple Queen BIO </v>
      </c>
      <c r="D106" s="467"/>
      <c r="E106" s="397" t="e">
        <f>ADMIN1!Y106</f>
        <v>#VALUE!</v>
      </c>
      <c r="F106" s="222" t="str">
        <f>ADMIN1!AA106</f>
        <v>kg</v>
      </c>
      <c r="G106" s="305" t="e">
        <f>IF(ADMIN1!AB106="", "", ADMIN1!AB106)</f>
        <v>#VALUE!</v>
      </c>
      <c r="H106" s="305" t="e">
        <f>IF(ADMIN1!AC106="", "", ADMIN1!AC106)</f>
        <v>#VALUE!</v>
      </c>
      <c r="I106" s="305" t="e">
        <f>IF(ADMIN1!AD106="", "", ADMIN1!AD106)</f>
        <v>#VALUE!</v>
      </c>
      <c r="J106" s="408" t="str">
        <f>ADMIN1!AH106</f>
        <v>Malaga</v>
      </c>
      <c r="K106" s="223">
        <f>ADMIN1!AI106</f>
        <v>0</v>
      </c>
      <c r="L106" s="223" t="e">
        <f>ADMIN1!AJ106</f>
        <v>#VALUE!</v>
      </c>
      <c r="M106" s="224" t="e">
        <f>ADMIN1!AK106</f>
        <v>#VALUE!</v>
      </c>
      <c r="N106" s="462"/>
      <c r="O106" s="302"/>
      <c r="P106" s="225" t="e">
        <f>ADMIN1!AX106</f>
        <v>#VALUE!</v>
      </c>
      <c r="Q106" s="302"/>
      <c r="R106" s="226" t="e">
        <f>ADMIN1!BA106</f>
        <v>#VALUE!</v>
      </c>
      <c r="S106" s="302"/>
      <c r="T106" s="227" t="e">
        <f>ADMIN1!BD106</f>
        <v>#VALUE!</v>
      </c>
      <c r="U106" s="302"/>
      <c r="V106" s="227" t="e">
        <f>ADMIN1!BG106</f>
        <v>#VALUE!</v>
      </c>
      <c r="W106" s="302"/>
      <c r="X106" s="227" t="e">
        <f>ADMIN1!BJ106</f>
        <v>#VALUE!</v>
      </c>
      <c r="Y106" s="302"/>
      <c r="Z106" s="226" t="e">
        <f>ADMIN1!BM106</f>
        <v>#VALUE!</v>
      </c>
      <c r="AA106" s="302"/>
      <c r="AB106" s="227" t="e">
        <f>ADMIN1!BP106</f>
        <v>#VALUE!</v>
      </c>
      <c r="AC106" s="302"/>
      <c r="AD106" s="226" t="e">
        <f>ADMIN1!BS106</f>
        <v>#VALUE!</v>
      </c>
      <c r="AE106" s="302"/>
      <c r="AF106" s="227" t="e">
        <f>ADMIN1!BV106</f>
        <v>#VALUE!</v>
      </c>
      <c r="AG106" s="302"/>
      <c r="AH106" s="226" t="e">
        <f>ADMIN1!BY106</f>
        <v>#VALUE!</v>
      </c>
      <c r="AI106" s="302"/>
      <c r="AJ106" s="227" t="e">
        <f>ADMIN1!CB106</f>
        <v>#VALUE!</v>
      </c>
      <c r="AK106" s="302"/>
      <c r="AL106" s="226" t="e">
        <f>ADMIN1!CE106</f>
        <v>#VALUE!</v>
      </c>
      <c r="AM106" s="302"/>
      <c r="AN106" s="227" t="e">
        <f>ADMIN1!CH106</f>
        <v>#VALUE!</v>
      </c>
      <c r="AO106" s="302"/>
      <c r="AP106" s="226" t="e">
        <f>ADMIN1!CK106</f>
        <v>#VALUE!</v>
      </c>
      <c r="AQ106" s="302"/>
      <c r="AR106" s="228" t="e">
        <f>ADMIN1!CN106</f>
        <v>#VALUE!</v>
      </c>
      <c r="AS106" s="302"/>
      <c r="AT106" s="227" t="e">
        <f>ADMIN1!CQ106</f>
        <v>#VALUE!</v>
      </c>
      <c r="AU106" s="302"/>
      <c r="AV106" s="226" t="e">
        <f>ADMIN1!CT106</f>
        <v>#VALUE!</v>
      </c>
      <c r="AW106" s="302"/>
      <c r="AX106" s="227" t="e">
        <f>ADMIN1!CW106</f>
        <v>#VALUE!</v>
      </c>
      <c r="AY106" s="302"/>
      <c r="AZ106" s="226" t="e">
        <f>ADMIN1!CZ106</f>
        <v>#VALUE!</v>
      </c>
      <c r="BA106" s="302"/>
      <c r="BB106" s="228" t="e">
        <f>ADMIN1!DC106</f>
        <v>#VALUE!</v>
      </c>
      <c r="BC106" s="211"/>
    </row>
    <row r="107" spans="1:55" ht="30" customHeight="1" x14ac:dyDescent="0.2">
      <c r="A107" s="303">
        <f>ADMIN1!V107</f>
        <v>6063</v>
      </c>
      <c r="B107" s="304" t="str">
        <f>IF(ADMIN1!X107=0, "", ADMIN1!X107)</f>
        <v/>
      </c>
      <c r="C107" s="467" t="str">
        <f>ADMIN1!W107</f>
        <v>Huile d'olive Alorena 1L BIO</v>
      </c>
      <c r="D107" s="467"/>
      <c r="E107" s="397" t="e">
        <f>ADMIN1!Y107</f>
        <v>#VALUE!</v>
      </c>
      <c r="F107" s="222" t="str">
        <f>ADMIN1!AA107</f>
        <v>kg</v>
      </c>
      <c r="G107" s="305" t="str">
        <f>IF(ADMIN1!AB107="", "", ADMIN1!AB107)</f>
        <v/>
      </c>
      <c r="H107" s="305" t="str">
        <f>IF(ADMIN1!AC107="", "", ADMIN1!AC107)</f>
        <v/>
      </c>
      <c r="I107" s="305" t="str">
        <f>IF(ADMIN1!AD107="", "", ADMIN1!AD107)</f>
        <v/>
      </c>
      <c r="J107" s="408" t="str">
        <f>ADMIN1!AH107</f>
        <v>Malaga</v>
      </c>
      <c r="K107" s="223">
        <f>ADMIN1!AI107</f>
        <v>0</v>
      </c>
      <c r="L107" s="223" t="e">
        <f>ADMIN1!AJ107</f>
        <v>#VALUE!</v>
      </c>
      <c r="M107" s="224" t="e">
        <f>ADMIN1!AK107</f>
        <v>#VALUE!</v>
      </c>
      <c r="N107" s="462"/>
      <c r="O107" s="302"/>
      <c r="P107" s="225" t="e">
        <f>ADMIN1!AX107</f>
        <v>#VALUE!</v>
      </c>
      <c r="Q107" s="302"/>
      <c r="R107" s="226" t="e">
        <f>ADMIN1!BA107</f>
        <v>#VALUE!</v>
      </c>
      <c r="S107" s="302"/>
      <c r="T107" s="227" t="e">
        <f>ADMIN1!BD107</f>
        <v>#VALUE!</v>
      </c>
      <c r="U107" s="302"/>
      <c r="V107" s="227" t="e">
        <f>ADMIN1!BG107</f>
        <v>#VALUE!</v>
      </c>
      <c r="W107" s="302"/>
      <c r="X107" s="227" t="e">
        <f>ADMIN1!BJ107</f>
        <v>#VALUE!</v>
      </c>
      <c r="Y107" s="302"/>
      <c r="Z107" s="226" t="e">
        <f>ADMIN1!BM107</f>
        <v>#VALUE!</v>
      </c>
      <c r="AA107" s="302"/>
      <c r="AB107" s="227" t="e">
        <f>ADMIN1!BP107</f>
        <v>#VALUE!</v>
      </c>
      <c r="AC107" s="302"/>
      <c r="AD107" s="226" t="e">
        <f>ADMIN1!BS107</f>
        <v>#VALUE!</v>
      </c>
      <c r="AE107" s="302"/>
      <c r="AF107" s="227" t="e">
        <f>ADMIN1!BV107</f>
        <v>#VALUE!</v>
      </c>
      <c r="AG107" s="302"/>
      <c r="AH107" s="226" t="e">
        <f>ADMIN1!BY107</f>
        <v>#VALUE!</v>
      </c>
      <c r="AI107" s="302"/>
      <c r="AJ107" s="227" t="e">
        <f>ADMIN1!CB107</f>
        <v>#VALUE!</v>
      </c>
      <c r="AK107" s="302"/>
      <c r="AL107" s="226" t="e">
        <f>ADMIN1!CE107</f>
        <v>#VALUE!</v>
      </c>
      <c r="AM107" s="302"/>
      <c r="AN107" s="227" t="e">
        <f>ADMIN1!CH107</f>
        <v>#VALUE!</v>
      </c>
      <c r="AO107" s="302"/>
      <c r="AP107" s="226" t="e">
        <f>ADMIN1!CK107</f>
        <v>#VALUE!</v>
      </c>
      <c r="AQ107" s="302"/>
      <c r="AR107" s="228" t="e">
        <f>ADMIN1!CN107</f>
        <v>#VALUE!</v>
      </c>
      <c r="AS107" s="302"/>
      <c r="AT107" s="227" t="e">
        <f>ADMIN1!CQ107</f>
        <v>#VALUE!</v>
      </c>
      <c r="AU107" s="302"/>
      <c r="AV107" s="226" t="e">
        <f>ADMIN1!CT107</f>
        <v>#VALUE!</v>
      </c>
      <c r="AW107" s="302"/>
      <c r="AX107" s="227" t="e">
        <f>ADMIN1!CW107</f>
        <v>#VALUE!</v>
      </c>
      <c r="AY107" s="302"/>
      <c r="AZ107" s="226" t="e">
        <f>ADMIN1!CZ107</f>
        <v>#VALUE!</v>
      </c>
      <c r="BA107" s="302"/>
      <c r="BB107" s="228" t="e">
        <f>ADMIN1!DC107</f>
        <v>#VALUE!</v>
      </c>
      <c r="BC107" s="211"/>
    </row>
    <row r="108" spans="1:55" ht="30" customHeight="1" x14ac:dyDescent="0.2">
      <c r="A108" s="303">
        <f>ADMIN1!V108</f>
        <v>6064</v>
      </c>
      <c r="B108" s="304" t="str">
        <f>IF(ADMIN1!X108=0, "", ADMIN1!X108)</f>
        <v>❤️</v>
      </c>
      <c r="C108" s="467" t="str">
        <f>ADMIN1!W108</f>
        <v>Huile d'olive Aloreña 5L BIO</v>
      </c>
      <c r="D108" s="467"/>
      <c r="E108" s="397" t="e">
        <f>ADMIN1!Y108</f>
        <v>#VALUE!</v>
      </c>
      <c r="F108" s="222" t="str">
        <f>ADMIN1!AA108</f>
        <v>5l</v>
      </c>
      <c r="G108" s="305" t="str">
        <f>IF(ADMIN1!AB108="", "", ADMIN1!AB108)</f>
        <v/>
      </c>
      <c r="H108" s="305" t="str">
        <f>IF(ADMIN1!AC108="", "", ADMIN1!AC108)</f>
        <v/>
      </c>
      <c r="I108" s="305" t="str">
        <f>IF(ADMIN1!AD108="", "", ADMIN1!AD108)</f>
        <v/>
      </c>
      <c r="J108" s="408" t="str">
        <f>ADMIN1!AH108</f>
        <v>Malaga</v>
      </c>
      <c r="K108" s="223">
        <f>ADMIN1!AI108</f>
        <v>0</v>
      </c>
      <c r="L108" s="223" t="e">
        <f>ADMIN1!AJ108</f>
        <v>#VALUE!</v>
      </c>
      <c r="M108" s="224" t="e">
        <f>ADMIN1!AK108</f>
        <v>#VALUE!</v>
      </c>
      <c r="N108" s="462"/>
      <c r="O108" s="302"/>
      <c r="P108" s="225" t="e">
        <f>ADMIN1!AX108</f>
        <v>#VALUE!</v>
      </c>
      <c r="Q108" s="302"/>
      <c r="R108" s="226" t="e">
        <f>ADMIN1!BA108</f>
        <v>#VALUE!</v>
      </c>
      <c r="S108" s="302"/>
      <c r="T108" s="227" t="e">
        <f>ADMIN1!BD108</f>
        <v>#VALUE!</v>
      </c>
      <c r="U108" s="302"/>
      <c r="V108" s="227" t="e">
        <f>ADMIN1!BG108</f>
        <v>#VALUE!</v>
      </c>
      <c r="W108" s="302"/>
      <c r="X108" s="227" t="e">
        <f>ADMIN1!BJ108</f>
        <v>#VALUE!</v>
      </c>
      <c r="Y108" s="302"/>
      <c r="Z108" s="226" t="e">
        <f>ADMIN1!BM108</f>
        <v>#VALUE!</v>
      </c>
      <c r="AA108" s="302"/>
      <c r="AB108" s="227" t="e">
        <f>ADMIN1!BP108</f>
        <v>#VALUE!</v>
      </c>
      <c r="AC108" s="302"/>
      <c r="AD108" s="226" t="e">
        <f>ADMIN1!BS108</f>
        <v>#VALUE!</v>
      </c>
      <c r="AE108" s="302"/>
      <c r="AF108" s="227" t="e">
        <f>ADMIN1!BV108</f>
        <v>#VALUE!</v>
      </c>
      <c r="AG108" s="302"/>
      <c r="AH108" s="226" t="e">
        <f>ADMIN1!BY108</f>
        <v>#VALUE!</v>
      </c>
      <c r="AI108" s="302"/>
      <c r="AJ108" s="227" t="e">
        <f>ADMIN1!CB108</f>
        <v>#VALUE!</v>
      </c>
      <c r="AK108" s="302"/>
      <c r="AL108" s="226" t="e">
        <f>ADMIN1!CE108</f>
        <v>#VALUE!</v>
      </c>
      <c r="AM108" s="302"/>
      <c r="AN108" s="227" t="e">
        <f>ADMIN1!CH108</f>
        <v>#VALUE!</v>
      </c>
      <c r="AO108" s="302"/>
      <c r="AP108" s="226" t="e">
        <f>ADMIN1!CK108</f>
        <v>#VALUE!</v>
      </c>
      <c r="AQ108" s="302"/>
      <c r="AR108" s="228" t="e">
        <f>ADMIN1!CN108</f>
        <v>#VALUE!</v>
      </c>
      <c r="AS108" s="302"/>
      <c r="AT108" s="227" t="e">
        <f>ADMIN1!CQ108</f>
        <v>#VALUE!</v>
      </c>
      <c r="AU108" s="302"/>
      <c r="AV108" s="226" t="e">
        <f>ADMIN1!CT108</f>
        <v>#VALUE!</v>
      </c>
      <c r="AW108" s="302"/>
      <c r="AX108" s="227" t="e">
        <f>ADMIN1!CW108</f>
        <v>#VALUE!</v>
      </c>
      <c r="AY108" s="302"/>
      <c r="AZ108" s="226" t="e">
        <f>ADMIN1!CZ108</f>
        <v>#VALUE!</v>
      </c>
      <c r="BA108" s="302"/>
      <c r="BB108" s="228" t="e">
        <f>ADMIN1!DC108</f>
        <v>#VALUE!</v>
      </c>
      <c r="BC108" s="211"/>
    </row>
    <row r="109" spans="1:55" ht="30" customHeight="1" x14ac:dyDescent="0.2">
      <c r="A109" s="303" t="str">
        <f>ADMIN1!V109</f>
        <v>3601-5043-3261</v>
      </c>
      <c r="B109" s="304" t="str">
        <f>IF(ADMIN1!X109=0, "", ADMIN1!X109)</f>
        <v>❤️</v>
      </c>
      <c r="C109" s="467" t="str">
        <f>ADMIN1!W109</f>
        <v>Kaki différentes variétés
    - (persimon, rouge brillant, tomatero)</v>
      </c>
      <c r="D109" s="467"/>
      <c r="E109" s="397" t="e">
        <f>ADMIN1!Y109</f>
        <v>#VALUE!</v>
      </c>
      <c r="F109" s="222" t="str">
        <f>ADMIN1!AA109</f>
        <v>kg</v>
      </c>
      <c r="G109" s="305" t="e">
        <f>IF(ADMIN1!AB109="", "", ADMIN1!AB109)</f>
        <v>#VALUE!</v>
      </c>
      <c r="H109" s="305" t="e">
        <f>IF(ADMIN1!AC109="", "", ADMIN1!AC109)</f>
        <v>#VALUE!</v>
      </c>
      <c r="I109" s="305" t="str">
        <f>IF(ADMIN1!AD109="", "", ADMIN1!AD109)</f>
        <v/>
      </c>
      <c r="J109" s="408" t="str">
        <f>ADMIN1!AH109</f>
        <v>Grenade</v>
      </c>
      <c r="K109" s="223">
        <f>ADMIN1!AI109</f>
        <v>0</v>
      </c>
      <c r="L109" s="223" t="e">
        <f>ADMIN1!AJ109</f>
        <v>#VALUE!</v>
      </c>
      <c r="M109" s="224" t="e">
        <f>ADMIN1!AK109</f>
        <v>#VALUE!</v>
      </c>
      <c r="N109" s="462"/>
      <c r="O109" s="302"/>
      <c r="P109" s="225" t="e">
        <f>ADMIN1!AX109</f>
        <v>#VALUE!</v>
      </c>
      <c r="Q109" s="302"/>
      <c r="R109" s="226" t="e">
        <f>ADMIN1!BA109</f>
        <v>#VALUE!</v>
      </c>
      <c r="S109" s="302"/>
      <c r="T109" s="227" t="e">
        <f>ADMIN1!BD109</f>
        <v>#VALUE!</v>
      </c>
      <c r="U109" s="302"/>
      <c r="V109" s="227" t="e">
        <f>ADMIN1!BG109</f>
        <v>#VALUE!</v>
      </c>
      <c r="W109" s="302"/>
      <c r="X109" s="227" t="e">
        <f>ADMIN1!BJ109</f>
        <v>#VALUE!</v>
      </c>
      <c r="Y109" s="302"/>
      <c r="Z109" s="226" t="e">
        <f>ADMIN1!BM109</f>
        <v>#VALUE!</v>
      </c>
      <c r="AA109" s="302"/>
      <c r="AB109" s="227" t="e">
        <f>ADMIN1!BP109</f>
        <v>#VALUE!</v>
      </c>
      <c r="AC109" s="302"/>
      <c r="AD109" s="226" t="e">
        <f>ADMIN1!BS109</f>
        <v>#VALUE!</v>
      </c>
      <c r="AE109" s="302"/>
      <c r="AF109" s="227" t="e">
        <f>ADMIN1!BV109</f>
        <v>#VALUE!</v>
      </c>
      <c r="AG109" s="302"/>
      <c r="AH109" s="226" t="e">
        <f>ADMIN1!BY109</f>
        <v>#VALUE!</v>
      </c>
      <c r="AI109" s="302"/>
      <c r="AJ109" s="227" t="e">
        <f>ADMIN1!CB109</f>
        <v>#VALUE!</v>
      </c>
      <c r="AK109" s="302"/>
      <c r="AL109" s="226" t="e">
        <f>ADMIN1!CE109</f>
        <v>#VALUE!</v>
      </c>
      <c r="AM109" s="302"/>
      <c r="AN109" s="227" t="e">
        <f>ADMIN1!CH109</f>
        <v>#VALUE!</v>
      </c>
      <c r="AO109" s="302"/>
      <c r="AP109" s="226" t="e">
        <f>ADMIN1!CK109</f>
        <v>#VALUE!</v>
      </c>
      <c r="AQ109" s="302"/>
      <c r="AR109" s="228" t="e">
        <f>ADMIN1!CN109</f>
        <v>#VALUE!</v>
      </c>
      <c r="AS109" s="302"/>
      <c r="AT109" s="227" t="e">
        <f>ADMIN1!CQ109</f>
        <v>#VALUE!</v>
      </c>
      <c r="AU109" s="302"/>
      <c r="AV109" s="226" t="e">
        <f>ADMIN1!CT109</f>
        <v>#VALUE!</v>
      </c>
      <c r="AW109" s="302"/>
      <c r="AX109" s="227" t="e">
        <f>ADMIN1!CW109</f>
        <v>#VALUE!</v>
      </c>
      <c r="AY109" s="302"/>
      <c r="AZ109" s="226" t="e">
        <f>ADMIN1!CZ109</f>
        <v>#VALUE!</v>
      </c>
      <c r="BA109" s="302"/>
      <c r="BB109" s="228" t="e">
        <f>ADMIN1!DC109</f>
        <v>#VALUE!</v>
      </c>
      <c r="BC109" s="211"/>
    </row>
    <row r="110" spans="1:55" ht="30" customHeight="1" x14ac:dyDescent="0.2">
      <c r="A110" s="303">
        <f>ADMIN1!V110</f>
        <v>3265</v>
      </c>
      <c r="B110" s="304" t="str">
        <f>IF(ADMIN1!X110=0, "", ADMIN1!X110)</f>
        <v>❤️</v>
      </c>
      <c r="C110" s="467" t="str">
        <f>ADMIN1!W110</f>
        <v>Kaki Fuyu</v>
      </c>
      <c r="D110" s="467"/>
      <c r="E110" s="397" t="e">
        <f>ADMIN1!Y110</f>
        <v>#VALUE!</v>
      </c>
      <c r="F110" s="222" t="str">
        <f>ADMIN1!AA110</f>
        <v>kg</v>
      </c>
      <c r="G110" s="305" t="e">
        <f>IF(ADMIN1!AB110="", "", ADMIN1!AB110)</f>
        <v>#VALUE!</v>
      </c>
      <c r="H110" s="305" t="e">
        <f>IF(ADMIN1!AC110="", "", ADMIN1!AC110)</f>
        <v>#VALUE!</v>
      </c>
      <c r="I110" s="305" t="e">
        <f>IF(ADMIN1!AD110="", "", ADMIN1!AD110)</f>
        <v>#VALUE!</v>
      </c>
      <c r="J110" s="408" t="str">
        <f>ADMIN1!AH110</f>
        <v>Grenade</v>
      </c>
      <c r="K110" s="223">
        <f>ADMIN1!AI110</f>
        <v>0</v>
      </c>
      <c r="L110" s="223" t="e">
        <f>ADMIN1!AJ110</f>
        <v>#VALUE!</v>
      </c>
      <c r="M110" s="224" t="e">
        <f>ADMIN1!AK110</f>
        <v>#VALUE!</v>
      </c>
      <c r="N110" s="462"/>
      <c r="O110" s="302"/>
      <c r="P110" s="225" t="e">
        <f>ADMIN1!AX110</f>
        <v>#VALUE!</v>
      </c>
      <c r="Q110" s="302"/>
      <c r="R110" s="226" t="e">
        <f>ADMIN1!BA110</f>
        <v>#VALUE!</v>
      </c>
      <c r="S110" s="302"/>
      <c r="T110" s="227" t="e">
        <f>ADMIN1!BD110</f>
        <v>#VALUE!</v>
      </c>
      <c r="U110" s="302"/>
      <c r="V110" s="227" t="e">
        <f>ADMIN1!BG110</f>
        <v>#VALUE!</v>
      </c>
      <c r="W110" s="302"/>
      <c r="X110" s="227" t="e">
        <f>ADMIN1!BJ110</f>
        <v>#VALUE!</v>
      </c>
      <c r="Y110" s="302"/>
      <c r="Z110" s="226" t="e">
        <f>ADMIN1!BM110</f>
        <v>#VALUE!</v>
      </c>
      <c r="AA110" s="302"/>
      <c r="AB110" s="227" t="e">
        <f>ADMIN1!BP110</f>
        <v>#VALUE!</v>
      </c>
      <c r="AC110" s="302"/>
      <c r="AD110" s="226" t="e">
        <f>ADMIN1!BS110</f>
        <v>#VALUE!</v>
      </c>
      <c r="AE110" s="302"/>
      <c r="AF110" s="227" t="e">
        <f>ADMIN1!BV110</f>
        <v>#VALUE!</v>
      </c>
      <c r="AG110" s="302"/>
      <c r="AH110" s="226" t="e">
        <f>ADMIN1!BY110</f>
        <v>#VALUE!</v>
      </c>
      <c r="AI110" s="302"/>
      <c r="AJ110" s="227" t="e">
        <f>ADMIN1!CB110</f>
        <v>#VALUE!</v>
      </c>
      <c r="AK110" s="302"/>
      <c r="AL110" s="226" t="e">
        <f>ADMIN1!CE110</f>
        <v>#VALUE!</v>
      </c>
      <c r="AM110" s="302"/>
      <c r="AN110" s="227" t="e">
        <f>ADMIN1!CH110</f>
        <v>#VALUE!</v>
      </c>
      <c r="AO110" s="302"/>
      <c r="AP110" s="226" t="e">
        <f>ADMIN1!CK110</f>
        <v>#VALUE!</v>
      </c>
      <c r="AQ110" s="302"/>
      <c r="AR110" s="228" t="e">
        <f>ADMIN1!CN110</f>
        <v>#VALUE!</v>
      </c>
      <c r="AS110" s="302"/>
      <c r="AT110" s="227" t="e">
        <f>ADMIN1!CQ110</f>
        <v>#VALUE!</v>
      </c>
      <c r="AU110" s="302"/>
      <c r="AV110" s="226" t="e">
        <f>ADMIN1!CT110</f>
        <v>#VALUE!</v>
      </c>
      <c r="AW110" s="302"/>
      <c r="AX110" s="227" t="e">
        <f>ADMIN1!CW110</f>
        <v>#VALUE!</v>
      </c>
      <c r="AY110" s="302"/>
      <c r="AZ110" s="226" t="e">
        <f>ADMIN1!CZ110</f>
        <v>#VALUE!</v>
      </c>
      <c r="BA110" s="302"/>
      <c r="BB110" s="228" t="e">
        <f>ADMIN1!DC110</f>
        <v>#VALUE!</v>
      </c>
      <c r="BC110" s="211"/>
    </row>
    <row r="111" spans="1:55" ht="30" customHeight="1" x14ac:dyDescent="0.2">
      <c r="A111" s="303">
        <f>ADMIN1!V111</f>
        <v>3276</v>
      </c>
      <c r="B111" s="304" t="str">
        <f>IF(ADMIN1!X111=0, "", ADMIN1!X111)</f>
        <v/>
      </c>
      <c r="C111" s="467" t="str">
        <f>ADMIN1!W111</f>
        <v xml:space="preserve">Kiwi </v>
      </c>
      <c r="D111" s="467"/>
      <c r="E111" s="397" t="e">
        <f>ADMIN1!Y111</f>
        <v>#VALUE!</v>
      </c>
      <c r="F111" s="222" t="str">
        <f>ADMIN1!AA111</f>
        <v>kg</v>
      </c>
      <c r="G111" s="305" t="e">
        <f>IF(ADMIN1!AB111="", "", ADMIN1!AB111)</f>
        <v>#VALUE!</v>
      </c>
      <c r="H111" s="305" t="e">
        <f>IF(ADMIN1!AC111="", "", ADMIN1!AC111)</f>
        <v>#VALUE!</v>
      </c>
      <c r="I111" s="305" t="str">
        <f>IF(ADMIN1!AD111="", "", ADMIN1!AD111)</f>
        <v/>
      </c>
      <c r="J111" s="408" t="str">
        <f>ADMIN1!AH111</f>
        <v>Grenade</v>
      </c>
      <c r="K111" s="223">
        <f>ADMIN1!AI111</f>
        <v>0</v>
      </c>
      <c r="L111" s="223" t="e">
        <f>ADMIN1!AJ111</f>
        <v>#VALUE!</v>
      </c>
      <c r="M111" s="224" t="e">
        <f>ADMIN1!AK111</f>
        <v>#VALUE!</v>
      </c>
      <c r="N111" s="462"/>
      <c r="O111" s="302"/>
      <c r="P111" s="225" t="e">
        <f>ADMIN1!AX111</f>
        <v>#VALUE!</v>
      </c>
      <c r="Q111" s="302"/>
      <c r="R111" s="226" t="e">
        <f>ADMIN1!BA111</f>
        <v>#VALUE!</v>
      </c>
      <c r="S111" s="302"/>
      <c r="T111" s="227" t="e">
        <f>ADMIN1!BD111</f>
        <v>#VALUE!</v>
      </c>
      <c r="U111" s="302"/>
      <c r="V111" s="227" t="e">
        <f>ADMIN1!BG111</f>
        <v>#VALUE!</v>
      </c>
      <c r="W111" s="302"/>
      <c r="X111" s="227" t="e">
        <f>ADMIN1!BJ111</f>
        <v>#VALUE!</v>
      </c>
      <c r="Y111" s="302"/>
      <c r="Z111" s="226" t="e">
        <f>ADMIN1!BM111</f>
        <v>#VALUE!</v>
      </c>
      <c r="AA111" s="302"/>
      <c r="AB111" s="227" t="e">
        <f>ADMIN1!BP111</f>
        <v>#VALUE!</v>
      </c>
      <c r="AC111" s="302"/>
      <c r="AD111" s="226" t="e">
        <f>ADMIN1!BS111</f>
        <v>#VALUE!</v>
      </c>
      <c r="AE111" s="302"/>
      <c r="AF111" s="227" t="e">
        <f>ADMIN1!BV111</f>
        <v>#VALUE!</v>
      </c>
      <c r="AG111" s="302"/>
      <c r="AH111" s="226" t="e">
        <f>ADMIN1!BY111</f>
        <v>#VALUE!</v>
      </c>
      <c r="AI111" s="302"/>
      <c r="AJ111" s="227" t="e">
        <f>ADMIN1!CB111</f>
        <v>#VALUE!</v>
      </c>
      <c r="AK111" s="302"/>
      <c r="AL111" s="226" t="e">
        <f>ADMIN1!CE111</f>
        <v>#VALUE!</v>
      </c>
      <c r="AM111" s="302"/>
      <c r="AN111" s="227" t="e">
        <f>ADMIN1!CH111</f>
        <v>#VALUE!</v>
      </c>
      <c r="AO111" s="302"/>
      <c r="AP111" s="226" t="e">
        <f>ADMIN1!CK111</f>
        <v>#VALUE!</v>
      </c>
      <c r="AQ111" s="302"/>
      <c r="AR111" s="228" t="e">
        <f>ADMIN1!CN111</f>
        <v>#VALUE!</v>
      </c>
      <c r="AS111" s="302"/>
      <c r="AT111" s="227" t="e">
        <f>ADMIN1!CQ111</f>
        <v>#VALUE!</v>
      </c>
      <c r="AU111" s="302"/>
      <c r="AV111" s="226" t="e">
        <f>ADMIN1!CT111</f>
        <v>#VALUE!</v>
      </c>
      <c r="AW111" s="302"/>
      <c r="AX111" s="227" t="e">
        <f>ADMIN1!CW111</f>
        <v>#VALUE!</v>
      </c>
      <c r="AY111" s="302"/>
      <c r="AZ111" s="226" t="e">
        <f>ADMIN1!CZ111</f>
        <v>#VALUE!</v>
      </c>
      <c r="BA111" s="302"/>
      <c r="BB111" s="228" t="e">
        <f>ADMIN1!DC111</f>
        <v>#VALUE!</v>
      </c>
      <c r="BC111" s="211"/>
    </row>
    <row r="112" spans="1:55" ht="30" customHeight="1" x14ac:dyDescent="0.2">
      <c r="A112" s="303">
        <f>ADMIN1!V112</f>
        <v>1961</v>
      </c>
      <c r="B112" s="304" t="str">
        <f>IF(ADMIN1!X112=0, "", ADMIN1!X112)</f>
        <v/>
      </c>
      <c r="C112" s="467" t="str">
        <f>ADMIN1!W112</f>
        <v>Kiwi  BIO</v>
      </c>
      <c r="D112" s="467"/>
      <c r="E112" s="397" t="e">
        <f>ADMIN1!Y112</f>
        <v>#VALUE!</v>
      </c>
      <c r="F112" s="222" t="str">
        <f>ADMIN1!AA112</f>
        <v>kg</v>
      </c>
      <c r="G112" s="305" t="e">
        <f>IF(ADMIN1!AB112="", "", ADMIN1!AB112)</f>
        <v>#VALUE!</v>
      </c>
      <c r="H112" s="305" t="e">
        <f>IF(ADMIN1!AC112="", "", ADMIN1!AC112)</f>
        <v>#VALUE!</v>
      </c>
      <c r="I112" s="305" t="str">
        <f>IF(ADMIN1!AD112="", "", ADMIN1!AD112)</f>
        <v/>
      </c>
      <c r="J112" s="408" t="str">
        <f>ADMIN1!AH112</f>
        <v>Portugal</v>
      </c>
      <c r="K112" s="223">
        <f>ADMIN1!AI112</f>
        <v>0</v>
      </c>
      <c r="L112" s="223" t="e">
        <f>ADMIN1!AJ112</f>
        <v>#VALUE!</v>
      </c>
      <c r="M112" s="224" t="e">
        <f>ADMIN1!AK112</f>
        <v>#VALUE!</v>
      </c>
      <c r="N112" s="462"/>
      <c r="O112" s="302"/>
      <c r="P112" s="225" t="e">
        <f>ADMIN1!AX112</f>
        <v>#VALUE!</v>
      </c>
      <c r="Q112" s="302"/>
      <c r="R112" s="226" t="e">
        <f>ADMIN1!BA112</f>
        <v>#VALUE!</v>
      </c>
      <c r="S112" s="302"/>
      <c r="T112" s="227" t="e">
        <f>ADMIN1!BD112</f>
        <v>#VALUE!</v>
      </c>
      <c r="U112" s="302"/>
      <c r="V112" s="227" t="e">
        <f>ADMIN1!BG112</f>
        <v>#VALUE!</v>
      </c>
      <c r="W112" s="302"/>
      <c r="X112" s="227" t="e">
        <f>ADMIN1!BJ112</f>
        <v>#VALUE!</v>
      </c>
      <c r="Y112" s="302"/>
      <c r="Z112" s="226" t="e">
        <f>ADMIN1!BM112</f>
        <v>#VALUE!</v>
      </c>
      <c r="AA112" s="302"/>
      <c r="AB112" s="227" t="e">
        <f>ADMIN1!BP112</f>
        <v>#VALUE!</v>
      </c>
      <c r="AC112" s="302"/>
      <c r="AD112" s="226" t="e">
        <f>ADMIN1!BS112</f>
        <v>#VALUE!</v>
      </c>
      <c r="AE112" s="302"/>
      <c r="AF112" s="227" t="e">
        <f>ADMIN1!BV112</f>
        <v>#VALUE!</v>
      </c>
      <c r="AG112" s="302"/>
      <c r="AH112" s="226" t="e">
        <f>ADMIN1!BY112</f>
        <v>#VALUE!</v>
      </c>
      <c r="AI112" s="302"/>
      <c r="AJ112" s="227" t="e">
        <f>ADMIN1!CB112</f>
        <v>#VALUE!</v>
      </c>
      <c r="AK112" s="302"/>
      <c r="AL112" s="226" t="e">
        <f>ADMIN1!CE112</f>
        <v>#VALUE!</v>
      </c>
      <c r="AM112" s="302"/>
      <c r="AN112" s="227" t="e">
        <f>ADMIN1!CH112</f>
        <v>#VALUE!</v>
      </c>
      <c r="AO112" s="302"/>
      <c r="AP112" s="226" t="e">
        <f>ADMIN1!CK112</f>
        <v>#VALUE!</v>
      </c>
      <c r="AQ112" s="302"/>
      <c r="AR112" s="228" t="e">
        <f>ADMIN1!CN112</f>
        <v>#VALUE!</v>
      </c>
      <c r="AS112" s="302"/>
      <c r="AT112" s="227" t="e">
        <f>ADMIN1!CQ112</f>
        <v>#VALUE!</v>
      </c>
      <c r="AU112" s="302"/>
      <c r="AV112" s="226" t="e">
        <f>ADMIN1!CT112</f>
        <v>#VALUE!</v>
      </c>
      <c r="AW112" s="302"/>
      <c r="AX112" s="227" t="e">
        <f>ADMIN1!CW112</f>
        <v>#VALUE!</v>
      </c>
      <c r="AY112" s="302"/>
      <c r="AZ112" s="226" t="e">
        <f>ADMIN1!CZ112</f>
        <v>#VALUE!</v>
      </c>
      <c r="BA112" s="302"/>
      <c r="BB112" s="228" t="e">
        <f>ADMIN1!DC112</f>
        <v>#VALUE!</v>
      </c>
      <c r="BC112" s="211"/>
    </row>
    <row r="113" spans="1:55" ht="30" customHeight="1" x14ac:dyDescent="0.2">
      <c r="A113" s="303">
        <f>ADMIN1!V113</f>
        <v>3941</v>
      </c>
      <c r="B113" s="304" t="str">
        <f>IF(ADMIN1!X113=0, "", ADMIN1!X113)</f>
        <v>❤️</v>
      </c>
      <c r="C113" s="467" t="str">
        <f>ADMIN1!W113</f>
        <v>Kiwi Sun Gold</v>
      </c>
      <c r="D113" s="467"/>
      <c r="E113" s="397" t="e">
        <f>ADMIN1!Y113</f>
        <v>#VALUE!</v>
      </c>
      <c r="F113" s="222" t="str">
        <f>ADMIN1!AA113</f>
        <v>kg</v>
      </c>
      <c r="G113" s="305" t="str">
        <f>IF(ADMIN1!AB113="", "", ADMIN1!AB113)</f>
        <v/>
      </c>
      <c r="H113" s="305" t="str">
        <f>IF(ADMIN1!AC113="", "", ADMIN1!AC113)</f>
        <v/>
      </c>
      <c r="I113" s="305" t="str">
        <f>IF(ADMIN1!AD113="", "", ADMIN1!AD113)</f>
        <v/>
      </c>
      <c r="J113" s="408" t="str">
        <f>ADMIN1!AH113</f>
        <v>Nouvelle
Zélande</v>
      </c>
      <c r="K113" s="223">
        <f>ADMIN1!AI113</f>
        <v>0</v>
      </c>
      <c r="L113" s="223" t="e">
        <f>ADMIN1!AJ113</f>
        <v>#VALUE!</v>
      </c>
      <c r="M113" s="224" t="e">
        <f>ADMIN1!AK113</f>
        <v>#VALUE!</v>
      </c>
      <c r="N113" s="462"/>
      <c r="O113" s="302"/>
      <c r="P113" s="225" t="e">
        <f>ADMIN1!AX113</f>
        <v>#VALUE!</v>
      </c>
      <c r="Q113" s="302"/>
      <c r="R113" s="226" t="e">
        <f>ADMIN1!BA113</f>
        <v>#VALUE!</v>
      </c>
      <c r="S113" s="302"/>
      <c r="T113" s="227" t="e">
        <f>ADMIN1!BD113</f>
        <v>#VALUE!</v>
      </c>
      <c r="U113" s="302"/>
      <c r="V113" s="227" t="e">
        <f>ADMIN1!BG113</f>
        <v>#VALUE!</v>
      </c>
      <c r="W113" s="302"/>
      <c r="X113" s="227" t="e">
        <f>ADMIN1!BJ113</f>
        <v>#VALUE!</v>
      </c>
      <c r="Y113" s="302"/>
      <c r="Z113" s="226" t="e">
        <f>ADMIN1!BM113</f>
        <v>#VALUE!</v>
      </c>
      <c r="AA113" s="302"/>
      <c r="AB113" s="227" t="e">
        <f>ADMIN1!BP113</f>
        <v>#VALUE!</v>
      </c>
      <c r="AC113" s="302"/>
      <c r="AD113" s="226" t="e">
        <f>ADMIN1!BS113</f>
        <v>#VALUE!</v>
      </c>
      <c r="AE113" s="302"/>
      <c r="AF113" s="227" t="e">
        <f>ADMIN1!BV113</f>
        <v>#VALUE!</v>
      </c>
      <c r="AG113" s="302"/>
      <c r="AH113" s="226" t="e">
        <f>ADMIN1!BY113</f>
        <v>#VALUE!</v>
      </c>
      <c r="AI113" s="302"/>
      <c r="AJ113" s="227" t="e">
        <f>ADMIN1!CB113</f>
        <v>#VALUE!</v>
      </c>
      <c r="AK113" s="302"/>
      <c r="AL113" s="226" t="e">
        <f>ADMIN1!CE113</f>
        <v>#VALUE!</v>
      </c>
      <c r="AM113" s="302"/>
      <c r="AN113" s="227" t="e">
        <f>ADMIN1!CH113</f>
        <v>#VALUE!</v>
      </c>
      <c r="AO113" s="302"/>
      <c r="AP113" s="226" t="e">
        <f>ADMIN1!CK113</f>
        <v>#VALUE!</v>
      </c>
      <c r="AQ113" s="302"/>
      <c r="AR113" s="228" t="e">
        <f>ADMIN1!CN113</f>
        <v>#VALUE!</v>
      </c>
      <c r="AS113" s="302"/>
      <c r="AT113" s="227" t="e">
        <f>ADMIN1!CQ113</f>
        <v>#VALUE!</v>
      </c>
      <c r="AU113" s="302"/>
      <c r="AV113" s="226" t="e">
        <f>ADMIN1!CT113</f>
        <v>#VALUE!</v>
      </c>
      <c r="AW113" s="302"/>
      <c r="AX113" s="227" t="e">
        <f>ADMIN1!CW113</f>
        <v>#VALUE!</v>
      </c>
      <c r="AY113" s="302"/>
      <c r="AZ113" s="226" t="e">
        <f>ADMIN1!CZ113</f>
        <v>#VALUE!</v>
      </c>
      <c r="BA113" s="302"/>
      <c r="BB113" s="228" t="e">
        <f>ADMIN1!DC113</f>
        <v>#VALUE!</v>
      </c>
      <c r="BC113" s="211"/>
    </row>
    <row r="114" spans="1:55" ht="30" customHeight="1" x14ac:dyDescent="0.2">
      <c r="A114" s="303">
        <f>ADMIN1!V114</f>
        <v>1755</v>
      </c>
      <c r="B114" s="304" t="str">
        <f>IF(ADMIN1!X114=0, "", ADMIN1!X114)</f>
        <v>❤️</v>
      </c>
      <c r="C114" s="467" t="str">
        <f>ADMIN1!W114</f>
        <v>Lait de coco en poudre CRU BIO (1kg)</v>
      </c>
      <c r="D114" s="467"/>
      <c r="E114" s="397" t="e">
        <f>ADMIN1!Y114</f>
        <v>#VALUE!</v>
      </c>
      <c r="F114" s="222" t="str">
        <f>ADMIN1!AA114</f>
        <v>kg</v>
      </c>
      <c r="G114" s="305" t="e">
        <f>IF(ADMIN1!AB114="", "", ADMIN1!AB114)</f>
        <v>#VALUE!</v>
      </c>
      <c r="H114" s="305" t="str">
        <f>IF(ADMIN1!AC114="", "", ADMIN1!AC114)</f>
        <v/>
      </c>
      <c r="I114" s="305" t="str">
        <f>IF(ADMIN1!AD114="", "", ADMIN1!AD114)</f>
        <v/>
      </c>
      <c r="J114" s="408" t="str">
        <f>ADMIN1!AH114</f>
        <v>Sri Lanka</v>
      </c>
      <c r="K114" s="223">
        <f>ADMIN1!AI114</f>
        <v>0</v>
      </c>
      <c r="L114" s="223" t="e">
        <f>ADMIN1!AJ114</f>
        <v>#VALUE!</v>
      </c>
      <c r="M114" s="224" t="e">
        <f>ADMIN1!AK114</f>
        <v>#VALUE!</v>
      </c>
      <c r="N114" s="462"/>
      <c r="O114" s="302"/>
      <c r="P114" s="225" t="e">
        <f>ADMIN1!AX114</f>
        <v>#VALUE!</v>
      </c>
      <c r="Q114" s="302"/>
      <c r="R114" s="226" t="e">
        <f>ADMIN1!BA114</f>
        <v>#VALUE!</v>
      </c>
      <c r="S114" s="302"/>
      <c r="T114" s="227" t="e">
        <f>ADMIN1!BD114</f>
        <v>#VALUE!</v>
      </c>
      <c r="U114" s="302"/>
      <c r="V114" s="227" t="e">
        <f>ADMIN1!BG114</f>
        <v>#VALUE!</v>
      </c>
      <c r="W114" s="302"/>
      <c r="X114" s="227" t="e">
        <f>ADMIN1!BJ114</f>
        <v>#VALUE!</v>
      </c>
      <c r="Y114" s="302"/>
      <c r="Z114" s="226" t="e">
        <f>ADMIN1!BM114</f>
        <v>#VALUE!</v>
      </c>
      <c r="AA114" s="302"/>
      <c r="AB114" s="227" t="e">
        <f>ADMIN1!BP114</f>
        <v>#VALUE!</v>
      </c>
      <c r="AC114" s="302"/>
      <c r="AD114" s="226" t="e">
        <f>ADMIN1!BS114</f>
        <v>#VALUE!</v>
      </c>
      <c r="AE114" s="302"/>
      <c r="AF114" s="227" t="e">
        <f>ADMIN1!BV114</f>
        <v>#VALUE!</v>
      </c>
      <c r="AG114" s="302"/>
      <c r="AH114" s="226" t="e">
        <f>ADMIN1!BY114</f>
        <v>#VALUE!</v>
      </c>
      <c r="AI114" s="302"/>
      <c r="AJ114" s="227" t="e">
        <f>ADMIN1!CB114</f>
        <v>#VALUE!</v>
      </c>
      <c r="AK114" s="302"/>
      <c r="AL114" s="226" t="e">
        <f>ADMIN1!CE114</f>
        <v>#VALUE!</v>
      </c>
      <c r="AM114" s="302"/>
      <c r="AN114" s="227" t="e">
        <f>ADMIN1!CH114</f>
        <v>#VALUE!</v>
      </c>
      <c r="AO114" s="302"/>
      <c r="AP114" s="226" t="e">
        <f>ADMIN1!CK114</f>
        <v>#VALUE!</v>
      </c>
      <c r="AQ114" s="302"/>
      <c r="AR114" s="228" t="e">
        <f>ADMIN1!CN114</f>
        <v>#VALUE!</v>
      </c>
      <c r="AS114" s="302"/>
      <c r="AT114" s="227" t="e">
        <f>ADMIN1!CQ114</f>
        <v>#VALUE!</v>
      </c>
      <c r="AU114" s="302"/>
      <c r="AV114" s="226" t="e">
        <f>ADMIN1!CT114</f>
        <v>#VALUE!</v>
      </c>
      <c r="AW114" s="302"/>
      <c r="AX114" s="227" t="e">
        <f>ADMIN1!CW114</f>
        <v>#VALUE!</v>
      </c>
      <c r="AY114" s="302"/>
      <c r="AZ114" s="226" t="e">
        <f>ADMIN1!CZ114</f>
        <v>#VALUE!</v>
      </c>
      <c r="BA114" s="302"/>
      <c r="BB114" s="228" t="e">
        <f>ADMIN1!DC114</f>
        <v>#VALUE!</v>
      </c>
      <c r="BC114" s="211"/>
    </row>
    <row r="115" spans="1:55" ht="30" customHeight="1" x14ac:dyDescent="0.2">
      <c r="A115" s="303">
        <f>ADMIN1!V115</f>
        <v>1755</v>
      </c>
      <c r="B115" s="304" t="str">
        <f>IF(ADMIN1!X115=0, "", ADMIN1!X115)</f>
        <v>❤️</v>
      </c>
      <c r="C115" s="467" t="str">
        <f>ADMIN1!W115</f>
        <v>Lait de coco en poudre CRU BIO (500g)</v>
      </c>
      <c r="D115" s="467"/>
      <c r="E115" s="397" t="e">
        <f>ADMIN1!Y115</f>
        <v>#VALUE!</v>
      </c>
      <c r="F115" s="222" t="str">
        <f>ADMIN1!AA115</f>
        <v>kg</v>
      </c>
      <c r="G115" s="305" t="str">
        <f>IF(ADMIN1!AB115="", "", ADMIN1!AB115)</f>
        <v/>
      </c>
      <c r="H115" s="305" t="str">
        <f>IF(ADMIN1!AC115="", "", ADMIN1!AC115)</f>
        <v/>
      </c>
      <c r="I115" s="305" t="str">
        <f>IF(ADMIN1!AD115="", "", ADMIN1!AD115)</f>
        <v/>
      </c>
      <c r="J115" s="408" t="str">
        <f>ADMIN1!AH115</f>
        <v>Sri Lanka</v>
      </c>
      <c r="K115" s="223">
        <f>ADMIN1!AI115</f>
        <v>0</v>
      </c>
      <c r="L115" s="223" t="e">
        <f>ADMIN1!AJ115</f>
        <v>#VALUE!</v>
      </c>
      <c r="M115" s="224" t="e">
        <f>ADMIN1!AK115</f>
        <v>#VALUE!</v>
      </c>
      <c r="N115" s="462"/>
      <c r="O115" s="302"/>
      <c r="P115" s="225" t="e">
        <f>ADMIN1!AX115</f>
        <v>#VALUE!</v>
      </c>
      <c r="Q115" s="302"/>
      <c r="R115" s="226" t="e">
        <f>ADMIN1!BA115</f>
        <v>#VALUE!</v>
      </c>
      <c r="S115" s="302"/>
      <c r="T115" s="227" t="e">
        <f>ADMIN1!BD115</f>
        <v>#VALUE!</v>
      </c>
      <c r="U115" s="302"/>
      <c r="V115" s="227" t="e">
        <f>ADMIN1!BG115</f>
        <v>#VALUE!</v>
      </c>
      <c r="W115" s="302"/>
      <c r="X115" s="227" t="e">
        <f>ADMIN1!BJ115</f>
        <v>#VALUE!</v>
      </c>
      <c r="Y115" s="302"/>
      <c r="Z115" s="226" t="e">
        <f>ADMIN1!BM115</f>
        <v>#VALUE!</v>
      </c>
      <c r="AA115" s="302"/>
      <c r="AB115" s="227" t="e">
        <f>ADMIN1!BP115</f>
        <v>#VALUE!</v>
      </c>
      <c r="AC115" s="302"/>
      <c r="AD115" s="226" t="e">
        <f>ADMIN1!BS115</f>
        <v>#VALUE!</v>
      </c>
      <c r="AE115" s="302"/>
      <c r="AF115" s="227" t="e">
        <f>ADMIN1!BV115</f>
        <v>#VALUE!</v>
      </c>
      <c r="AG115" s="302"/>
      <c r="AH115" s="226" t="e">
        <f>ADMIN1!BY115</f>
        <v>#VALUE!</v>
      </c>
      <c r="AI115" s="302"/>
      <c r="AJ115" s="227" t="e">
        <f>ADMIN1!CB115</f>
        <v>#VALUE!</v>
      </c>
      <c r="AK115" s="302"/>
      <c r="AL115" s="226" t="e">
        <f>ADMIN1!CE115</f>
        <v>#VALUE!</v>
      </c>
      <c r="AM115" s="302"/>
      <c r="AN115" s="227" t="e">
        <f>ADMIN1!CH115</f>
        <v>#VALUE!</v>
      </c>
      <c r="AO115" s="302"/>
      <c r="AP115" s="226" t="e">
        <f>ADMIN1!CK115</f>
        <v>#VALUE!</v>
      </c>
      <c r="AQ115" s="302"/>
      <c r="AR115" s="228" t="e">
        <f>ADMIN1!CN115</f>
        <v>#VALUE!</v>
      </c>
      <c r="AS115" s="302"/>
      <c r="AT115" s="227" t="e">
        <f>ADMIN1!CQ115</f>
        <v>#VALUE!</v>
      </c>
      <c r="AU115" s="302"/>
      <c r="AV115" s="226" t="e">
        <f>ADMIN1!CT115</f>
        <v>#VALUE!</v>
      </c>
      <c r="AW115" s="302"/>
      <c r="AX115" s="227" t="e">
        <f>ADMIN1!CW115</f>
        <v>#VALUE!</v>
      </c>
      <c r="AY115" s="302"/>
      <c r="AZ115" s="226" t="e">
        <f>ADMIN1!CZ115</f>
        <v>#VALUE!</v>
      </c>
      <c r="BA115" s="302"/>
      <c r="BB115" s="228" t="e">
        <f>ADMIN1!DC115</f>
        <v>#VALUE!</v>
      </c>
      <c r="BC115" s="211"/>
    </row>
    <row r="116" spans="1:55" ht="30" customHeight="1" x14ac:dyDescent="0.2">
      <c r="A116" s="303">
        <f>ADMIN1!V116</f>
        <v>1103</v>
      </c>
      <c r="B116" s="304" t="str">
        <f>IF(ADMIN1!X116=0, "", ADMIN1!X116)</f>
        <v>❤️</v>
      </c>
      <c r="C116" s="467" t="str">
        <f>ADMIN1!W116</f>
        <v>Lima-Limon BIO (entre citron vert et jaune)
    - (Variété indienne)</v>
      </c>
      <c r="D116" s="467"/>
      <c r="E116" s="397" t="e">
        <f>ADMIN1!Y116</f>
        <v>#VALUE!</v>
      </c>
      <c r="F116" s="222" t="str">
        <f>ADMIN1!AA116</f>
        <v>kg</v>
      </c>
      <c r="G116" s="305" t="e">
        <f>IF(ADMIN1!AB116="", "", ADMIN1!AB116)</f>
        <v>#VALUE!</v>
      </c>
      <c r="H116" s="305" t="e">
        <f>IF(ADMIN1!AC116="", "", ADMIN1!AC116)</f>
        <v>#VALUE!</v>
      </c>
      <c r="I116" s="305" t="e">
        <f>IF(ADMIN1!AD116="", "", ADMIN1!AD116)</f>
        <v>#VALUE!</v>
      </c>
      <c r="J116" s="408" t="str">
        <f>ADMIN1!AH116</f>
        <v>Malaga</v>
      </c>
      <c r="K116" s="223">
        <f>ADMIN1!AI116</f>
        <v>0</v>
      </c>
      <c r="L116" s="223" t="e">
        <f>ADMIN1!AJ116</f>
        <v>#VALUE!</v>
      </c>
      <c r="M116" s="224" t="e">
        <f>ADMIN1!AK116</f>
        <v>#VALUE!</v>
      </c>
      <c r="N116" s="462"/>
      <c r="O116" s="302"/>
      <c r="P116" s="225" t="e">
        <f>ADMIN1!AX116</f>
        <v>#VALUE!</v>
      </c>
      <c r="Q116" s="302"/>
      <c r="R116" s="226" t="e">
        <f>ADMIN1!BA116</f>
        <v>#VALUE!</v>
      </c>
      <c r="S116" s="302"/>
      <c r="T116" s="227" t="e">
        <f>ADMIN1!BD116</f>
        <v>#VALUE!</v>
      </c>
      <c r="U116" s="302"/>
      <c r="V116" s="227" t="e">
        <f>ADMIN1!BG116</f>
        <v>#VALUE!</v>
      </c>
      <c r="W116" s="302"/>
      <c r="X116" s="227" t="e">
        <f>ADMIN1!BJ116</f>
        <v>#VALUE!</v>
      </c>
      <c r="Y116" s="302"/>
      <c r="Z116" s="226" t="e">
        <f>ADMIN1!BM116</f>
        <v>#VALUE!</v>
      </c>
      <c r="AA116" s="302"/>
      <c r="AB116" s="227" t="e">
        <f>ADMIN1!BP116</f>
        <v>#VALUE!</v>
      </c>
      <c r="AC116" s="302"/>
      <c r="AD116" s="226" t="e">
        <f>ADMIN1!BS116</f>
        <v>#VALUE!</v>
      </c>
      <c r="AE116" s="302"/>
      <c r="AF116" s="227" t="e">
        <f>ADMIN1!BV116</f>
        <v>#VALUE!</v>
      </c>
      <c r="AG116" s="302"/>
      <c r="AH116" s="226" t="e">
        <f>ADMIN1!BY116</f>
        <v>#VALUE!</v>
      </c>
      <c r="AI116" s="302"/>
      <c r="AJ116" s="227" t="e">
        <f>ADMIN1!CB116</f>
        <v>#VALUE!</v>
      </c>
      <c r="AK116" s="302"/>
      <c r="AL116" s="226" t="e">
        <f>ADMIN1!CE116</f>
        <v>#VALUE!</v>
      </c>
      <c r="AM116" s="302"/>
      <c r="AN116" s="227" t="e">
        <f>ADMIN1!CH116</f>
        <v>#VALUE!</v>
      </c>
      <c r="AO116" s="302"/>
      <c r="AP116" s="226" t="e">
        <f>ADMIN1!CK116</f>
        <v>#VALUE!</v>
      </c>
      <c r="AQ116" s="302"/>
      <c r="AR116" s="228" t="e">
        <f>ADMIN1!CN116</f>
        <v>#VALUE!</v>
      </c>
      <c r="AS116" s="302"/>
      <c r="AT116" s="227" t="e">
        <f>ADMIN1!CQ116</f>
        <v>#VALUE!</v>
      </c>
      <c r="AU116" s="302"/>
      <c r="AV116" s="226" t="e">
        <f>ADMIN1!CT116</f>
        <v>#VALUE!</v>
      </c>
      <c r="AW116" s="302"/>
      <c r="AX116" s="227" t="e">
        <f>ADMIN1!CW116</f>
        <v>#VALUE!</v>
      </c>
      <c r="AY116" s="302"/>
      <c r="AZ116" s="226" t="e">
        <f>ADMIN1!CZ116</f>
        <v>#VALUE!</v>
      </c>
      <c r="BA116" s="302"/>
      <c r="BB116" s="228" t="e">
        <f>ADMIN1!DC116</f>
        <v>#VALUE!</v>
      </c>
      <c r="BC116" s="211"/>
    </row>
    <row r="117" spans="1:55" ht="30" customHeight="1" x14ac:dyDescent="0.2">
      <c r="A117" s="303">
        <f>ADMIN1!V117</f>
        <v>1606</v>
      </c>
      <c r="B117" s="304" t="str">
        <f>IF(ADMIN1!X117=0, "", ADMIN1!X117)</f>
        <v>OFFRE</v>
      </c>
      <c r="C117" s="467" t="str">
        <f>ADMIN1!W117</f>
        <v>Lucuma cru en poudre CRU BIO (env. 1 kg)</v>
      </c>
      <c r="D117" s="467"/>
      <c r="E117" s="397" t="e">
        <f>ADMIN1!Y117</f>
        <v>#VALUE!</v>
      </c>
      <c r="F117" s="222" t="str">
        <f>ADMIN1!AA117</f>
        <v>Pièce</v>
      </c>
      <c r="G117" s="305" t="str">
        <f>IF(ADMIN1!AB117="", "", ADMIN1!AB117)</f>
        <v/>
      </c>
      <c r="H117" s="305" t="str">
        <f>IF(ADMIN1!AC117="", "", ADMIN1!AC117)</f>
        <v/>
      </c>
      <c r="I117" s="305" t="str">
        <f>IF(ADMIN1!AD117="", "", ADMIN1!AD117)</f>
        <v/>
      </c>
      <c r="J117" s="408" t="str">
        <f>ADMIN1!AH117</f>
        <v>Pérou</v>
      </c>
      <c r="K117" s="223">
        <f>ADMIN1!AI117</f>
        <v>0</v>
      </c>
      <c r="L117" s="223" t="e">
        <f>ADMIN1!AJ117</f>
        <v>#VALUE!</v>
      </c>
      <c r="M117" s="224" t="e">
        <f>ADMIN1!AK117</f>
        <v>#VALUE!</v>
      </c>
      <c r="N117" s="462"/>
      <c r="O117" s="302"/>
      <c r="P117" s="225" t="e">
        <f>ADMIN1!AX117</f>
        <v>#VALUE!</v>
      </c>
      <c r="Q117" s="302"/>
      <c r="R117" s="226" t="e">
        <f>ADMIN1!BA117</f>
        <v>#VALUE!</v>
      </c>
      <c r="S117" s="302"/>
      <c r="T117" s="227" t="e">
        <f>ADMIN1!BD117</f>
        <v>#VALUE!</v>
      </c>
      <c r="U117" s="302"/>
      <c r="V117" s="227" t="e">
        <f>ADMIN1!BG117</f>
        <v>#VALUE!</v>
      </c>
      <c r="W117" s="302"/>
      <c r="X117" s="227" t="e">
        <f>ADMIN1!BJ117</f>
        <v>#VALUE!</v>
      </c>
      <c r="Y117" s="302"/>
      <c r="Z117" s="226" t="e">
        <f>ADMIN1!BM117</f>
        <v>#VALUE!</v>
      </c>
      <c r="AA117" s="302"/>
      <c r="AB117" s="227" t="e">
        <f>ADMIN1!BP117</f>
        <v>#VALUE!</v>
      </c>
      <c r="AC117" s="302"/>
      <c r="AD117" s="226" t="e">
        <f>ADMIN1!BS117</f>
        <v>#VALUE!</v>
      </c>
      <c r="AE117" s="302"/>
      <c r="AF117" s="227" t="e">
        <f>ADMIN1!BV117</f>
        <v>#VALUE!</v>
      </c>
      <c r="AG117" s="302"/>
      <c r="AH117" s="226" t="e">
        <f>ADMIN1!BY117</f>
        <v>#VALUE!</v>
      </c>
      <c r="AI117" s="302"/>
      <c r="AJ117" s="227" t="e">
        <f>ADMIN1!CB117</f>
        <v>#VALUE!</v>
      </c>
      <c r="AK117" s="302"/>
      <c r="AL117" s="226" t="e">
        <f>ADMIN1!CE117</f>
        <v>#VALUE!</v>
      </c>
      <c r="AM117" s="302"/>
      <c r="AN117" s="227" t="e">
        <f>ADMIN1!CH117</f>
        <v>#VALUE!</v>
      </c>
      <c r="AO117" s="302"/>
      <c r="AP117" s="226" t="e">
        <f>ADMIN1!CK117</f>
        <v>#VALUE!</v>
      </c>
      <c r="AQ117" s="302"/>
      <c r="AR117" s="228" t="e">
        <f>ADMIN1!CN117</f>
        <v>#VALUE!</v>
      </c>
      <c r="AS117" s="302"/>
      <c r="AT117" s="227" t="e">
        <f>ADMIN1!CQ117</f>
        <v>#VALUE!</v>
      </c>
      <c r="AU117" s="302"/>
      <c r="AV117" s="226" t="e">
        <f>ADMIN1!CT117</f>
        <v>#VALUE!</v>
      </c>
      <c r="AW117" s="302"/>
      <c r="AX117" s="227" t="e">
        <f>ADMIN1!CW117</f>
        <v>#VALUE!</v>
      </c>
      <c r="AY117" s="302"/>
      <c r="AZ117" s="226" t="e">
        <f>ADMIN1!CZ117</f>
        <v>#VALUE!</v>
      </c>
      <c r="BA117" s="302"/>
      <c r="BB117" s="228" t="e">
        <f>ADMIN1!DC117</f>
        <v>#VALUE!</v>
      </c>
      <c r="BC117" s="211"/>
    </row>
    <row r="118" spans="1:55" ht="30" customHeight="1" x14ac:dyDescent="0.2">
      <c r="A118" s="303">
        <f>ADMIN1!V118</f>
        <v>1640</v>
      </c>
      <c r="B118" s="304" t="str">
        <f>IF(ADMIN1!X118=0, "", ADMIN1!X118)</f>
        <v>OFFRE</v>
      </c>
      <c r="C118" s="467" t="str">
        <f>ADMIN1!W118</f>
        <v>Maca brute en poudre CRU BIO (env. 1kg)</v>
      </c>
      <c r="D118" s="467"/>
      <c r="E118" s="397" t="e">
        <f>ADMIN1!Y118</f>
        <v>#VALUE!</v>
      </c>
      <c r="F118" s="222" t="str">
        <f>ADMIN1!AA118</f>
        <v>Pièce</v>
      </c>
      <c r="G118" s="305" t="e">
        <f>IF(ADMIN1!AB118="", "", ADMIN1!AB118)</f>
        <v>#VALUE!</v>
      </c>
      <c r="H118" s="305" t="str">
        <f>IF(ADMIN1!AC118="", "", ADMIN1!AC118)</f>
        <v/>
      </c>
      <c r="I118" s="305" t="str">
        <f>IF(ADMIN1!AD118="", "", ADMIN1!AD118)</f>
        <v/>
      </c>
      <c r="J118" s="408" t="str">
        <f>ADMIN1!AH118</f>
        <v>Pérou</v>
      </c>
      <c r="K118" s="223">
        <f>ADMIN1!AI118</f>
        <v>0</v>
      </c>
      <c r="L118" s="223" t="e">
        <f>ADMIN1!AJ118</f>
        <v>#VALUE!</v>
      </c>
      <c r="M118" s="224" t="e">
        <f>ADMIN1!AK118</f>
        <v>#VALUE!</v>
      </c>
      <c r="N118" s="462"/>
      <c r="O118" s="302"/>
      <c r="P118" s="225" t="e">
        <f>ADMIN1!AX118</f>
        <v>#VALUE!</v>
      </c>
      <c r="Q118" s="302"/>
      <c r="R118" s="226" t="e">
        <f>ADMIN1!BA118</f>
        <v>#VALUE!</v>
      </c>
      <c r="S118" s="302"/>
      <c r="T118" s="227" t="e">
        <f>ADMIN1!BD118</f>
        <v>#VALUE!</v>
      </c>
      <c r="U118" s="302"/>
      <c r="V118" s="227" t="e">
        <f>ADMIN1!BG118</f>
        <v>#VALUE!</v>
      </c>
      <c r="W118" s="302"/>
      <c r="X118" s="227" t="e">
        <f>ADMIN1!BJ118</f>
        <v>#VALUE!</v>
      </c>
      <c r="Y118" s="302"/>
      <c r="Z118" s="226" t="e">
        <f>ADMIN1!BM118</f>
        <v>#VALUE!</v>
      </c>
      <c r="AA118" s="302"/>
      <c r="AB118" s="227" t="e">
        <f>ADMIN1!BP118</f>
        <v>#VALUE!</v>
      </c>
      <c r="AC118" s="302"/>
      <c r="AD118" s="226" t="e">
        <f>ADMIN1!BS118</f>
        <v>#VALUE!</v>
      </c>
      <c r="AE118" s="302"/>
      <c r="AF118" s="227" t="e">
        <f>ADMIN1!BV118</f>
        <v>#VALUE!</v>
      </c>
      <c r="AG118" s="302"/>
      <c r="AH118" s="226" t="e">
        <f>ADMIN1!BY118</f>
        <v>#VALUE!</v>
      </c>
      <c r="AI118" s="302"/>
      <c r="AJ118" s="227" t="e">
        <f>ADMIN1!CB118</f>
        <v>#VALUE!</v>
      </c>
      <c r="AK118" s="302"/>
      <c r="AL118" s="226" t="e">
        <f>ADMIN1!CE118</f>
        <v>#VALUE!</v>
      </c>
      <c r="AM118" s="302"/>
      <c r="AN118" s="227" t="e">
        <f>ADMIN1!CH118</f>
        <v>#VALUE!</v>
      </c>
      <c r="AO118" s="302"/>
      <c r="AP118" s="226" t="e">
        <f>ADMIN1!CK118</f>
        <v>#VALUE!</v>
      </c>
      <c r="AQ118" s="302"/>
      <c r="AR118" s="228" t="e">
        <f>ADMIN1!CN118</f>
        <v>#VALUE!</v>
      </c>
      <c r="AS118" s="302"/>
      <c r="AT118" s="227" t="e">
        <f>ADMIN1!CQ118</f>
        <v>#VALUE!</v>
      </c>
      <c r="AU118" s="302"/>
      <c r="AV118" s="226" t="e">
        <f>ADMIN1!CT118</f>
        <v>#VALUE!</v>
      </c>
      <c r="AW118" s="302"/>
      <c r="AX118" s="227" t="e">
        <f>ADMIN1!CW118</f>
        <v>#VALUE!</v>
      </c>
      <c r="AY118" s="302"/>
      <c r="AZ118" s="226" t="e">
        <f>ADMIN1!CZ118</f>
        <v>#VALUE!</v>
      </c>
      <c r="BA118" s="302"/>
      <c r="BB118" s="228" t="e">
        <f>ADMIN1!DC118</f>
        <v>#VALUE!</v>
      </c>
      <c r="BC118" s="211"/>
    </row>
    <row r="119" spans="1:55" ht="30" customHeight="1" x14ac:dyDescent="0.2">
      <c r="A119" s="303">
        <f>ADMIN1!V119</f>
        <v>1640</v>
      </c>
      <c r="B119" s="304" t="str">
        <f>IF(ADMIN1!X119=0, "", ADMIN1!X119)</f>
        <v>❤️</v>
      </c>
      <c r="C119" s="467" t="str">
        <f>ADMIN1!W119</f>
        <v>Maca brute en poudre CRU BIO (env. 500g)</v>
      </c>
      <c r="D119" s="467"/>
      <c r="E119" s="397" t="e">
        <f>ADMIN1!Y119</f>
        <v>#VALUE!</v>
      </c>
      <c r="F119" s="222" t="str">
        <f>ADMIN1!AA119</f>
        <v>Pièce</v>
      </c>
      <c r="G119" s="305" t="str">
        <f>IF(ADMIN1!AB119="", "", ADMIN1!AB119)</f>
        <v/>
      </c>
      <c r="H119" s="305" t="str">
        <f>IF(ADMIN1!AC119="", "", ADMIN1!AC119)</f>
        <v/>
      </c>
      <c r="I119" s="305" t="str">
        <f>IF(ADMIN1!AD119="", "", ADMIN1!AD119)</f>
        <v/>
      </c>
      <c r="J119" s="408" t="str">
        <f>ADMIN1!AH119</f>
        <v>Pérou</v>
      </c>
      <c r="K119" s="223">
        <f>ADMIN1!AI119</f>
        <v>0</v>
      </c>
      <c r="L119" s="223" t="e">
        <f>ADMIN1!AJ119</f>
        <v>#VALUE!</v>
      </c>
      <c r="M119" s="224" t="e">
        <f>ADMIN1!AK119</f>
        <v>#VALUE!</v>
      </c>
      <c r="N119" s="462"/>
      <c r="O119" s="302"/>
      <c r="P119" s="225" t="e">
        <f>ADMIN1!AX119</f>
        <v>#VALUE!</v>
      </c>
      <c r="Q119" s="302"/>
      <c r="R119" s="226" t="e">
        <f>ADMIN1!BA119</f>
        <v>#VALUE!</v>
      </c>
      <c r="S119" s="302"/>
      <c r="T119" s="227" t="e">
        <f>ADMIN1!BD119</f>
        <v>#VALUE!</v>
      </c>
      <c r="U119" s="302"/>
      <c r="V119" s="227" t="e">
        <f>ADMIN1!BG119</f>
        <v>#VALUE!</v>
      </c>
      <c r="W119" s="302"/>
      <c r="X119" s="227" t="e">
        <f>ADMIN1!BJ119</f>
        <v>#VALUE!</v>
      </c>
      <c r="Y119" s="302"/>
      <c r="Z119" s="226" t="e">
        <f>ADMIN1!BM119</f>
        <v>#VALUE!</v>
      </c>
      <c r="AA119" s="302"/>
      <c r="AB119" s="227" t="e">
        <f>ADMIN1!BP119</f>
        <v>#VALUE!</v>
      </c>
      <c r="AC119" s="302"/>
      <c r="AD119" s="226" t="e">
        <f>ADMIN1!BS119</f>
        <v>#VALUE!</v>
      </c>
      <c r="AE119" s="302"/>
      <c r="AF119" s="227" t="e">
        <f>ADMIN1!BV119</f>
        <v>#VALUE!</v>
      </c>
      <c r="AG119" s="302"/>
      <c r="AH119" s="226" t="e">
        <f>ADMIN1!BY119</f>
        <v>#VALUE!</v>
      </c>
      <c r="AI119" s="302"/>
      <c r="AJ119" s="227" t="e">
        <f>ADMIN1!CB119</f>
        <v>#VALUE!</v>
      </c>
      <c r="AK119" s="302"/>
      <c r="AL119" s="226" t="e">
        <f>ADMIN1!CE119</f>
        <v>#VALUE!</v>
      </c>
      <c r="AM119" s="302"/>
      <c r="AN119" s="227" t="e">
        <f>ADMIN1!CH119</f>
        <v>#VALUE!</v>
      </c>
      <c r="AO119" s="302"/>
      <c r="AP119" s="226" t="e">
        <f>ADMIN1!CK119</f>
        <v>#VALUE!</v>
      </c>
      <c r="AQ119" s="302"/>
      <c r="AR119" s="228" t="e">
        <f>ADMIN1!CN119</f>
        <v>#VALUE!</v>
      </c>
      <c r="AS119" s="302"/>
      <c r="AT119" s="227" t="e">
        <f>ADMIN1!CQ119</f>
        <v>#VALUE!</v>
      </c>
      <c r="AU119" s="302"/>
      <c r="AV119" s="226" t="e">
        <f>ADMIN1!CT119</f>
        <v>#VALUE!</v>
      </c>
      <c r="AW119" s="302"/>
      <c r="AX119" s="227" t="e">
        <f>ADMIN1!CW119</f>
        <v>#VALUE!</v>
      </c>
      <c r="AY119" s="302"/>
      <c r="AZ119" s="226" t="e">
        <f>ADMIN1!CZ119</f>
        <v>#VALUE!</v>
      </c>
      <c r="BA119" s="302"/>
      <c r="BB119" s="228" t="e">
        <f>ADMIN1!DC119</f>
        <v>#VALUE!</v>
      </c>
      <c r="BC119" s="211"/>
    </row>
    <row r="120" spans="1:55" ht="30" customHeight="1" x14ac:dyDescent="0.2">
      <c r="A120" s="303">
        <f>ADMIN1!V120</f>
        <v>1639</v>
      </c>
      <c r="B120" s="304" t="str">
        <f>IF(ADMIN1!X120=0, "", ADMIN1!X120)</f>
        <v>OFFRE</v>
      </c>
      <c r="C120" s="467" t="str">
        <f>ADMIN1!W120</f>
        <v>Maca noire BIO (env. 1kg)</v>
      </c>
      <c r="D120" s="467"/>
      <c r="E120" s="397" t="e">
        <f>ADMIN1!Y120</f>
        <v>#VALUE!</v>
      </c>
      <c r="F120" s="222" t="str">
        <f>ADMIN1!AA120</f>
        <v>Pièce</v>
      </c>
      <c r="G120" s="305" t="str">
        <f>IF(ADMIN1!AB120="", "", ADMIN1!AB120)</f>
        <v/>
      </c>
      <c r="H120" s="305" t="str">
        <f>IF(ADMIN1!AC120="", "", ADMIN1!AC120)</f>
        <v/>
      </c>
      <c r="I120" s="305" t="str">
        <f>IF(ADMIN1!AD120="", "", ADMIN1!AD120)</f>
        <v/>
      </c>
      <c r="J120" s="408" t="str">
        <f>ADMIN1!AH120</f>
        <v>Pérou</v>
      </c>
      <c r="K120" s="223">
        <f>ADMIN1!AI120</f>
        <v>0</v>
      </c>
      <c r="L120" s="223" t="e">
        <f>ADMIN1!AJ120</f>
        <v>#VALUE!</v>
      </c>
      <c r="M120" s="224" t="e">
        <f>ADMIN1!AK120</f>
        <v>#VALUE!</v>
      </c>
      <c r="N120" s="462"/>
      <c r="O120" s="302"/>
      <c r="P120" s="225" t="e">
        <f>ADMIN1!AX120</f>
        <v>#VALUE!</v>
      </c>
      <c r="Q120" s="302"/>
      <c r="R120" s="226" t="e">
        <f>ADMIN1!BA120</f>
        <v>#VALUE!</v>
      </c>
      <c r="S120" s="302"/>
      <c r="T120" s="227" t="e">
        <f>ADMIN1!BD120</f>
        <v>#VALUE!</v>
      </c>
      <c r="U120" s="302"/>
      <c r="V120" s="227" t="e">
        <f>ADMIN1!BG120</f>
        <v>#VALUE!</v>
      </c>
      <c r="W120" s="302"/>
      <c r="X120" s="227" t="e">
        <f>ADMIN1!BJ120</f>
        <v>#VALUE!</v>
      </c>
      <c r="Y120" s="302"/>
      <c r="Z120" s="226" t="e">
        <f>ADMIN1!BM120</f>
        <v>#VALUE!</v>
      </c>
      <c r="AA120" s="302"/>
      <c r="AB120" s="227" t="e">
        <f>ADMIN1!BP120</f>
        <v>#VALUE!</v>
      </c>
      <c r="AC120" s="302"/>
      <c r="AD120" s="226" t="e">
        <f>ADMIN1!BS120</f>
        <v>#VALUE!</v>
      </c>
      <c r="AE120" s="302"/>
      <c r="AF120" s="227" t="e">
        <f>ADMIN1!BV120</f>
        <v>#VALUE!</v>
      </c>
      <c r="AG120" s="302"/>
      <c r="AH120" s="226" t="e">
        <f>ADMIN1!BY120</f>
        <v>#VALUE!</v>
      </c>
      <c r="AI120" s="302"/>
      <c r="AJ120" s="227" t="e">
        <f>ADMIN1!CB120</f>
        <v>#VALUE!</v>
      </c>
      <c r="AK120" s="302"/>
      <c r="AL120" s="226" t="e">
        <f>ADMIN1!CE120</f>
        <v>#VALUE!</v>
      </c>
      <c r="AM120" s="302"/>
      <c r="AN120" s="227" t="e">
        <f>ADMIN1!CH120</f>
        <v>#VALUE!</v>
      </c>
      <c r="AO120" s="302"/>
      <c r="AP120" s="226" t="e">
        <f>ADMIN1!CK120</f>
        <v>#VALUE!</v>
      </c>
      <c r="AQ120" s="302"/>
      <c r="AR120" s="228" t="e">
        <f>ADMIN1!CN120</f>
        <v>#VALUE!</v>
      </c>
      <c r="AS120" s="302"/>
      <c r="AT120" s="227" t="e">
        <f>ADMIN1!CQ120</f>
        <v>#VALUE!</v>
      </c>
      <c r="AU120" s="302"/>
      <c r="AV120" s="226" t="e">
        <f>ADMIN1!CT120</f>
        <v>#VALUE!</v>
      </c>
      <c r="AW120" s="302"/>
      <c r="AX120" s="227" t="e">
        <f>ADMIN1!CW120</f>
        <v>#VALUE!</v>
      </c>
      <c r="AY120" s="302"/>
      <c r="AZ120" s="226" t="e">
        <f>ADMIN1!CZ120</f>
        <v>#VALUE!</v>
      </c>
      <c r="BA120" s="302"/>
      <c r="BB120" s="228" t="e">
        <f>ADMIN1!DC120</f>
        <v>#VALUE!</v>
      </c>
      <c r="BC120" s="211"/>
    </row>
    <row r="121" spans="1:55" ht="30" customHeight="1" x14ac:dyDescent="0.2">
      <c r="A121" s="303">
        <f>ADMIN1!V121</f>
        <v>1639</v>
      </c>
      <c r="B121" s="304" t="str">
        <f>IF(ADMIN1!X121=0, "", ADMIN1!X121)</f>
        <v>OFFRE</v>
      </c>
      <c r="C121" s="467" t="str">
        <f>ADMIN1!W121</f>
        <v>Maca noire BIO (env. 500g)</v>
      </c>
      <c r="D121" s="467"/>
      <c r="E121" s="397" t="e">
        <f>ADMIN1!Y121</f>
        <v>#VALUE!</v>
      </c>
      <c r="F121" s="222" t="str">
        <f>ADMIN1!AA121</f>
        <v>Pièce</v>
      </c>
      <c r="G121" s="305" t="str">
        <f>IF(ADMIN1!AB121="", "", ADMIN1!AB121)</f>
        <v/>
      </c>
      <c r="H121" s="305" t="str">
        <f>IF(ADMIN1!AC121="", "", ADMIN1!AC121)</f>
        <v/>
      </c>
      <c r="I121" s="305" t="str">
        <f>IF(ADMIN1!AD121="", "", ADMIN1!AD121)</f>
        <v/>
      </c>
      <c r="J121" s="408" t="str">
        <f>ADMIN1!AH121</f>
        <v>Pérou</v>
      </c>
      <c r="K121" s="223">
        <f>ADMIN1!AI121</f>
        <v>0</v>
      </c>
      <c r="L121" s="223" t="e">
        <f>ADMIN1!AJ121</f>
        <v>#VALUE!</v>
      </c>
      <c r="M121" s="224" t="e">
        <f>ADMIN1!AK121</f>
        <v>#VALUE!</v>
      </c>
      <c r="N121" s="462"/>
      <c r="O121" s="302"/>
      <c r="P121" s="225" t="e">
        <f>ADMIN1!AX121</f>
        <v>#VALUE!</v>
      </c>
      <c r="Q121" s="302"/>
      <c r="R121" s="226" t="e">
        <f>ADMIN1!BA121</f>
        <v>#VALUE!</v>
      </c>
      <c r="S121" s="302"/>
      <c r="T121" s="227" t="e">
        <f>ADMIN1!BD121</f>
        <v>#VALUE!</v>
      </c>
      <c r="U121" s="302"/>
      <c r="V121" s="227" t="e">
        <f>ADMIN1!BG121</f>
        <v>#VALUE!</v>
      </c>
      <c r="W121" s="302"/>
      <c r="X121" s="227" t="e">
        <f>ADMIN1!BJ121</f>
        <v>#VALUE!</v>
      </c>
      <c r="Y121" s="302"/>
      <c r="Z121" s="226" t="e">
        <f>ADMIN1!BM121</f>
        <v>#VALUE!</v>
      </c>
      <c r="AA121" s="302"/>
      <c r="AB121" s="227" t="e">
        <f>ADMIN1!BP121</f>
        <v>#VALUE!</v>
      </c>
      <c r="AC121" s="302"/>
      <c r="AD121" s="226" t="e">
        <f>ADMIN1!BS121</f>
        <v>#VALUE!</v>
      </c>
      <c r="AE121" s="302"/>
      <c r="AF121" s="227" t="e">
        <f>ADMIN1!BV121</f>
        <v>#VALUE!</v>
      </c>
      <c r="AG121" s="302"/>
      <c r="AH121" s="226" t="e">
        <f>ADMIN1!BY121</f>
        <v>#VALUE!</v>
      </c>
      <c r="AI121" s="302"/>
      <c r="AJ121" s="227" t="e">
        <f>ADMIN1!CB121</f>
        <v>#VALUE!</v>
      </c>
      <c r="AK121" s="302"/>
      <c r="AL121" s="226" t="e">
        <f>ADMIN1!CE121</f>
        <v>#VALUE!</v>
      </c>
      <c r="AM121" s="302"/>
      <c r="AN121" s="227" t="e">
        <f>ADMIN1!CH121</f>
        <v>#VALUE!</v>
      </c>
      <c r="AO121" s="302"/>
      <c r="AP121" s="226" t="e">
        <f>ADMIN1!CK121</f>
        <v>#VALUE!</v>
      </c>
      <c r="AQ121" s="302"/>
      <c r="AR121" s="228" t="e">
        <f>ADMIN1!CN121</f>
        <v>#VALUE!</v>
      </c>
      <c r="AS121" s="302"/>
      <c r="AT121" s="227" t="e">
        <f>ADMIN1!CQ121</f>
        <v>#VALUE!</v>
      </c>
      <c r="AU121" s="302"/>
      <c r="AV121" s="226" t="e">
        <f>ADMIN1!CT121</f>
        <v>#VALUE!</v>
      </c>
      <c r="AW121" s="302"/>
      <c r="AX121" s="227" t="e">
        <f>ADMIN1!CW121</f>
        <v>#VALUE!</v>
      </c>
      <c r="AY121" s="302"/>
      <c r="AZ121" s="226" t="e">
        <f>ADMIN1!CZ121</f>
        <v>#VALUE!</v>
      </c>
      <c r="BA121" s="302"/>
      <c r="BB121" s="228" t="e">
        <f>ADMIN1!DC121</f>
        <v>#VALUE!</v>
      </c>
      <c r="BC121" s="211"/>
    </row>
    <row r="122" spans="1:55" ht="30" customHeight="1" x14ac:dyDescent="0.2">
      <c r="A122" s="303">
        <f>ADMIN1!V122</f>
        <v>3146</v>
      </c>
      <c r="B122" s="304" t="str">
        <f>IF(ADMIN1!X122=0, "", ADMIN1!X122)</f>
        <v/>
      </c>
      <c r="C122" s="467" t="str">
        <f>ADMIN1!W122</f>
        <v>Maïs doux frais (plateau de 2 pièces)</v>
      </c>
      <c r="D122" s="467"/>
      <c r="E122" s="397" t="e">
        <f>ADMIN1!Y122</f>
        <v>#VALUE!</v>
      </c>
      <c r="F122" s="222" t="str">
        <f>ADMIN1!AA122</f>
        <v>Pièce</v>
      </c>
      <c r="G122" s="305" t="str">
        <f>IF(ADMIN1!AB122="", "", ADMIN1!AB122)</f>
        <v/>
      </c>
      <c r="H122" s="305" t="str">
        <f>IF(ADMIN1!AC122="", "", ADMIN1!AC122)</f>
        <v/>
      </c>
      <c r="I122" s="305" t="str">
        <f>IF(ADMIN1!AD122="", "", ADMIN1!AD122)</f>
        <v/>
      </c>
      <c r="J122" s="408" t="str">
        <f>ADMIN1!AH122</f>
        <v>Malaga</v>
      </c>
      <c r="K122" s="223">
        <f>ADMIN1!AI122</f>
        <v>0</v>
      </c>
      <c r="L122" s="223" t="e">
        <f>ADMIN1!AJ122</f>
        <v>#VALUE!</v>
      </c>
      <c r="M122" s="224" t="e">
        <f>ADMIN1!AK122</f>
        <v>#VALUE!</v>
      </c>
      <c r="N122" s="462"/>
      <c r="O122" s="302"/>
      <c r="P122" s="225" t="e">
        <f>ADMIN1!AX122</f>
        <v>#VALUE!</v>
      </c>
      <c r="Q122" s="302"/>
      <c r="R122" s="226" t="e">
        <f>ADMIN1!BA122</f>
        <v>#VALUE!</v>
      </c>
      <c r="S122" s="302"/>
      <c r="T122" s="227" t="e">
        <f>ADMIN1!BD122</f>
        <v>#VALUE!</v>
      </c>
      <c r="U122" s="302"/>
      <c r="V122" s="227" t="e">
        <f>ADMIN1!BG122</f>
        <v>#VALUE!</v>
      </c>
      <c r="W122" s="302"/>
      <c r="X122" s="227" t="e">
        <f>ADMIN1!BJ122</f>
        <v>#VALUE!</v>
      </c>
      <c r="Y122" s="302"/>
      <c r="Z122" s="226" t="e">
        <f>ADMIN1!BM122</f>
        <v>#VALUE!</v>
      </c>
      <c r="AA122" s="302"/>
      <c r="AB122" s="227" t="e">
        <f>ADMIN1!BP122</f>
        <v>#VALUE!</v>
      </c>
      <c r="AC122" s="302"/>
      <c r="AD122" s="226" t="e">
        <f>ADMIN1!BS122</f>
        <v>#VALUE!</v>
      </c>
      <c r="AE122" s="302"/>
      <c r="AF122" s="227" t="e">
        <f>ADMIN1!BV122</f>
        <v>#VALUE!</v>
      </c>
      <c r="AG122" s="302"/>
      <c r="AH122" s="226" t="e">
        <f>ADMIN1!BY122</f>
        <v>#VALUE!</v>
      </c>
      <c r="AI122" s="302"/>
      <c r="AJ122" s="227" t="e">
        <f>ADMIN1!CB122</f>
        <v>#VALUE!</v>
      </c>
      <c r="AK122" s="302"/>
      <c r="AL122" s="226" t="e">
        <f>ADMIN1!CE122</f>
        <v>#VALUE!</v>
      </c>
      <c r="AM122" s="302"/>
      <c r="AN122" s="227" t="e">
        <f>ADMIN1!CH122</f>
        <v>#VALUE!</v>
      </c>
      <c r="AO122" s="302"/>
      <c r="AP122" s="226" t="e">
        <f>ADMIN1!CK122</f>
        <v>#VALUE!</v>
      </c>
      <c r="AQ122" s="302"/>
      <c r="AR122" s="228" t="e">
        <f>ADMIN1!CN122</f>
        <v>#VALUE!</v>
      </c>
      <c r="AS122" s="302"/>
      <c r="AT122" s="227" t="e">
        <f>ADMIN1!CQ122</f>
        <v>#VALUE!</v>
      </c>
      <c r="AU122" s="302"/>
      <c r="AV122" s="226" t="e">
        <f>ADMIN1!CT122</f>
        <v>#VALUE!</v>
      </c>
      <c r="AW122" s="302"/>
      <c r="AX122" s="227" t="e">
        <f>ADMIN1!CW122</f>
        <v>#VALUE!</v>
      </c>
      <c r="AY122" s="302"/>
      <c r="AZ122" s="226" t="e">
        <f>ADMIN1!CZ122</f>
        <v>#VALUE!</v>
      </c>
      <c r="BA122" s="302"/>
      <c r="BB122" s="228" t="e">
        <f>ADMIN1!DC122</f>
        <v>#VALUE!</v>
      </c>
      <c r="BC122" s="211"/>
    </row>
    <row r="123" spans="1:55" ht="30" customHeight="1" x14ac:dyDescent="0.2">
      <c r="A123" s="303">
        <f>ADMIN1!V123</f>
        <v>5215</v>
      </c>
      <c r="B123" s="304" t="str">
        <f>IF(ADMIN1!X123=0, "", ADMIN1!X123)</f>
        <v>❤️</v>
      </c>
      <c r="C123" s="467" t="str">
        <f>ADMIN1!W123</f>
        <v>Mangue déshydratée Irwin gourmet (à basse température, tranches)</v>
      </c>
      <c r="D123" s="467"/>
      <c r="E123" s="397" t="e">
        <f>ADMIN1!Y123</f>
        <v>#VALUE!</v>
      </c>
      <c r="F123" s="222" t="str">
        <f>ADMIN1!AA123</f>
        <v>kg</v>
      </c>
      <c r="G123" s="305" t="str">
        <f>IF(ADMIN1!AB123="", "", ADMIN1!AB123)</f>
        <v/>
      </c>
      <c r="H123" s="305" t="str">
        <f>IF(ADMIN1!AC123="", "", ADMIN1!AC123)</f>
        <v/>
      </c>
      <c r="I123" s="305" t="str">
        <f>IF(ADMIN1!AD123="", "", ADMIN1!AD123)</f>
        <v/>
      </c>
      <c r="J123" s="408" t="str">
        <f>ADMIN1!AH123</f>
        <v>Grenade</v>
      </c>
      <c r="K123" s="223">
        <f>ADMIN1!AI123</f>
        <v>0</v>
      </c>
      <c r="L123" s="223" t="e">
        <f>ADMIN1!AJ123</f>
        <v>#VALUE!</v>
      </c>
      <c r="M123" s="224" t="e">
        <f>ADMIN1!AK123</f>
        <v>#VALUE!</v>
      </c>
      <c r="N123" s="462"/>
      <c r="O123" s="302"/>
      <c r="P123" s="225" t="e">
        <f>ADMIN1!AX123</f>
        <v>#VALUE!</v>
      </c>
      <c r="Q123" s="302"/>
      <c r="R123" s="226" t="e">
        <f>ADMIN1!BA123</f>
        <v>#VALUE!</v>
      </c>
      <c r="S123" s="302"/>
      <c r="T123" s="227" t="e">
        <f>ADMIN1!BD123</f>
        <v>#VALUE!</v>
      </c>
      <c r="U123" s="302"/>
      <c r="V123" s="227" t="e">
        <f>ADMIN1!BG123</f>
        <v>#VALUE!</v>
      </c>
      <c r="W123" s="302"/>
      <c r="X123" s="227" t="e">
        <f>ADMIN1!BJ123</f>
        <v>#VALUE!</v>
      </c>
      <c r="Y123" s="302"/>
      <c r="Z123" s="226" t="e">
        <f>ADMIN1!BM123</f>
        <v>#VALUE!</v>
      </c>
      <c r="AA123" s="302"/>
      <c r="AB123" s="227" t="e">
        <f>ADMIN1!BP123</f>
        <v>#VALUE!</v>
      </c>
      <c r="AC123" s="302"/>
      <c r="AD123" s="226" t="e">
        <f>ADMIN1!BS123</f>
        <v>#VALUE!</v>
      </c>
      <c r="AE123" s="302"/>
      <c r="AF123" s="227" t="e">
        <f>ADMIN1!BV123</f>
        <v>#VALUE!</v>
      </c>
      <c r="AG123" s="302"/>
      <c r="AH123" s="226" t="e">
        <f>ADMIN1!BY123</f>
        <v>#VALUE!</v>
      </c>
      <c r="AI123" s="302"/>
      <c r="AJ123" s="227" t="e">
        <f>ADMIN1!CB123</f>
        <v>#VALUE!</v>
      </c>
      <c r="AK123" s="302"/>
      <c r="AL123" s="226" t="e">
        <f>ADMIN1!CE123</f>
        <v>#VALUE!</v>
      </c>
      <c r="AM123" s="302"/>
      <c r="AN123" s="227" t="e">
        <f>ADMIN1!CH123</f>
        <v>#VALUE!</v>
      </c>
      <c r="AO123" s="302"/>
      <c r="AP123" s="226" t="e">
        <f>ADMIN1!CK123</f>
        <v>#VALUE!</v>
      </c>
      <c r="AQ123" s="302"/>
      <c r="AR123" s="228" t="e">
        <f>ADMIN1!CN123</f>
        <v>#VALUE!</v>
      </c>
      <c r="AS123" s="302"/>
      <c r="AT123" s="227" t="e">
        <f>ADMIN1!CQ123</f>
        <v>#VALUE!</v>
      </c>
      <c r="AU123" s="302"/>
      <c r="AV123" s="226" t="e">
        <f>ADMIN1!CT123</f>
        <v>#VALUE!</v>
      </c>
      <c r="AW123" s="302"/>
      <c r="AX123" s="227" t="e">
        <f>ADMIN1!CW123</f>
        <v>#VALUE!</v>
      </c>
      <c r="AY123" s="302"/>
      <c r="AZ123" s="226" t="e">
        <f>ADMIN1!CZ123</f>
        <v>#VALUE!</v>
      </c>
      <c r="BA123" s="302"/>
      <c r="BB123" s="228" t="e">
        <f>ADMIN1!DC123</f>
        <v>#VALUE!</v>
      </c>
      <c r="BC123" s="211"/>
    </row>
    <row r="124" spans="1:55" ht="30" customHeight="1" x14ac:dyDescent="0.2">
      <c r="A124" s="303">
        <f>ADMIN1!V124</f>
        <v>3868</v>
      </c>
      <c r="B124" s="304" t="str">
        <f>IF(ADMIN1!X124=0, "", ADMIN1!X124)</f>
        <v/>
      </c>
      <c r="C124" s="467" t="str">
        <f>ADMIN1!W124</f>
        <v>Mangue déshydratée rouge Palmer (semi-sèche  de fabrication artisanale, env. 500g)</v>
      </c>
      <c r="D124" s="467"/>
      <c r="E124" s="397" t="e">
        <f>ADMIN1!Y124</f>
        <v>#VALUE!</v>
      </c>
      <c r="F124" s="222" t="str">
        <f>ADMIN1!AA124</f>
        <v>Pièce</v>
      </c>
      <c r="G124" s="305" t="str">
        <f>IF(ADMIN1!AB124="", "", ADMIN1!AB124)</f>
        <v/>
      </c>
      <c r="H124" s="305" t="str">
        <f>IF(ADMIN1!AC124="", "", ADMIN1!AC124)</f>
        <v/>
      </c>
      <c r="I124" s="305" t="str">
        <f>IF(ADMIN1!AD124="", "", ADMIN1!AD124)</f>
        <v/>
      </c>
      <c r="J124" s="408" t="str">
        <f>ADMIN1!AH124</f>
        <v>Grenade</v>
      </c>
      <c r="K124" s="223">
        <f>ADMIN1!AI124</f>
        <v>0</v>
      </c>
      <c r="L124" s="223" t="e">
        <f>ADMIN1!AJ124</f>
        <v>#VALUE!</v>
      </c>
      <c r="M124" s="224" t="e">
        <f>ADMIN1!AK124</f>
        <v>#VALUE!</v>
      </c>
      <c r="N124" s="462"/>
      <c r="O124" s="302"/>
      <c r="P124" s="225" t="e">
        <f>ADMIN1!AX124</f>
        <v>#VALUE!</v>
      </c>
      <c r="Q124" s="302"/>
      <c r="R124" s="226" t="e">
        <f>ADMIN1!BA124</f>
        <v>#VALUE!</v>
      </c>
      <c r="S124" s="302"/>
      <c r="T124" s="227" t="e">
        <f>ADMIN1!BD124</f>
        <v>#VALUE!</v>
      </c>
      <c r="U124" s="302"/>
      <c r="V124" s="227" t="e">
        <f>ADMIN1!BG124</f>
        <v>#VALUE!</v>
      </c>
      <c r="W124" s="302"/>
      <c r="X124" s="227" t="e">
        <f>ADMIN1!BJ124</f>
        <v>#VALUE!</v>
      </c>
      <c r="Y124" s="302"/>
      <c r="Z124" s="226" t="e">
        <f>ADMIN1!BM124</f>
        <v>#VALUE!</v>
      </c>
      <c r="AA124" s="302"/>
      <c r="AB124" s="227" t="e">
        <f>ADMIN1!BP124</f>
        <v>#VALUE!</v>
      </c>
      <c r="AC124" s="302"/>
      <c r="AD124" s="226" t="e">
        <f>ADMIN1!BS124</f>
        <v>#VALUE!</v>
      </c>
      <c r="AE124" s="302"/>
      <c r="AF124" s="227" t="e">
        <f>ADMIN1!BV124</f>
        <v>#VALUE!</v>
      </c>
      <c r="AG124" s="302"/>
      <c r="AH124" s="226" t="e">
        <f>ADMIN1!BY124</f>
        <v>#VALUE!</v>
      </c>
      <c r="AI124" s="302"/>
      <c r="AJ124" s="227" t="e">
        <f>ADMIN1!CB124</f>
        <v>#VALUE!</v>
      </c>
      <c r="AK124" s="302"/>
      <c r="AL124" s="226" t="e">
        <f>ADMIN1!CE124</f>
        <v>#VALUE!</v>
      </c>
      <c r="AM124" s="302"/>
      <c r="AN124" s="227" t="e">
        <f>ADMIN1!CH124</f>
        <v>#VALUE!</v>
      </c>
      <c r="AO124" s="302"/>
      <c r="AP124" s="226" t="e">
        <f>ADMIN1!CK124</f>
        <v>#VALUE!</v>
      </c>
      <c r="AQ124" s="302"/>
      <c r="AR124" s="228" t="e">
        <f>ADMIN1!CN124</f>
        <v>#VALUE!</v>
      </c>
      <c r="AS124" s="302"/>
      <c r="AT124" s="227" t="e">
        <f>ADMIN1!CQ124</f>
        <v>#VALUE!</v>
      </c>
      <c r="AU124" s="302"/>
      <c r="AV124" s="226" t="e">
        <f>ADMIN1!CT124</f>
        <v>#VALUE!</v>
      </c>
      <c r="AW124" s="302"/>
      <c r="AX124" s="227" t="e">
        <f>ADMIN1!CW124</f>
        <v>#VALUE!</v>
      </c>
      <c r="AY124" s="302"/>
      <c r="AZ124" s="226" t="e">
        <f>ADMIN1!CZ124</f>
        <v>#VALUE!</v>
      </c>
      <c r="BA124" s="302"/>
      <c r="BB124" s="228" t="e">
        <f>ADMIN1!DC124</f>
        <v>#VALUE!</v>
      </c>
      <c r="BC124" s="211"/>
    </row>
    <row r="125" spans="1:55" ht="30" customHeight="1" x14ac:dyDescent="0.2">
      <c r="A125" s="303">
        <f>ADMIN1!V125</f>
        <v>3174</v>
      </c>
      <c r="B125" s="304" t="str">
        <f>IF(ADMIN1!X125=0, "", ADMIN1!X125)</f>
        <v>❤️</v>
      </c>
      <c r="C125" s="467" t="str">
        <f>ADMIN1!W125</f>
        <v>Mangue Irwin (grande)</v>
      </c>
      <c r="D125" s="467"/>
      <c r="E125" s="397" t="e">
        <f>ADMIN1!Y125</f>
        <v>#VALUE!</v>
      </c>
      <c r="F125" s="222" t="str">
        <f>ADMIN1!AA125</f>
        <v>kg</v>
      </c>
      <c r="G125" s="305" t="e">
        <f>IF(ADMIN1!AB125="", "", ADMIN1!AB125)</f>
        <v>#VALUE!</v>
      </c>
      <c r="H125" s="305" t="e">
        <f>IF(ADMIN1!AC125="", "", ADMIN1!AC125)</f>
        <v>#VALUE!</v>
      </c>
      <c r="I125" s="305" t="str">
        <f>IF(ADMIN1!AD125="", "", ADMIN1!AD125)</f>
        <v/>
      </c>
      <c r="J125" s="408" t="str">
        <f>ADMIN1!AH125</f>
        <v>Malaga</v>
      </c>
      <c r="K125" s="223">
        <f>ADMIN1!AI125</f>
        <v>0</v>
      </c>
      <c r="L125" s="223" t="e">
        <f>ADMIN1!AJ125</f>
        <v>#VALUE!</v>
      </c>
      <c r="M125" s="224" t="e">
        <f>ADMIN1!AK125</f>
        <v>#VALUE!</v>
      </c>
      <c r="N125" s="462"/>
      <c r="O125" s="302"/>
      <c r="P125" s="225" t="e">
        <f>ADMIN1!AX125</f>
        <v>#VALUE!</v>
      </c>
      <c r="Q125" s="302"/>
      <c r="R125" s="226" t="e">
        <f>ADMIN1!BA125</f>
        <v>#VALUE!</v>
      </c>
      <c r="S125" s="302"/>
      <c r="T125" s="227" t="e">
        <f>ADMIN1!BD125</f>
        <v>#VALUE!</v>
      </c>
      <c r="U125" s="302"/>
      <c r="V125" s="227" t="e">
        <f>ADMIN1!BG125</f>
        <v>#VALUE!</v>
      </c>
      <c r="W125" s="302"/>
      <c r="X125" s="227" t="e">
        <f>ADMIN1!BJ125</f>
        <v>#VALUE!</v>
      </c>
      <c r="Y125" s="302"/>
      <c r="Z125" s="226" t="e">
        <f>ADMIN1!BM125</f>
        <v>#VALUE!</v>
      </c>
      <c r="AA125" s="302"/>
      <c r="AB125" s="227" t="e">
        <f>ADMIN1!BP125</f>
        <v>#VALUE!</v>
      </c>
      <c r="AC125" s="302"/>
      <c r="AD125" s="226" t="e">
        <f>ADMIN1!BS125</f>
        <v>#VALUE!</v>
      </c>
      <c r="AE125" s="302"/>
      <c r="AF125" s="227" t="e">
        <f>ADMIN1!BV125</f>
        <v>#VALUE!</v>
      </c>
      <c r="AG125" s="302"/>
      <c r="AH125" s="226" t="e">
        <f>ADMIN1!BY125</f>
        <v>#VALUE!</v>
      </c>
      <c r="AI125" s="302"/>
      <c r="AJ125" s="227" t="e">
        <f>ADMIN1!CB125</f>
        <v>#VALUE!</v>
      </c>
      <c r="AK125" s="302"/>
      <c r="AL125" s="226" t="e">
        <f>ADMIN1!CE125</f>
        <v>#VALUE!</v>
      </c>
      <c r="AM125" s="302"/>
      <c r="AN125" s="227" t="e">
        <f>ADMIN1!CH125</f>
        <v>#VALUE!</v>
      </c>
      <c r="AO125" s="302"/>
      <c r="AP125" s="226" t="e">
        <f>ADMIN1!CK125</f>
        <v>#VALUE!</v>
      </c>
      <c r="AQ125" s="302"/>
      <c r="AR125" s="228" t="e">
        <f>ADMIN1!CN125</f>
        <v>#VALUE!</v>
      </c>
      <c r="AS125" s="302"/>
      <c r="AT125" s="227" t="e">
        <f>ADMIN1!CQ125</f>
        <v>#VALUE!</v>
      </c>
      <c r="AU125" s="302"/>
      <c r="AV125" s="226" t="e">
        <f>ADMIN1!CT125</f>
        <v>#VALUE!</v>
      </c>
      <c r="AW125" s="302"/>
      <c r="AX125" s="227" t="e">
        <f>ADMIN1!CW125</f>
        <v>#VALUE!</v>
      </c>
      <c r="AY125" s="302"/>
      <c r="AZ125" s="226" t="e">
        <f>ADMIN1!CZ125</f>
        <v>#VALUE!</v>
      </c>
      <c r="BA125" s="302"/>
      <c r="BB125" s="228" t="e">
        <f>ADMIN1!DC125</f>
        <v>#VALUE!</v>
      </c>
      <c r="BC125" s="211"/>
    </row>
    <row r="126" spans="1:55" ht="30" customHeight="1" x14ac:dyDescent="0.2">
      <c r="A126" s="303">
        <f>ADMIN1!V126</f>
        <v>3255</v>
      </c>
      <c r="B126" s="304" t="str">
        <f>IF(ADMIN1!X126=0, "", ADMIN1!X126)</f>
        <v>❤️</v>
      </c>
      <c r="C126" s="467" t="str">
        <f>ADMIN1!W126</f>
        <v>Mangue Keitt</v>
      </c>
      <c r="D126" s="467"/>
      <c r="E126" s="397" t="e">
        <f>ADMIN1!Y126</f>
        <v>#VALUE!</v>
      </c>
      <c r="F126" s="222" t="str">
        <f>ADMIN1!AA126</f>
        <v>kg</v>
      </c>
      <c r="G126" s="305" t="e">
        <f>IF(ADMIN1!AB126="", "", ADMIN1!AB126)</f>
        <v>#VALUE!</v>
      </c>
      <c r="H126" s="305" t="e">
        <f>IF(ADMIN1!AC126="", "", ADMIN1!AC126)</f>
        <v>#VALUE!</v>
      </c>
      <c r="I126" s="305" t="e">
        <f>IF(ADMIN1!AD126="", "", ADMIN1!AD126)</f>
        <v>#VALUE!</v>
      </c>
      <c r="J126" s="408" t="str">
        <f>ADMIN1!AH126</f>
        <v>Grenade</v>
      </c>
      <c r="K126" s="223">
        <f>ADMIN1!AI126</f>
        <v>0</v>
      </c>
      <c r="L126" s="223" t="e">
        <f>ADMIN1!AJ126</f>
        <v>#VALUE!</v>
      </c>
      <c r="M126" s="224" t="e">
        <f>ADMIN1!AK126</f>
        <v>#VALUE!</v>
      </c>
      <c r="N126" s="462"/>
      <c r="O126" s="302"/>
      <c r="P126" s="225" t="e">
        <f>ADMIN1!AX126</f>
        <v>#VALUE!</v>
      </c>
      <c r="Q126" s="302"/>
      <c r="R126" s="226" t="e">
        <f>ADMIN1!BA126</f>
        <v>#VALUE!</v>
      </c>
      <c r="S126" s="302"/>
      <c r="T126" s="227" t="e">
        <f>ADMIN1!BD126</f>
        <v>#VALUE!</v>
      </c>
      <c r="U126" s="302"/>
      <c r="V126" s="227" t="e">
        <f>ADMIN1!BG126</f>
        <v>#VALUE!</v>
      </c>
      <c r="W126" s="302"/>
      <c r="X126" s="227" t="e">
        <f>ADMIN1!BJ126</f>
        <v>#VALUE!</v>
      </c>
      <c r="Y126" s="302"/>
      <c r="Z126" s="226" t="e">
        <f>ADMIN1!BM126</f>
        <v>#VALUE!</v>
      </c>
      <c r="AA126" s="302"/>
      <c r="AB126" s="227" t="e">
        <f>ADMIN1!BP126</f>
        <v>#VALUE!</v>
      </c>
      <c r="AC126" s="302"/>
      <c r="AD126" s="226" t="e">
        <f>ADMIN1!BS126</f>
        <v>#VALUE!</v>
      </c>
      <c r="AE126" s="302"/>
      <c r="AF126" s="227" t="e">
        <f>ADMIN1!BV126</f>
        <v>#VALUE!</v>
      </c>
      <c r="AG126" s="302"/>
      <c r="AH126" s="226" t="e">
        <f>ADMIN1!BY126</f>
        <v>#VALUE!</v>
      </c>
      <c r="AI126" s="302"/>
      <c r="AJ126" s="227" t="e">
        <f>ADMIN1!CB126</f>
        <v>#VALUE!</v>
      </c>
      <c r="AK126" s="302"/>
      <c r="AL126" s="226" t="e">
        <f>ADMIN1!CE126</f>
        <v>#VALUE!</v>
      </c>
      <c r="AM126" s="302"/>
      <c r="AN126" s="227" t="e">
        <f>ADMIN1!CH126</f>
        <v>#VALUE!</v>
      </c>
      <c r="AO126" s="302"/>
      <c r="AP126" s="226" t="e">
        <f>ADMIN1!CK126</f>
        <v>#VALUE!</v>
      </c>
      <c r="AQ126" s="302"/>
      <c r="AR126" s="228" t="e">
        <f>ADMIN1!CN126</f>
        <v>#VALUE!</v>
      </c>
      <c r="AS126" s="302"/>
      <c r="AT126" s="227" t="e">
        <f>ADMIN1!CQ126</f>
        <v>#VALUE!</v>
      </c>
      <c r="AU126" s="302"/>
      <c r="AV126" s="226" t="e">
        <f>ADMIN1!CT126</f>
        <v>#VALUE!</v>
      </c>
      <c r="AW126" s="302"/>
      <c r="AX126" s="227" t="e">
        <f>ADMIN1!CW126</f>
        <v>#VALUE!</v>
      </c>
      <c r="AY126" s="302"/>
      <c r="AZ126" s="226" t="e">
        <f>ADMIN1!CZ126</f>
        <v>#VALUE!</v>
      </c>
      <c r="BA126" s="302"/>
      <c r="BB126" s="228" t="e">
        <f>ADMIN1!DC126</f>
        <v>#VALUE!</v>
      </c>
      <c r="BC126" s="211"/>
    </row>
    <row r="127" spans="1:55" ht="30" customHeight="1" x14ac:dyDescent="0.2">
      <c r="A127" s="303">
        <f>ADMIN1!V127</f>
        <v>1171</v>
      </c>
      <c r="B127" s="304" t="str">
        <f>IF(ADMIN1!X127=0, "", ADMIN1!X127)</f>
        <v>❤️</v>
      </c>
      <c r="C127" s="467" t="str">
        <f>ADMIN1!W127</f>
        <v>Mangue Keitt BIO</v>
      </c>
      <c r="D127" s="467"/>
      <c r="E127" s="397" t="e">
        <f>ADMIN1!Y127</f>
        <v>#VALUE!</v>
      </c>
      <c r="F127" s="222" t="str">
        <f>ADMIN1!AA127</f>
        <v>kg</v>
      </c>
      <c r="G127" s="305" t="e">
        <f>IF(ADMIN1!AB127="", "", ADMIN1!AB127)</f>
        <v>#VALUE!</v>
      </c>
      <c r="H127" s="305" t="e">
        <f>IF(ADMIN1!AC127="", "", ADMIN1!AC127)</f>
        <v>#VALUE!</v>
      </c>
      <c r="I127" s="305" t="e">
        <f>IF(ADMIN1!AD127="", "", ADMIN1!AD127)</f>
        <v>#VALUE!</v>
      </c>
      <c r="J127" s="408" t="str">
        <f>ADMIN1!AH127</f>
        <v>Grenade</v>
      </c>
      <c r="K127" s="223">
        <f>ADMIN1!AI127</f>
        <v>0</v>
      </c>
      <c r="L127" s="223" t="e">
        <f>ADMIN1!AJ127</f>
        <v>#VALUE!</v>
      </c>
      <c r="M127" s="224" t="e">
        <f>ADMIN1!AK127</f>
        <v>#VALUE!</v>
      </c>
      <c r="N127" s="462"/>
      <c r="O127" s="302"/>
      <c r="P127" s="225" t="e">
        <f>ADMIN1!AX127</f>
        <v>#VALUE!</v>
      </c>
      <c r="Q127" s="302"/>
      <c r="R127" s="226" t="e">
        <f>ADMIN1!BA127</f>
        <v>#VALUE!</v>
      </c>
      <c r="S127" s="302"/>
      <c r="T127" s="227" t="e">
        <f>ADMIN1!BD127</f>
        <v>#VALUE!</v>
      </c>
      <c r="U127" s="302"/>
      <c r="V127" s="227" t="e">
        <f>ADMIN1!BG127</f>
        <v>#VALUE!</v>
      </c>
      <c r="W127" s="302"/>
      <c r="X127" s="227" t="e">
        <f>ADMIN1!BJ127</f>
        <v>#VALUE!</v>
      </c>
      <c r="Y127" s="302"/>
      <c r="Z127" s="226" t="e">
        <f>ADMIN1!BM127</f>
        <v>#VALUE!</v>
      </c>
      <c r="AA127" s="302"/>
      <c r="AB127" s="227" t="e">
        <f>ADMIN1!BP127</f>
        <v>#VALUE!</v>
      </c>
      <c r="AC127" s="302"/>
      <c r="AD127" s="226" t="e">
        <f>ADMIN1!BS127</f>
        <v>#VALUE!</v>
      </c>
      <c r="AE127" s="302"/>
      <c r="AF127" s="227" t="e">
        <f>ADMIN1!BV127</f>
        <v>#VALUE!</v>
      </c>
      <c r="AG127" s="302"/>
      <c r="AH127" s="226" t="e">
        <f>ADMIN1!BY127</f>
        <v>#VALUE!</v>
      </c>
      <c r="AI127" s="302"/>
      <c r="AJ127" s="227" t="e">
        <f>ADMIN1!CB127</f>
        <v>#VALUE!</v>
      </c>
      <c r="AK127" s="302"/>
      <c r="AL127" s="226" t="e">
        <f>ADMIN1!CE127</f>
        <v>#VALUE!</v>
      </c>
      <c r="AM127" s="302"/>
      <c r="AN127" s="227" t="e">
        <f>ADMIN1!CH127</f>
        <v>#VALUE!</v>
      </c>
      <c r="AO127" s="302"/>
      <c r="AP127" s="226" t="e">
        <f>ADMIN1!CK127</f>
        <v>#VALUE!</v>
      </c>
      <c r="AQ127" s="302"/>
      <c r="AR127" s="228" t="e">
        <f>ADMIN1!CN127</f>
        <v>#VALUE!</v>
      </c>
      <c r="AS127" s="302"/>
      <c r="AT127" s="227" t="e">
        <f>ADMIN1!CQ127</f>
        <v>#VALUE!</v>
      </c>
      <c r="AU127" s="302"/>
      <c r="AV127" s="226" t="e">
        <f>ADMIN1!CT127</f>
        <v>#VALUE!</v>
      </c>
      <c r="AW127" s="302"/>
      <c r="AX127" s="227" t="e">
        <f>ADMIN1!CW127</f>
        <v>#VALUE!</v>
      </c>
      <c r="AY127" s="302"/>
      <c r="AZ127" s="226" t="e">
        <f>ADMIN1!CZ127</f>
        <v>#VALUE!</v>
      </c>
      <c r="BA127" s="302"/>
      <c r="BB127" s="228" t="e">
        <f>ADMIN1!DC127</f>
        <v>#VALUE!</v>
      </c>
      <c r="BC127" s="211"/>
    </row>
    <row r="128" spans="1:55" ht="30" customHeight="1" x14ac:dyDescent="0.2">
      <c r="A128" s="303">
        <f>ADMIN1!V128</f>
        <v>6198</v>
      </c>
      <c r="B128" s="304" t="str">
        <f>IF(ADMIN1!X128=0, "", ADMIN1!X128)</f>
        <v>OFFRE</v>
      </c>
      <c r="C128" s="467" t="str">
        <f>ADMIN1!W128</f>
        <v>Mangue Keitt BIO (légères brûlures superficielles à côté du pédoncule causées par le soleil)</v>
      </c>
      <c r="D128" s="467"/>
      <c r="E128" s="397" t="e">
        <f>ADMIN1!Y128</f>
        <v>#VALUE!</v>
      </c>
      <c r="F128" s="222" t="str">
        <f>ADMIN1!AA128</f>
        <v>kg</v>
      </c>
      <c r="G128" s="305" t="e">
        <f>IF(ADMIN1!AB128="", "", ADMIN1!AB128)</f>
        <v>#VALUE!</v>
      </c>
      <c r="H128" s="305" t="e">
        <f>IF(ADMIN1!AC128="", "", ADMIN1!AC128)</f>
        <v>#VALUE!</v>
      </c>
      <c r="I128" s="305" t="e">
        <f>IF(ADMIN1!AD128="", "", ADMIN1!AD128)</f>
        <v>#VALUE!</v>
      </c>
      <c r="J128" s="408" t="str">
        <f>ADMIN1!AH128</f>
        <v>Malaga</v>
      </c>
      <c r="K128" s="223">
        <f>ADMIN1!AI128</f>
        <v>0</v>
      </c>
      <c r="L128" s="223" t="e">
        <f>ADMIN1!AJ128</f>
        <v>#VALUE!</v>
      </c>
      <c r="M128" s="224" t="e">
        <f>ADMIN1!AK128</f>
        <v>#VALUE!</v>
      </c>
      <c r="N128" s="462"/>
      <c r="O128" s="302"/>
      <c r="P128" s="225" t="e">
        <f>ADMIN1!AX128</f>
        <v>#VALUE!</v>
      </c>
      <c r="Q128" s="302"/>
      <c r="R128" s="226" t="e">
        <f>ADMIN1!BA128</f>
        <v>#VALUE!</v>
      </c>
      <c r="S128" s="302"/>
      <c r="T128" s="227" t="e">
        <f>ADMIN1!BD128</f>
        <v>#VALUE!</v>
      </c>
      <c r="U128" s="302"/>
      <c r="V128" s="227" t="e">
        <f>ADMIN1!BG128</f>
        <v>#VALUE!</v>
      </c>
      <c r="W128" s="302"/>
      <c r="X128" s="227" t="e">
        <f>ADMIN1!BJ128</f>
        <v>#VALUE!</v>
      </c>
      <c r="Y128" s="302"/>
      <c r="Z128" s="226" t="e">
        <f>ADMIN1!BM128</f>
        <v>#VALUE!</v>
      </c>
      <c r="AA128" s="302"/>
      <c r="AB128" s="227" t="e">
        <f>ADMIN1!BP128</f>
        <v>#VALUE!</v>
      </c>
      <c r="AC128" s="302"/>
      <c r="AD128" s="226" t="e">
        <f>ADMIN1!BS128</f>
        <v>#VALUE!</v>
      </c>
      <c r="AE128" s="302"/>
      <c r="AF128" s="227" t="e">
        <f>ADMIN1!BV128</f>
        <v>#VALUE!</v>
      </c>
      <c r="AG128" s="302"/>
      <c r="AH128" s="226" t="e">
        <f>ADMIN1!BY128</f>
        <v>#VALUE!</v>
      </c>
      <c r="AI128" s="302"/>
      <c r="AJ128" s="227" t="e">
        <f>ADMIN1!CB128</f>
        <v>#VALUE!</v>
      </c>
      <c r="AK128" s="302"/>
      <c r="AL128" s="226" t="e">
        <f>ADMIN1!CE128</f>
        <v>#VALUE!</v>
      </c>
      <c r="AM128" s="302"/>
      <c r="AN128" s="227" t="e">
        <f>ADMIN1!CH128</f>
        <v>#VALUE!</v>
      </c>
      <c r="AO128" s="302"/>
      <c r="AP128" s="226" t="e">
        <f>ADMIN1!CK128</f>
        <v>#VALUE!</v>
      </c>
      <c r="AQ128" s="302"/>
      <c r="AR128" s="228" t="e">
        <f>ADMIN1!CN128</f>
        <v>#VALUE!</v>
      </c>
      <c r="AS128" s="302"/>
      <c r="AT128" s="227" t="e">
        <f>ADMIN1!CQ128</f>
        <v>#VALUE!</v>
      </c>
      <c r="AU128" s="302"/>
      <c r="AV128" s="226" t="e">
        <f>ADMIN1!CT128</f>
        <v>#VALUE!</v>
      </c>
      <c r="AW128" s="302"/>
      <c r="AX128" s="227" t="e">
        <f>ADMIN1!CW128</f>
        <v>#VALUE!</v>
      </c>
      <c r="AY128" s="302"/>
      <c r="AZ128" s="226" t="e">
        <f>ADMIN1!CZ128</f>
        <v>#VALUE!</v>
      </c>
      <c r="BA128" s="302"/>
      <c r="BB128" s="228" t="e">
        <f>ADMIN1!DC128</f>
        <v>#VALUE!</v>
      </c>
      <c r="BC128" s="211"/>
    </row>
    <row r="129" spans="1:55" ht="30" customHeight="1" x14ac:dyDescent="0.2">
      <c r="A129" s="303">
        <f>ADMIN1!V129</f>
        <v>6127</v>
      </c>
      <c r="B129" s="304" t="str">
        <f>IF(ADMIN1!X129=0, "", ADMIN1!X129)</f>
        <v>❤️</v>
      </c>
      <c r="C129" s="467" t="str">
        <f>ADMIN1!W129</f>
        <v>Mangue Keitt BIO (petit)</v>
      </c>
      <c r="D129" s="467"/>
      <c r="E129" s="397" t="e">
        <f>ADMIN1!Y129</f>
        <v>#VALUE!</v>
      </c>
      <c r="F129" s="222" t="str">
        <f>ADMIN1!AA129</f>
        <v>kg</v>
      </c>
      <c r="G129" s="305" t="e">
        <f>IF(ADMIN1!AB129="", "", ADMIN1!AB129)</f>
        <v>#VALUE!</v>
      </c>
      <c r="H129" s="305" t="e">
        <f>IF(ADMIN1!AC129="", "", ADMIN1!AC129)</f>
        <v>#VALUE!</v>
      </c>
      <c r="I129" s="305" t="e">
        <f>IF(ADMIN1!AD129="", "", ADMIN1!AD129)</f>
        <v>#VALUE!</v>
      </c>
      <c r="J129" s="408" t="str">
        <f>ADMIN1!AH129</f>
        <v>Malaga</v>
      </c>
      <c r="K129" s="223">
        <f>ADMIN1!AI129</f>
        <v>0</v>
      </c>
      <c r="L129" s="223" t="e">
        <f>ADMIN1!AJ129</f>
        <v>#VALUE!</v>
      </c>
      <c r="M129" s="224" t="e">
        <f>ADMIN1!AK129</f>
        <v>#VALUE!</v>
      </c>
      <c r="N129" s="462"/>
      <c r="O129" s="302"/>
      <c r="P129" s="225" t="e">
        <f>ADMIN1!AX129</f>
        <v>#VALUE!</v>
      </c>
      <c r="Q129" s="302"/>
      <c r="R129" s="226" t="e">
        <f>ADMIN1!BA129</f>
        <v>#VALUE!</v>
      </c>
      <c r="S129" s="302"/>
      <c r="T129" s="227" t="e">
        <f>ADMIN1!BD129</f>
        <v>#VALUE!</v>
      </c>
      <c r="U129" s="302"/>
      <c r="V129" s="227" t="e">
        <f>ADMIN1!BG129</f>
        <v>#VALUE!</v>
      </c>
      <c r="W129" s="302"/>
      <c r="X129" s="227" t="e">
        <f>ADMIN1!BJ129</f>
        <v>#VALUE!</v>
      </c>
      <c r="Y129" s="302"/>
      <c r="Z129" s="226" t="e">
        <f>ADMIN1!BM129</f>
        <v>#VALUE!</v>
      </c>
      <c r="AA129" s="302"/>
      <c r="AB129" s="227" t="e">
        <f>ADMIN1!BP129</f>
        <v>#VALUE!</v>
      </c>
      <c r="AC129" s="302"/>
      <c r="AD129" s="226" t="e">
        <f>ADMIN1!BS129</f>
        <v>#VALUE!</v>
      </c>
      <c r="AE129" s="302"/>
      <c r="AF129" s="227" t="e">
        <f>ADMIN1!BV129</f>
        <v>#VALUE!</v>
      </c>
      <c r="AG129" s="302"/>
      <c r="AH129" s="226" t="e">
        <f>ADMIN1!BY129</f>
        <v>#VALUE!</v>
      </c>
      <c r="AI129" s="302"/>
      <c r="AJ129" s="227" t="e">
        <f>ADMIN1!CB129</f>
        <v>#VALUE!</v>
      </c>
      <c r="AK129" s="302"/>
      <c r="AL129" s="226" t="e">
        <f>ADMIN1!CE129</f>
        <v>#VALUE!</v>
      </c>
      <c r="AM129" s="302"/>
      <c r="AN129" s="227" t="e">
        <f>ADMIN1!CH129</f>
        <v>#VALUE!</v>
      </c>
      <c r="AO129" s="302"/>
      <c r="AP129" s="226" t="e">
        <f>ADMIN1!CK129</f>
        <v>#VALUE!</v>
      </c>
      <c r="AQ129" s="302"/>
      <c r="AR129" s="228" t="e">
        <f>ADMIN1!CN129</f>
        <v>#VALUE!</v>
      </c>
      <c r="AS129" s="302"/>
      <c r="AT129" s="227" t="e">
        <f>ADMIN1!CQ129</f>
        <v>#VALUE!</v>
      </c>
      <c r="AU129" s="302"/>
      <c r="AV129" s="226" t="e">
        <f>ADMIN1!CT129</f>
        <v>#VALUE!</v>
      </c>
      <c r="AW129" s="302"/>
      <c r="AX129" s="227" t="e">
        <f>ADMIN1!CW129</f>
        <v>#VALUE!</v>
      </c>
      <c r="AY129" s="302"/>
      <c r="AZ129" s="226" t="e">
        <f>ADMIN1!CZ129</f>
        <v>#VALUE!</v>
      </c>
      <c r="BA129" s="302"/>
      <c r="BB129" s="228" t="e">
        <f>ADMIN1!DC129</f>
        <v>#VALUE!</v>
      </c>
      <c r="BC129" s="211"/>
    </row>
    <row r="130" spans="1:55" ht="30" customHeight="1" x14ac:dyDescent="0.2">
      <c r="A130" s="303">
        <f>ADMIN1!V130</f>
        <v>3225</v>
      </c>
      <c r="B130" s="304" t="str">
        <f>IF(ADMIN1!X130=0, "", ADMIN1!X130)</f>
        <v>❤️</v>
      </c>
      <c r="C130" s="467" t="str">
        <f>ADMIN1!W130</f>
        <v>Mangue Kent (moyen) murie sur l'arbre</v>
      </c>
      <c r="D130" s="467"/>
      <c r="E130" s="397" t="e">
        <f>ADMIN1!Y130</f>
        <v>#VALUE!</v>
      </c>
      <c r="F130" s="222" t="str">
        <f>ADMIN1!AA130</f>
        <v>kg</v>
      </c>
      <c r="G130" s="305" t="e">
        <f>IF(ADMIN1!AB130="", "", ADMIN1!AB130)</f>
        <v>#VALUE!</v>
      </c>
      <c r="H130" s="305" t="e">
        <f>IF(ADMIN1!AC130="", "", ADMIN1!AC130)</f>
        <v>#VALUE!</v>
      </c>
      <c r="I130" s="305" t="e">
        <f>IF(ADMIN1!AD130="", "", ADMIN1!AD130)</f>
        <v>#VALUE!</v>
      </c>
      <c r="J130" s="408" t="str">
        <f>ADMIN1!AH130</f>
        <v>Malaga</v>
      </c>
      <c r="K130" s="223">
        <f>ADMIN1!AI130</f>
        <v>0</v>
      </c>
      <c r="L130" s="223" t="e">
        <f>ADMIN1!AJ130</f>
        <v>#VALUE!</v>
      </c>
      <c r="M130" s="224" t="e">
        <f>ADMIN1!AK130</f>
        <v>#VALUE!</v>
      </c>
      <c r="N130" s="462"/>
      <c r="O130" s="302"/>
      <c r="P130" s="225" t="e">
        <f>ADMIN1!AX130</f>
        <v>#VALUE!</v>
      </c>
      <c r="Q130" s="302"/>
      <c r="R130" s="226" t="e">
        <f>ADMIN1!BA130</f>
        <v>#VALUE!</v>
      </c>
      <c r="S130" s="302"/>
      <c r="T130" s="227" t="e">
        <f>ADMIN1!BD130</f>
        <v>#VALUE!</v>
      </c>
      <c r="U130" s="302"/>
      <c r="V130" s="227" t="e">
        <f>ADMIN1!BG130</f>
        <v>#VALUE!</v>
      </c>
      <c r="W130" s="302"/>
      <c r="X130" s="227" t="e">
        <f>ADMIN1!BJ130</f>
        <v>#VALUE!</v>
      </c>
      <c r="Y130" s="302"/>
      <c r="Z130" s="226" t="e">
        <f>ADMIN1!BM130</f>
        <v>#VALUE!</v>
      </c>
      <c r="AA130" s="302"/>
      <c r="AB130" s="227" t="e">
        <f>ADMIN1!BP130</f>
        <v>#VALUE!</v>
      </c>
      <c r="AC130" s="302"/>
      <c r="AD130" s="226" t="e">
        <f>ADMIN1!BS130</f>
        <v>#VALUE!</v>
      </c>
      <c r="AE130" s="302"/>
      <c r="AF130" s="227" t="e">
        <f>ADMIN1!BV130</f>
        <v>#VALUE!</v>
      </c>
      <c r="AG130" s="302"/>
      <c r="AH130" s="226" t="e">
        <f>ADMIN1!BY130</f>
        <v>#VALUE!</v>
      </c>
      <c r="AI130" s="302"/>
      <c r="AJ130" s="227" t="e">
        <f>ADMIN1!CB130</f>
        <v>#VALUE!</v>
      </c>
      <c r="AK130" s="302"/>
      <c r="AL130" s="226" t="e">
        <f>ADMIN1!CE130</f>
        <v>#VALUE!</v>
      </c>
      <c r="AM130" s="302"/>
      <c r="AN130" s="227" t="e">
        <f>ADMIN1!CH130</f>
        <v>#VALUE!</v>
      </c>
      <c r="AO130" s="302"/>
      <c r="AP130" s="226" t="e">
        <f>ADMIN1!CK130</f>
        <v>#VALUE!</v>
      </c>
      <c r="AQ130" s="302"/>
      <c r="AR130" s="228" t="e">
        <f>ADMIN1!CN130</f>
        <v>#VALUE!</v>
      </c>
      <c r="AS130" s="302"/>
      <c r="AT130" s="227" t="e">
        <f>ADMIN1!CQ130</f>
        <v>#VALUE!</v>
      </c>
      <c r="AU130" s="302"/>
      <c r="AV130" s="226" t="e">
        <f>ADMIN1!CT130</f>
        <v>#VALUE!</v>
      </c>
      <c r="AW130" s="302"/>
      <c r="AX130" s="227" t="e">
        <f>ADMIN1!CW130</f>
        <v>#VALUE!</v>
      </c>
      <c r="AY130" s="302"/>
      <c r="AZ130" s="226" t="e">
        <f>ADMIN1!CZ130</f>
        <v>#VALUE!</v>
      </c>
      <c r="BA130" s="302"/>
      <c r="BB130" s="228" t="e">
        <f>ADMIN1!DC130</f>
        <v>#VALUE!</v>
      </c>
      <c r="BC130" s="211"/>
    </row>
    <row r="131" spans="1:55" ht="30" customHeight="1" x14ac:dyDescent="0.2">
      <c r="A131" s="303">
        <f>ADMIN1!V131</f>
        <v>6198</v>
      </c>
      <c r="B131" s="304" t="str">
        <f>IF(ADMIN1!X131=0, "", ADMIN1!X131)</f>
        <v>OFFRE</v>
      </c>
      <c r="C131" s="467" t="str">
        <f>ADMIN1!W131</f>
        <v>Mangue Kent Bio (légères brûlures superficielles à côté de la tige produites par le soleil)</v>
      </c>
      <c r="D131" s="467"/>
      <c r="E131" s="397" t="e">
        <f>ADMIN1!Y131</f>
        <v>#VALUE!</v>
      </c>
      <c r="F131" s="222" t="str">
        <f>ADMIN1!AA131</f>
        <v>kg</v>
      </c>
      <c r="G131" s="305" t="e">
        <f>IF(ADMIN1!AB131="", "", ADMIN1!AB131)</f>
        <v>#VALUE!</v>
      </c>
      <c r="H131" s="305" t="e">
        <f>IF(ADMIN1!AC131="", "", ADMIN1!AC131)</f>
        <v>#VALUE!</v>
      </c>
      <c r="I131" s="305" t="e">
        <f>IF(ADMIN1!AD131="", "", ADMIN1!AD131)</f>
        <v>#VALUE!</v>
      </c>
      <c r="J131" s="408" t="str">
        <f>ADMIN1!AH131</f>
        <v>Malaga</v>
      </c>
      <c r="K131" s="223">
        <f>ADMIN1!AI131</f>
        <v>0</v>
      </c>
      <c r="L131" s="223" t="e">
        <f>ADMIN1!AJ131</f>
        <v>#VALUE!</v>
      </c>
      <c r="M131" s="224" t="e">
        <f>ADMIN1!AK131</f>
        <v>#VALUE!</v>
      </c>
      <c r="N131" s="462"/>
      <c r="O131" s="302"/>
      <c r="P131" s="225" t="e">
        <f>ADMIN1!AX131</f>
        <v>#VALUE!</v>
      </c>
      <c r="Q131" s="302"/>
      <c r="R131" s="226" t="e">
        <f>ADMIN1!BA131</f>
        <v>#VALUE!</v>
      </c>
      <c r="S131" s="302"/>
      <c r="T131" s="227" t="e">
        <f>ADMIN1!BD131</f>
        <v>#VALUE!</v>
      </c>
      <c r="U131" s="302"/>
      <c r="V131" s="227" t="e">
        <f>ADMIN1!BG131</f>
        <v>#VALUE!</v>
      </c>
      <c r="W131" s="302"/>
      <c r="X131" s="227" t="e">
        <f>ADMIN1!BJ131</f>
        <v>#VALUE!</v>
      </c>
      <c r="Y131" s="302"/>
      <c r="Z131" s="226" t="e">
        <f>ADMIN1!BM131</f>
        <v>#VALUE!</v>
      </c>
      <c r="AA131" s="302"/>
      <c r="AB131" s="227" t="e">
        <f>ADMIN1!BP131</f>
        <v>#VALUE!</v>
      </c>
      <c r="AC131" s="302"/>
      <c r="AD131" s="226" t="e">
        <f>ADMIN1!BS131</f>
        <v>#VALUE!</v>
      </c>
      <c r="AE131" s="302"/>
      <c r="AF131" s="227" t="e">
        <f>ADMIN1!BV131</f>
        <v>#VALUE!</v>
      </c>
      <c r="AG131" s="302"/>
      <c r="AH131" s="226" t="e">
        <f>ADMIN1!BY131</f>
        <v>#VALUE!</v>
      </c>
      <c r="AI131" s="302"/>
      <c r="AJ131" s="227" t="e">
        <f>ADMIN1!CB131</f>
        <v>#VALUE!</v>
      </c>
      <c r="AK131" s="302"/>
      <c r="AL131" s="226" t="e">
        <f>ADMIN1!CE131</f>
        <v>#VALUE!</v>
      </c>
      <c r="AM131" s="302"/>
      <c r="AN131" s="227" t="e">
        <f>ADMIN1!CH131</f>
        <v>#VALUE!</v>
      </c>
      <c r="AO131" s="302"/>
      <c r="AP131" s="226" t="e">
        <f>ADMIN1!CK131</f>
        <v>#VALUE!</v>
      </c>
      <c r="AQ131" s="302"/>
      <c r="AR131" s="228" t="e">
        <f>ADMIN1!CN131</f>
        <v>#VALUE!</v>
      </c>
      <c r="AS131" s="302"/>
      <c r="AT131" s="227" t="e">
        <f>ADMIN1!CQ131</f>
        <v>#VALUE!</v>
      </c>
      <c r="AU131" s="302"/>
      <c r="AV131" s="226" t="e">
        <f>ADMIN1!CT131</f>
        <v>#VALUE!</v>
      </c>
      <c r="AW131" s="302"/>
      <c r="AX131" s="227" t="e">
        <f>ADMIN1!CW131</f>
        <v>#VALUE!</v>
      </c>
      <c r="AY131" s="302"/>
      <c r="AZ131" s="226" t="e">
        <f>ADMIN1!CZ131</f>
        <v>#VALUE!</v>
      </c>
      <c r="BA131" s="302"/>
      <c r="BB131" s="228" t="e">
        <f>ADMIN1!DC131</f>
        <v>#VALUE!</v>
      </c>
      <c r="BC131" s="211"/>
    </row>
    <row r="132" spans="1:55" ht="30" customHeight="1" x14ac:dyDescent="0.2">
      <c r="A132" s="303">
        <f>ADMIN1!V132</f>
        <v>3194</v>
      </c>
      <c r="B132" s="304" t="str">
        <f>IF(ADMIN1!X132=0, "", ADMIN1!X132)</f>
        <v>❤️</v>
      </c>
      <c r="C132" s="467" t="str">
        <f>ADMIN1!W132</f>
        <v>Mangue Lipens</v>
      </c>
      <c r="D132" s="467"/>
      <c r="E132" s="397" t="e">
        <f>ADMIN1!Y132</f>
        <v>#VALUE!</v>
      </c>
      <c r="F132" s="222" t="str">
        <f>ADMIN1!AA132</f>
        <v>kg</v>
      </c>
      <c r="G132" s="305" t="e">
        <f>IF(ADMIN1!AB132="", "", ADMIN1!AB132)</f>
        <v>#VALUE!</v>
      </c>
      <c r="H132" s="305" t="str">
        <f>IF(ADMIN1!AC132="", "", ADMIN1!AC132)</f>
        <v/>
      </c>
      <c r="I132" s="305" t="str">
        <f>IF(ADMIN1!AD132="", "", ADMIN1!AD132)</f>
        <v/>
      </c>
      <c r="J132" s="408" t="str">
        <f>ADMIN1!AH132</f>
        <v>Grenade</v>
      </c>
      <c r="K132" s="223">
        <f>ADMIN1!AI132</f>
        <v>0</v>
      </c>
      <c r="L132" s="223" t="e">
        <f>ADMIN1!AJ132</f>
        <v>#VALUE!</v>
      </c>
      <c r="M132" s="224" t="e">
        <f>ADMIN1!AK132</f>
        <v>#VALUE!</v>
      </c>
      <c r="N132" s="462"/>
      <c r="O132" s="302"/>
      <c r="P132" s="225" t="e">
        <f>ADMIN1!AX132</f>
        <v>#VALUE!</v>
      </c>
      <c r="Q132" s="302"/>
      <c r="R132" s="226" t="e">
        <f>ADMIN1!BA132</f>
        <v>#VALUE!</v>
      </c>
      <c r="S132" s="302"/>
      <c r="T132" s="227" t="e">
        <f>ADMIN1!BD132</f>
        <v>#VALUE!</v>
      </c>
      <c r="U132" s="302"/>
      <c r="V132" s="227" t="e">
        <f>ADMIN1!BG132</f>
        <v>#VALUE!</v>
      </c>
      <c r="W132" s="302"/>
      <c r="X132" s="227" t="e">
        <f>ADMIN1!BJ132</f>
        <v>#VALUE!</v>
      </c>
      <c r="Y132" s="302"/>
      <c r="Z132" s="226" t="e">
        <f>ADMIN1!BM132</f>
        <v>#VALUE!</v>
      </c>
      <c r="AA132" s="302"/>
      <c r="AB132" s="227" t="e">
        <f>ADMIN1!BP132</f>
        <v>#VALUE!</v>
      </c>
      <c r="AC132" s="302"/>
      <c r="AD132" s="226" t="e">
        <f>ADMIN1!BS132</f>
        <v>#VALUE!</v>
      </c>
      <c r="AE132" s="302"/>
      <c r="AF132" s="227" t="e">
        <f>ADMIN1!BV132</f>
        <v>#VALUE!</v>
      </c>
      <c r="AG132" s="302"/>
      <c r="AH132" s="226" t="e">
        <f>ADMIN1!BY132</f>
        <v>#VALUE!</v>
      </c>
      <c r="AI132" s="302"/>
      <c r="AJ132" s="227" t="e">
        <f>ADMIN1!CB132</f>
        <v>#VALUE!</v>
      </c>
      <c r="AK132" s="302"/>
      <c r="AL132" s="226" t="e">
        <f>ADMIN1!CE132</f>
        <v>#VALUE!</v>
      </c>
      <c r="AM132" s="302"/>
      <c r="AN132" s="227" t="e">
        <f>ADMIN1!CH132</f>
        <v>#VALUE!</v>
      </c>
      <c r="AO132" s="302"/>
      <c r="AP132" s="226" t="e">
        <f>ADMIN1!CK132</f>
        <v>#VALUE!</v>
      </c>
      <c r="AQ132" s="302"/>
      <c r="AR132" s="228" t="e">
        <f>ADMIN1!CN132</f>
        <v>#VALUE!</v>
      </c>
      <c r="AS132" s="302"/>
      <c r="AT132" s="227" t="e">
        <f>ADMIN1!CQ132</f>
        <v>#VALUE!</v>
      </c>
      <c r="AU132" s="302"/>
      <c r="AV132" s="226" t="e">
        <f>ADMIN1!CT132</f>
        <v>#VALUE!</v>
      </c>
      <c r="AW132" s="302"/>
      <c r="AX132" s="227" t="e">
        <f>ADMIN1!CW132</f>
        <v>#VALUE!</v>
      </c>
      <c r="AY132" s="302"/>
      <c r="AZ132" s="226" t="e">
        <f>ADMIN1!CZ132</f>
        <v>#VALUE!</v>
      </c>
      <c r="BA132" s="302"/>
      <c r="BB132" s="228" t="e">
        <f>ADMIN1!DC132</f>
        <v>#VALUE!</v>
      </c>
      <c r="BC132" s="211"/>
    </row>
    <row r="133" spans="1:55" ht="30" customHeight="1" x14ac:dyDescent="0.2">
      <c r="A133" s="303">
        <f>ADMIN1!V133</f>
        <v>3190</v>
      </c>
      <c r="B133" s="304" t="str">
        <f>IF(ADMIN1!X133=0, "", ADMIN1!X133)</f>
        <v>❤️</v>
      </c>
      <c r="C133" s="467" t="str">
        <f>ADMIN1!W133</f>
        <v>Mangue Osteen</v>
      </c>
      <c r="D133" s="467"/>
      <c r="E133" s="397" t="e">
        <f>ADMIN1!Y133</f>
        <v>#VALUE!</v>
      </c>
      <c r="F133" s="222" t="str">
        <f>ADMIN1!AA133</f>
        <v>kg</v>
      </c>
      <c r="G133" s="305" t="e">
        <f>IF(ADMIN1!AB133="", "", ADMIN1!AB133)</f>
        <v>#VALUE!</v>
      </c>
      <c r="H133" s="305" t="e">
        <f>IF(ADMIN1!AC133="", "", ADMIN1!AC133)</f>
        <v>#VALUE!</v>
      </c>
      <c r="I133" s="305" t="e">
        <f>IF(ADMIN1!AD133="", "", ADMIN1!AD133)</f>
        <v>#VALUE!</v>
      </c>
      <c r="J133" s="408" t="str">
        <f>ADMIN1!AH133</f>
        <v>Grenade</v>
      </c>
      <c r="K133" s="223">
        <f>ADMIN1!AI133</f>
        <v>0</v>
      </c>
      <c r="L133" s="223" t="e">
        <f>ADMIN1!AJ133</f>
        <v>#VALUE!</v>
      </c>
      <c r="M133" s="224" t="e">
        <f>ADMIN1!AK133</f>
        <v>#VALUE!</v>
      </c>
      <c r="N133" s="462"/>
      <c r="O133" s="302"/>
      <c r="P133" s="225" t="e">
        <f>ADMIN1!AX133</f>
        <v>#VALUE!</v>
      </c>
      <c r="Q133" s="302"/>
      <c r="R133" s="226" t="e">
        <f>ADMIN1!BA133</f>
        <v>#VALUE!</v>
      </c>
      <c r="S133" s="302"/>
      <c r="T133" s="227" t="e">
        <f>ADMIN1!BD133</f>
        <v>#VALUE!</v>
      </c>
      <c r="U133" s="302"/>
      <c r="V133" s="227" t="e">
        <f>ADMIN1!BG133</f>
        <v>#VALUE!</v>
      </c>
      <c r="W133" s="302"/>
      <c r="X133" s="227" t="e">
        <f>ADMIN1!BJ133</f>
        <v>#VALUE!</v>
      </c>
      <c r="Y133" s="302"/>
      <c r="Z133" s="226" t="e">
        <f>ADMIN1!BM133</f>
        <v>#VALUE!</v>
      </c>
      <c r="AA133" s="302"/>
      <c r="AB133" s="227" t="e">
        <f>ADMIN1!BP133</f>
        <v>#VALUE!</v>
      </c>
      <c r="AC133" s="302"/>
      <c r="AD133" s="226" t="e">
        <f>ADMIN1!BS133</f>
        <v>#VALUE!</v>
      </c>
      <c r="AE133" s="302"/>
      <c r="AF133" s="227" t="e">
        <f>ADMIN1!BV133</f>
        <v>#VALUE!</v>
      </c>
      <c r="AG133" s="302"/>
      <c r="AH133" s="226" t="e">
        <f>ADMIN1!BY133</f>
        <v>#VALUE!</v>
      </c>
      <c r="AI133" s="302"/>
      <c r="AJ133" s="227" t="e">
        <f>ADMIN1!CB133</f>
        <v>#VALUE!</v>
      </c>
      <c r="AK133" s="302"/>
      <c r="AL133" s="226" t="e">
        <f>ADMIN1!CE133</f>
        <v>#VALUE!</v>
      </c>
      <c r="AM133" s="302"/>
      <c r="AN133" s="227" t="e">
        <f>ADMIN1!CH133</f>
        <v>#VALUE!</v>
      </c>
      <c r="AO133" s="302"/>
      <c r="AP133" s="226" t="e">
        <f>ADMIN1!CK133</f>
        <v>#VALUE!</v>
      </c>
      <c r="AQ133" s="302"/>
      <c r="AR133" s="228" t="e">
        <f>ADMIN1!CN133</f>
        <v>#VALUE!</v>
      </c>
      <c r="AS133" s="302"/>
      <c r="AT133" s="227" t="e">
        <f>ADMIN1!CQ133</f>
        <v>#VALUE!</v>
      </c>
      <c r="AU133" s="302"/>
      <c r="AV133" s="226" t="e">
        <f>ADMIN1!CT133</f>
        <v>#VALUE!</v>
      </c>
      <c r="AW133" s="302"/>
      <c r="AX133" s="227" t="e">
        <f>ADMIN1!CW133</f>
        <v>#VALUE!</v>
      </c>
      <c r="AY133" s="302"/>
      <c r="AZ133" s="226" t="e">
        <f>ADMIN1!CZ133</f>
        <v>#VALUE!</v>
      </c>
      <c r="BA133" s="302"/>
      <c r="BB133" s="228" t="e">
        <f>ADMIN1!DC133</f>
        <v>#VALUE!</v>
      </c>
      <c r="BC133" s="211"/>
    </row>
    <row r="134" spans="1:55" ht="30" customHeight="1" x14ac:dyDescent="0.2">
      <c r="A134" s="303" t="str">
        <f>ADMIN1!V134</f>
        <v>3190. 658</v>
      </c>
      <c r="B134" s="304" t="str">
        <f>IF(ADMIN1!X134=0, "", ADMIN1!X134)</f>
        <v>❤️</v>
      </c>
      <c r="C134" s="467" t="str">
        <f>ADMIN1!W134</f>
        <v>Mangue Osteen (Ferme Eparadise, mûrie sur plante, récoltée quotidiennement)</v>
      </c>
      <c r="D134" s="467"/>
      <c r="E134" s="397" t="e">
        <f>ADMIN1!Y134</f>
        <v>#VALUE!</v>
      </c>
      <c r="F134" s="222" t="str">
        <f>ADMIN1!AA134</f>
        <v>kg</v>
      </c>
      <c r="G134" s="305" t="e">
        <f>IF(ADMIN1!AB134="", "", ADMIN1!AB134)</f>
        <v>#VALUE!</v>
      </c>
      <c r="H134" s="305" t="e">
        <f>IF(ADMIN1!AC134="", "", ADMIN1!AC134)</f>
        <v>#VALUE!</v>
      </c>
      <c r="I134" s="305" t="e">
        <f>IF(ADMIN1!AD134="", "", ADMIN1!AD134)</f>
        <v>#VALUE!</v>
      </c>
      <c r="J134" s="408" t="str">
        <f>ADMIN1!AH134</f>
        <v>Grenade</v>
      </c>
      <c r="K134" s="223">
        <f>ADMIN1!AI134</f>
        <v>0</v>
      </c>
      <c r="L134" s="223" t="e">
        <f>ADMIN1!AJ134</f>
        <v>#VALUE!</v>
      </c>
      <c r="M134" s="224" t="e">
        <f>ADMIN1!AK134</f>
        <v>#VALUE!</v>
      </c>
      <c r="N134" s="462"/>
      <c r="O134" s="302"/>
      <c r="P134" s="225" t="e">
        <f>ADMIN1!AX134</f>
        <v>#VALUE!</v>
      </c>
      <c r="Q134" s="302"/>
      <c r="R134" s="226" t="e">
        <f>ADMIN1!BA134</f>
        <v>#VALUE!</v>
      </c>
      <c r="S134" s="302"/>
      <c r="T134" s="227" t="e">
        <f>ADMIN1!BD134</f>
        <v>#VALUE!</v>
      </c>
      <c r="U134" s="302"/>
      <c r="V134" s="227" t="e">
        <f>ADMIN1!BG134</f>
        <v>#VALUE!</v>
      </c>
      <c r="W134" s="302"/>
      <c r="X134" s="227" t="e">
        <f>ADMIN1!BJ134</f>
        <v>#VALUE!</v>
      </c>
      <c r="Y134" s="302"/>
      <c r="Z134" s="226" t="e">
        <f>ADMIN1!BM134</f>
        <v>#VALUE!</v>
      </c>
      <c r="AA134" s="302"/>
      <c r="AB134" s="227" t="e">
        <f>ADMIN1!BP134</f>
        <v>#VALUE!</v>
      </c>
      <c r="AC134" s="302"/>
      <c r="AD134" s="226" t="e">
        <f>ADMIN1!BS134</f>
        <v>#VALUE!</v>
      </c>
      <c r="AE134" s="302"/>
      <c r="AF134" s="227" t="e">
        <f>ADMIN1!BV134</f>
        <v>#VALUE!</v>
      </c>
      <c r="AG134" s="302"/>
      <c r="AH134" s="226" t="e">
        <f>ADMIN1!BY134</f>
        <v>#VALUE!</v>
      </c>
      <c r="AI134" s="302"/>
      <c r="AJ134" s="227" t="e">
        <f>ADMIN1!CB134</f>
        <v>#VALUE!</v>
      </c>
      <c r="AK134" s="302"/>
      <c r="AL134" s="226" t="e">
        <f>ADMIN1!CE134</f>
        <v>#VALUE!</v>
      </c>
      <c r="AM134" s="302"/>
      <c r="AN134" s="227" t="e">
        <f>ADMIN1!CH134</f>
        <v>#VALUE!</v>
      </c>
      <c r="AO134" s="302"/>
      <c r="AP134" s="226" t="e">
        <f>ADMIN1!CK134</f>
        <v>#VALUE!</v>
      </c>
      <c r="AQ134" s="302"/>
      <c r="AR134" s="228" t="e">
        <f>ADMIN1!CN134</f>
        <v>#VALUE!</v>
      </c>
      <c r="AS134" s="302"/>
      <c r="AT134" s="227" t="e">
        <f>ADMIN1!CQ134</f>
        <v>#VALUE!</v>
      </c>
      <c r="AU134" s="302"/>
      <c r="AV134" s="226" t="e">
        <f>ADMIN1!CT134</f>
        <v>#VALUE!</v>
      </c>
      <c r="AW134" s="302"/>
      <c r="AX134" s="227" t="e">
        <f>ADMIN1!CW134</f>
        <v>#VALUE!</v>
      </c>
      <c r="AY134" s="302"/>
      <c r="AZ134" s="226" t="e">
        <f>ADMIN1!CZ134</f>
        <v>#VALUE!</v>
      </c>
      <c r="BA134" s="302"/>
      <c r="BB134" s="228" t="e">
        <f>ADMIN1!DC134</f>
        <v>#VALUE!</v>
      </c>
      <c r="BC134" s="211"/>
    </row>
    <row r="135" spans="1:55" ht="30" customHeight="1" x14ac:dyDescent="0.2">
      <c r="A135" s="303">
        <f>ADMIN1!V135</f>
        <v>1115</v>
      </c>
      <c r="B135" s="304" t="str">
        <f>IF(ADMIN1!X135=0, "", ADMIN1!X135)</f>
        <v>❤️</v>
      </c>
      <c r="C135" s="467" t="str">
        <f>ADMIN1!W135</f>
        <v>Mangue Osteen BIO (Qualité supérieure, mûrie sur plante)</v>
      </c>
      <c r="D135" s="467"/>
      <c r="E135" s="397" t="e">
        <f>ADMIN1!Y135</f>
        <v>#VALUE!</v>
      </c>
      <c r="F135" s="222" t="str">
        <f>ADMIN1!AA135</f>
        <v>kg</v>
      </c>
      <c r="G135" s="305" t="e">
        <f>IF(ADMIN1!AB135="", "", ADMIN1!AB135)</f>
        <v>#VALUE!</v>
      </c>
      <c r="H135" s="305" t="e">
        <f>IF(ADMIN1!AC135="", "", ADMIN1!AC135)</f>
        <v>#VALUE!</v>
      </c>
      <c r="I135" s="305" t="str">
        <f>IF(ADMIN1!AD135="", "", ADMIN1!AD135)</f>
        <v/>
      </c>
      <c r="J135" s="408" t="str">
        <f>ADMIN1!AH135</f>
        <v>Salobrena</v>
      </c>
      <c r="K135" s="223">
        <f>ADMIN1!AI135</f>
        <v>0</v>
      </c>
      <c r="L135" s="223" t="e">
        <f>ADMIN1!AJ135</f>
        <v>#VALUE!</v>
      </c>
      <c r="M135" s="224" t="e">
        <f>ADMIN1!AK135</f>
        <v>#VALUE!</v>
      </c>
      <c r="N135" s="462"/>
      <c r="O135" s="302"/>
      <c r="P135" s="225" t="e">
        <f>ADMIN1!AX135</f>
        <v>#VALUE!</v>
      </c>
      <c r="Q135" s="302"/>
      <c r="R135" s="226" t="e">
        <f>ADMIN1!BA135</f>
        <v>#VALUE!</v>
      </c>
      <c r="S135" s="302"/>
      <c r="T135" s="227" t="e">
        <f>ADMIN1!BD135</f>
        <v>#VALUE!</v>
      </c>
      <c r="U135" s="302"/>
      <c r="V135" s="227" t="e">
        <f>ADMIN1!BG135</f>
        <v>#VALUE!</v>
      </c>
      <c r="W135" s="302"/>
      <c r="X135" s="227" t="e">
        <f>ADMIN1!BJ135</f>
        <v>#VALUE!</v>
      </c>
      <c r="Y135" s="302"/>
      <c r="Z135" s="226" t="e">
        <f>ADMIN1!BM135</f>
        <v>#VALUE!</v>
      </c>
      <c r="AA135" s="302"/>
      <c r="AB135" s="227" t="e">
        <f>ADMIN1!BP135</f>
        <v>#VALUE!</v>
      </c>
      <c r="AC135" s="302"/>
      <c r="AD135" s="226" t="e">
        <f>ADMIN1!BS135</f>
        <v>#VALUE!</v>
      </c>
      <c r="AE135" s="302"/>
      <c r="AF135" s="227" t="e">
        <f>ADMIN1!BV135</f>
        <v>#VALUE!</v>
      </c>
      <c r="AG135" s="302"/>
      <c r="AH135" s="226" t="e">
        <f>ADMIN1!BY135</f>
        <v>#VALUE!</v>
      </c>
      <c r="AI135" s="302"/>
      <c r="AJ135" s="227" t="e">
        <f>ADMIN1!CB135</f>
        <v>#VALUE!</v>
      </c>
      <c r="AK135" s="302"/>
      <c r="AL135" s="226" t="e">
        <f>ADMIN1!CE135</f>
        <v>#VALUE!</v>
      </c>
      <c r="AM135" s="302"/>
      <c r="AN135" s="227" t="e">
        <f>ADMIN1!CH135</f>
        <v>#VALUE!</v>
      </c>
      <c r="AO135" s="302"/>
      <c r="AP135" s="226" t="e">
        <f>ADMIN1!CK135</f>
        <v>#VALUE!</v>
      </c>
      <c r="AQ135" s="302"/>
      <c r="AR135" s="228" t="e">
        <f>ADMIN1!CN135</f>
        <v>#VALUE!</v>
      </c>
      <c r="AS135" s="302"/>
      <c r="AT135" s="227" t="e">
        <f>ADMIN1!CQ135</f>
        <v>#VALUE!</v>
      </c>
      <c r="AU135" s="302"/>
      <c r="AV135" s="226" t="e">
        <f>ADMIN1!CT135</f>
        <v>#VALUE!</v>
      </c>
      <c r="AW135" s="302"/>
      <c r="AX135" s="227" t="e">
        <f>ADMIN1!CW135</f>
        <v>#VALUE!</v>
      </c>
      <c r="AY135" s="302"/>
      <c r="AZ135" s="226" t="e">
        <f>ADMIN1!CZ135</f>
        <v>#VALUE!</v>
      </c>
      <c r="BA135" s="302"/>
      <c r="BB135" s="228" t="e">
        <f>ADMIN1!DC135</f>
        <v>#VALUE!</v>
      </c>
      <c r="BC135" s="211"/>
    </row>
    <row r="136" spans="1:55" ht="30" customHeight="1" x14ac:dyDescent="0.2">
      <c r="A136" s="303">
        <f>ADMIN1!V136</f>
        <v>3703</v>
      </c>
      <c r="B136" s="304" t="str">
        <f>IF(ADMIN1!X136=0, "", ADMIN1!X136)</f>
        <v/>
      </c>
      <c r="C136" s="467" t="str">
        <f>ADMIN1!W136</f>
        <v>Mangue Osteen mini gourmet</v>
      </c>
      <c r="D136" s="467"/>
      <c r="E136" s="397" t="e">
        <f>ADMIN1!Y136</f>
        <v>#VALUE!</v>
      </c>
      <c r="F136" s="222" t="str">
        <f>ADMIN1!AA136</f>
        <v>kg</v>
      </c>
      <c r="G136" s="305" t="e">
        <f>IF(ADMIN1!AB136="", "", ADMIN1!AB136)</f>
        <v>#VALUE!</v>
      </c>
      <c r="H136" s="305" t="e">
        <f>IF(ADMIN1!AC136="", "", ADMIN1!AC136)</f>
        <v>#VALUE!</v>
      </c>
      <c r="I136" s="305" t="str">
        <f>IF(ADMIN1!AD136="", "", ADMIN1!AD136)</f>
        <v/>
      </c>
      <c r="J136" s="408" t="str">
        <f>ADMIN1!AH136</f>
        <v>Grenade</v>
      </c>
      <c r="K136" s="223">
        <f>ADMIN1!AI136</f>
        <v>0</v>
      </c>
      <c r="L136" s="223" t="e">
        <f>ADMIN1!AJ136</f>
        <v>#VALUE!</v>
      </c>
      <c r="M136" s="224" t="e">
        <f>ADMIN1!AK136</f>
        <v>#VALUE!</v>
      </c>
      <c r="N136" s="462"/>
      <c r="O136" s="302"/>
      <c r="P136" s="225" t="e">
        <f>ADMIN1!AX136</f>
        <v>#VALUE!</v>
      </c>
      <c r="Q136" s="302"/>
      <c r="R136" s="226" t="e">
        <f>ADMIN1!BA136</f>
        <v>#VALUE!</v>
      </c>
      <c r="S136" s="302"/>
      <c r="T136" s="227" t="e">
        <f>ADMIN1!BD136</f>
        <v>#VALUE!</v>
      </c>
      <c r="U136" s="302"/>
      <c r="V136" s="227" t="e">
        <f>ADMIN1!BG136</f>
        <v>#VALUE!</v>
      </c>
      <c r="W136" s="302"/>
      <c r="X136" s="227" t="e">
        <f>ADMIN1!BJ136</f>
        <v>#VALUE!</v>
      </c>
      <c r="Y136" s="302"/>
      <c r="Z136" s="226" t="e">
        <f>ADMIN1!BM136</f>
        <v>#VALUE!</v>
      </c>
      <c r="AA136" s="302"/>
      <c r="AB136" s="227" t="e">
        <f>ADMIN1!BP136</f>
        <v>#VALUE!</v>
      </c>
      <c r="AC136" s="302"/>
      <c r="AD136" s="226" t="e">
        <f>ADMIN1!BS136</f>
        <v>#VALUE!</v>
      </c>
      <c r="AE136" s="302"/>
      <c r="AF136" s="227" t="e">
        <f>ADMIN1!BV136</f>
        <v>#VALUE!</v>
      </c>
      <c r="AG136" s="302"/>
      <c r="AH136" s="226" t="e">
        <f>ADMIN1!BY136</f>
        <v>#VALUE!</v>
      </c>
      <c r="AI136" s="302"/>
      <c r="AJ136" s="227" t="e">
        <f>ADMIN1!CB136</f>
        <v>#VALUE!</v>
      </c>
      <c r="AK136" s="302"/>
      <c r="AL136" s="226" t="e">
        <f>ADMIN1!CE136</f>
        <v>#VALUE!</v>
      </c>
      <c r="AM136" s="302"/>
      <c r="AN136" s="227" t="e">
        <f>ADMIN1!CH136</f>
        <v>#VALUE!</v>
      </c>
      <c r="AO136" s="302"/>
      <c r="AP136" s="226" t="e">
        <f>ADMIN1!CK136</f>
        <v>#VALUE!</v>
      </c>
      <c r="AQ136" s="302"/>
      <c r="AR136" s="228" t="e">
        <f>ADMIN1!CN136</f>
        <v>#VALUE!</v>
      </c>
      <c r="AS136" s="302"/>
      <c r="AT136" s="227" t="e">
        <f>ADMIN1!CQ136</f>
        <v>#VALUE!</v>
      </c>
      <c r="AU136" s="302"/>
      <c r="AV136" s="226" t="e">
        <f>ADMIN1!CT136</f>
        <v>#VALUE!</v>
      </c>
      <c r="AW136" s="302"/>
      <c r="AX136" s="227" t="e">
        <f>ADMIN1!CW136</f>
        <v>#VALUE!</v>
      </c>
      <c r="AY136" s="302"/>
      <c r="AZ136" s="226" t="e">
        <f>ADMIN1!CZ136</f>
        <v>#VALUE!</v>
      </c>
      <c r="BA136" s="302"/>
      <c r="BB136" s="228" t="e">
        <f>ADMIN1!DC136</f>
        <v>#VALUE!</v>
      </c>
      <c r="BC136" s="211"/>
    </row>
    <row r="137" spans="1:55" ht="30" customHeight="1" x14ac:dyDescent="0.2">
      <c r="A137" s="303">
        <f>ADMIN1!V137</f>
        <v>1843</v>
      </c>
      <c r="B137" s="304" t="str">
        <f>IF(ADMIN1!X137=0, "", ADMIN1!X137)</f>
        <v/>
      </c>
      <c r="C137" s="467" t="str">
        <f>ADMIN1!W137</f>
        <v>Mangue Palmer Rouge BIO (Grand)</v>
      </c>
      <c r="D137" s="467"/>
      <c r="E137" s="397" t="e">
        <f>ADMIN1!Y137</f>
        <v>#VALUE!</v>
      </c>
      <c r="F137" s="222" t="str">
        <f>ADMIN1!AA137</f>
        <v>kg</v>
      </c>
      <c r="G137" s="305" t="e">
        <f>IF(ADMIN1!AB137="", "", ADMIN1!AB137)</f>
        <v>#VALUE!</v>
      </c>
      <c r="H137" s="305" t="e">
        <f>IF(ADMIN1!AC137="", "", ADMIN1!AC137)</f>
        <v>#VALUE!</v>
      </c>
      <c r="I137" s="305" t="str">
        <f>IF(ADMIN1!AD137="", "", ADMIN1!AD137)</f>
        <v/>
      </c>
      <c r="J137" s="408" t="str">
        <f>ADMIN1!AH137</f>
        <v>Grenade</v>
      </c>
      <c r="K137" s="223">
        <f>ADMIN1!AI137</f>
        <v>0</v>
      </c>
      <c r="L137" s="223" t="e">
        <f>ADMIN1!AJ137</f>
        <v>#VALUE!</v>
      </c>
      <c r="M137" s="224" t="e">
        <f>ADMIN1!AK137</f>
        <v>#VALUE!</v>
      </c>
      <c r="N137" s="462"/>
      <c r="O137" s="302"/>
      <c r="P137" s="225" t="e">
        <f>ADMIN1!AX137</f>
        <v>#VALUE!</v>
      </c>
      <c r="Q137" s="302"/>
      <c r="R137" s="226" t="e">
        <f>ADMIN1!BA137</f>
        <v>#VALUE!</v>
      </c>
      <c r="S137" s="302"/>
      <c r="T137" s="227" t="e">
        <f>ADMIN1!BD137</f>
        <v>#VALUE!</v>
      </c>
      <c r="U137" s="302"/>
      <c r="V137" s="227" t="e">
        <f>ADMIN1!BG137</f>
        <v>#VALUE!</v>
      </c>
      <c r="W137" s="302"/>
      <c r="X137" s="227" t="e">
        <f>ADMIN1!BJ137</f>
        <v>#VALUE!</v>
      </c>
      <c r="Y137" s="302"/>
      <c r="Z137" s="226" t="e">
        <f>ADMIN1!BM137</f>
        <v>#VALUE!</v>
      </c>
      <c r="AA137" s="302"/>
      <c r="AB137" s="227" t="e">
        <f>ADMIN1!BP137</f>
        <v>#VALUE!</v>
      </c>
      <c r="AC137" s="302"/>
      <c r="AD137" s="226" t="e">
        <f>ADMIN1!BS137</f>
        <v>#VALUE!</v>
      </c>
      <c r="AE137" s="302"/>
      <c r="AF137" s="227" t="e">
        <f>ADMIN1!BV137</f>
        <v>#VALUE!</v>
      </c>
      <c r="AG137" s="302"/>
      <c r="AH137" s="226" t="e">
        <f>ADMIN1!BY137</f>
        <v>#VALUE!</v>
      </c>
      <c r="AI137" s="302"/>
      <c r="AJ137" s="227" t="e">
        <f>ADMIN1!CB137</f>
        <v>#VALUE!</v>
      </c>
      <c r="AK137" s="302"/>
      <c r="AL137" s="226" t="e">
        <f>ADMIN1!CE137</f>
        <v>#VALUE!</v>
      </c>
      <c r="AM137" s="302"/>
      <c r="AN137" s="227" t="e">
        <f>ADMIN1!CH137</f>
        <v>#VALUE!</v>
      </c>
      <c r="AO137" s="302"/>
      <c r="AP137" s="226" t="e">
        <f>ADMIN1!CK137</f>
        <v>#VALUE!</v>
      </c>
      <c r="AQ137" s="302"/>
      <c r="AR137" s="228" t="e">
        <f>ADMIN1!CN137</f>
        <v>#VALUE!</v>
      </c>
      <c r="AS137" s="302"/>
      <c r="AT137" s="227" t="e">
        <f>ADMIN1!CQ137</f>
        <v>#VALUE!</v>
      </c>
      <c r="AU137" s="302"/>
      <c r="AV137" s="226" t="e">
        <f>ADMIN1!CT137</f>
        <v>#VALUE!</v>
      </c>
      <c r="AW137" s="302"/>
      <c r="AX137" s="227" t="e">
        <f>ADMIN1!CW137</f>
        <v>#VALUE!</v>
      </c>
      <c r="AY137" s="302"/>
      <c r="AZ137" s="226" t="e">
        <f>ADMIN1!CZ137</f>
        <v>#VALUE!</v>
      </c>
      <c r="BA137" s="302"/>
      <c r="BB137" s="228" t="e">
        <f>ADMIN1!DC137</f>
        <v>#VALUE!</v>
      </c>
      <c r="BC137" s="211"/>
    </row>
    <row r="138" spans="1:55" ht="30" customHeight="1" x14ac:dyDescent="0.2">
      <c r="A138" s="303">
        <f>ADMIN1!V138</f>
        <v>6269</v>
      </c>
      <c r="B138" s="304" t="str">
        <f>IF(ADMIN1!X138=0, "", ADMIN1!X138)</f>
        <v/>
      </c>
      <c r="C138" s="467" t="str">
        <f>ADMIN1!W138</f>
        <v>Mangue Palmer rouge gourmet BIO</v>
      </c>
      <c r="D138" s="467"/>
      <c r="E138" s="397" t="e">
        <f>ADMIN1!Y138</f>
        <v>#VALUE!</v>
      </c>
      <c r="F138" s="222" t="str">
        <f>ADMIN1!AA138</f>
        <v>kg</v>
      </c>
      <c r="G138" s="305" t="e">
        <f>IF(ADMIN1!AB138="", "", ADMIN1!AB138)</f>
        <v>#VALUE!</v>
      </c>
      <c r="H138" s="305" t="e">
        <f>IF(ADMIN1!AC138="", "", ADMIN1!AC138)</f>
        <v>#VALUE!</v>
      </c>
      <c r="I138" s="305" t="e">
        <f>IF(ADMIN1!AD138="", "", ADMIN1!AD138)</f>
        <v>#VALUE!</v>
      </c>
      <c r="J138" s="408" t="str">
        <f>ADMIN1!AH138</f>
        <v>Grenade</v>
      </c>
      <c r="K138" s="223">
        <f>ADMIN1!AI138</f>
        <v>0</v>
      </c>
      <c r="L138" s="223" t="e">
        <f>ADMIN1!AJ138</f>
        <v>#VALUE!</v>
      </c>
      <c r="M138" s="224" t="e">
        <f>ADMIN1!AK138</f>
        <v>#VALUE!</v>
      </c>
      <c r="N138" s="462"/>
      <c r="O138" s="302"/>
      <c r="P138" s="225" t="e">
        <f>ADMIN1!AX138</f>
        <v>#VALUE!</v>
      </c>
      <c r="Q138" s="302"/>
      <c r="R138" s="226" t="e">
        <f>ADMIN1!BA138</f>
        <v>#VALUE!</v>
      </c>
      <c r="S138" s="302"/>
      <c r="T138" s="227" t="e">
        <f>ADMIN1!BD138</f>
        <v>#VALUE!</v>
      </c>
      <c r="U138" s="302"/>
      <c r="V138" s="227" t="e">
        <f>ADMIN1!BG138</f>
        <v>#VALUE!</v>
      </c>
      <c r="W138" s="302"/>
      <c r="X138" s="227" t="e">
        <f>ADMIN1!BJ138</f>
        <v>#VALUE!</v>
      </c>
      <c r="Y138" s="302"/>
      <c r="Z138" s="226" t="e">
        <f>ADMIN1!BM138</f>
        <v>#VALUE!</v>
      </c>
      <c r="AA138" s="302"/>
      <c r="AB138" s="227" t="e">
        <f>ADMIN1!BP138</f>
        <v>#VALUE!</v>
      </c>
      <c r="AC138" s="302"/>
      <c r="AD138" s="226" t="e">
        <f>ADMIN1!BS138</f>
        <v>#VALUE!</v>
      </c>
      <c r="AE138" s="302"/>
      <c r="AF138" s="227" t="e">
        <f>ADMIN1!BV138</f>
        <v>#VALUE!</v>
      </c>
      <c r="AG138" s="302"/>
      <c r="AH138" s="226" t="e">
        <f>ADMIN1!BY138</f>
        <v>#VALUE!</v>
      </c>
      <c r="AI138" s="302"/>
      <c r="AJ138" s="227" t="e">
        <f>ADMIN1!CB138</f>
        <v>#VALUE!</v>
      </c>
      <c r="AK138" s="302"/>
      <c r="AL138" s="226" t="e">
        <f>ADMIN1!CE138</f>
        <v>#VALUE!</v>
      </c>
      <c r="AM138" s="302"/>
      <c r="AN138" s="227" t="e">
        <f>ADMIN1!CH138</f>
        <v>#VALUE!</v>
      </c>
      <c r="AO138" s="302"/>
      <c r="AP138" s="226" t="e">
        <f>ADMIN1!CK138</f>
        <v>#VALUE!</v>
      </c>
      <c r="AQ138" s="302"/>
      <c r="AR138" s="228" t="e">
        <f>ADMIN1!CN138</f>
        <v>#VALUE!</v>
      </c>
      <c r="AS138" s="302"/>
      <c r="AT138" s="227" t="e">
        <f>ADMIN1!CQ138</f>
        <v>#VALUE!</v>
      </c>
      <c r="AU138" s="302"/>
      <c r="AV138" s="226" t="e">
        <f>ADMIN1!CT138</f>
        <v>#VALUE!</v>
      </c>
      <c r="AW138" s="302"/>
      <c r="AX138" s="227" t="e">
        <f>ADMIN1!CW138</f>
        <v>#VALUE!</v>
      </c>
      <c r="AY138" s="302"/>
      <c r="AZ138" s="226" t="e">
        <f>ADMIN1!CZ138</f>
        <v>#VALUE!</v>
      </c>
      <c r="BA138" s="302"/>
      <c r="BB138" s="228" t="e">
        <f>ADMIN1!DC138</f>
        <v>#VALUE!</v>
      </c>
      <c r="BC138" s="211"/>
    </row>
    <row r="139" spans="1:55" ht="30" customHeight="1" x14ac:dyDescent="0.2">
      <c r="A139" s="303" t="str">
        <f>ADMIN1!V139</f>
        <v>3214-3248-3174-3194-3190-3175</v>
      </c>
      <c r="B139" s="304" t="str">
        <f>IF(ADMIN1!X139=0, "", ADMIN1!X139)</f>
        <v/>
      </c>
      <c r="C139" s="467" t="str">
        <f>ADMIN1!W139</f>
        <v>Mangue plusieurs variétés
    - (Haden, Irwin, Lipens, Osteen, Tommy Atkins)</v>
      </c>
      <c r="D139" s="467"/>
      <c r="E139" s="397" t="e">
        <f>ADMIN1!Y139</f>
        <v>#VALUE!</v>
      </c>
      <c r="F139" s="222" t="str">
        <f>ADMIN1!AA139</f>
        <v>kg</v>
      </c>
      <c r="G139" s="305" t="str">
        <f>IF(ADMIN1!AB139="", "", ADMIN1!AB139)</f>
        <v/>
      </c>
      <c r="H139" s="305" t="str">
        <f>IF(ADMIN1!AC139="", "", ADMIN1!AC139)</f>
        <v/>
      </c>
      <c r="I139" s="305" t="str">
        <f>IF(ADMIN1!AD139="", "", ADMIN1!AD139)</f>
        <v/>
      </c>
      <c r="J139" s="408" t="str">
        <f>ADMIN1!AH139</f>
        <v>Grenade</v>
      </c>
      <c r="K139" s="223">
        <f>ADMIN1!AI139</f>
        <v>0</v>
      </c>
      <c r="L139" s="223" t="e">
        <f>ADMIN1!AJ139</f>
        <v>#VALUE!</v>
      </c>
      <c r="M139" s="224" t="e">
        <f>ADMIN1!AK139</f>
        <v>#VALUE!</v>
      </c>
      <c r="N139" s="462"/>
      <c r="O139" s="302"/>
      <c r="P139" s="225" t="e">
        <f>ADMIN1!AX139</f>
        <v>#VALUE!</v>
      </c>
      <c r="Q139" s="302"/>
      <c r="R139" s="226" t="e">
        <f>ADMIN1!BA139</f>
        <v>#VALUE!</v>
      </c>
      <c r="S139" s="302"/>
      <c r="T139" s="227" t="e">
        <f>ADMIN1!BD139</f>
        <v>#VALUE!</v>
      </c>
      <c r="U139" s="302"/>
      <c r="V139" s="227" t="e">
        <f>ADMIN1!BG139</f>
        <v>#VALUE!</v>
      </c>
      <c r="W139" s="302"/>
      <c r="X139" s="227" t="e">
        <f>ADMIN1!BJ139</f>
        <v>#VALUE!</v>
      </c>
      <c r="Y139" s="302"/>
      <c r="Z139" s="226" t="e">
        <f>ADMIN1!BM139</f>
        <v>#VALUE!</v>
      </c>
      <c r="AA139" s="302"/>
      <c r="AB139" s="227" t="e">
        <f>ADMIN1!BP139</f>
        <v>#VALUE!</v>
      </c>
      <c r="AC139" s="302"/>
      <c r="AD139" s="226" t="e">
        <f>ADMIN1!BS139</f>
        <v>#VALUE!</v>
      </c>
      <c r="AE139" s="302"/>
      <c r="AF139" s="227" t="e">
        <f>ADMIN1!BV139</f>
        <v>#VALUE!</v>
      </c>
      <c r="AG139" s="302"/>
      <c r="AH139" s="226" t="e">
        <f>ADMIN1!BY139</f>
        <v>#VALUE!</v>
      </c>
      <c r="AI139" s="302"/>
      <c r="AJ139" s="227" t="e">
        <f>ADMIN1!CB139</f>
        <v>#VALUE!</v>
      </c>
      <c r="AK139" s="302"/>
      <c r="AL139" s="226" t="e">
        <f>ADMIN1!CE139</f>
        <v>#VALUE!</v>
      </c>
      <c r="AM139" s="302"/>
      <c r="AN139" s="227" t="e">
        <f>ADMIN1!CH139</f>
        <v>#VALUE!</v>
      </c>
      <c r="AO139" s="302"/>
      <c r="AP139" s="226" t="e">
        <f>ADMIN1!CK139</f>
        <v>#VALUE!</v>
      </c>
      <c r="AQ139" s="302"/>
      <c r="AR139" s="228" t="e">
        <f>ADMIN1!CN139</f>
        <v>#VALUE!</v>
      </c>
      <c r="AS139" s="302"/>
      <c r="AT139" s="227" t="e">
        <f>ADMIN1!CQ139</f>
        <v>#VALUE!</v>
      </c>
      <c r="AU139" s="302"/>
      <c r="AV139" s="226" t="e">
        <f>ADMIN1!CT139</f>
        <v>#VALUE!</v>
      </c>
      <c r="AW139" s="302"/>
      <c r="AX139" s="227" t="e">
        <f>ADMIN1!CW139</f>
        <v>#VALUE!</v>
      </c>
      <c r="AY139" s="302"/>
      <c r="AZ139" s="226" t="e">
        <f>ADMIN1!CZ139</f>
        <v>#VALUE!</v>
      </c>
      <c r="BA139" s="302"/>
      <c r="BB139" s="228" t="e">
        <f>ADMIN1!DC139</f>
        <v>#VALUE!</v>
      </c>
      <c r="BC139" s="211"/>
    </row>
    <row r="140" spans="1:55" ht="30" customHeight="1" x14ac:dyDescent="0.2">
      <c r="A140" s="303">
        <f>ADMIN1!V140</f>
        <v>3112</v>
      </c>
      <c r="B140" s="304" t="str">
        <f>IF(ADMIN1!X140=0, "", ADMIN1!X140)</f>
        <v>❤️</v>
      </c>
      <c r="C140" s="467" t="str">
        <f>ADMIN1!W140</f>
        <v>Melon peau de crapaud</v>
      </c>
      <c r="D140" s="467"/>
      <c r="E140" s="397" t="e">
        <f>ADMIN1!Y140</f>
        <v>#VALUE!</v>
      </c>
      <c r="F140" s="222" t="str">
        <f>ADMIN1!AA140</f>
        <v>kg</v>
      </c>
      <c r="G140" s="305" t="e">
        <f>IF(ADMIN1!AB140="", "", ADMIN1!AB140)</f>
        <v>#VALUE!</v>
      </c>
      <c r="H140" s="305" t="e">
        <f>IF(ADMIN1!AC140="", "", ADMIN1!AC140)</f>
        <v>#VALUE!</v>
      </c>
      <c r="I140" s="305" t="e">
        <f>IF(ADMIN1!AD140="", "", ADMIN1!AD140)</f>
        <v>#VALUE!</v>
      </c>
      <c r="J140" s="408" t="str">
        <f>ADMIN1!AH140</f>
        <v>Cordova</v>
      </c>
      <c r="K140" s="223">
        <f>ADMIN1!AI140</f>
        <v>0</v>
      </c>
      <c r="L140" s="223" t="e">
        <f>ADMIN1!AJ140</f>
        <v>#VALUE!</v>
      </c>
      <c r="M140" s="224" t="e">
        <f>ADMIN1!AK140</f>
        <v>#VALUE!</v>
      </c>
      <c r="N140" s="462"/>
      <c r="O140" s="302"/>
      <c r="P140" s="225" t="e">
        <f>ADMIN1!AX140</f>
        <v>#VALUE!</v>
      </c>
      <c r="Q140" s="302"/>
      <c r="R140" s="226" t="e">
        <f>ADMIN1!BA140</f>
        <v>#VALUE!</v>
      </c>
      <c r="S140" s="302"/>
      <c r="T140" s="227" t="e">
        <f>ADMIN1!BD140</f>
        <v>#VALUE!</v>
      </c>
      <c r="U140" s="302"/>
      <c r="V140" s="227" t="e">
        <f>ADMIN1!BG140</f>
        <v>#VALUE!</v>
      </c>
      <c r="W140" s="302"/>
      <c r="X140" s="227" t="e">
        <f>ADMIN1!BJ140</f>
        <v>#VALUE!</v>
      </c>
      <c r="Y140" s="302"/>
      <c r="Z140" s="226" t="e">
        <f>ADMIN1!BM140</f>
        <v>#VALUE!</v>
      </c>
      <c r="AA140" s="302"/>
      <c r="AB140" s="227" t="e">
        <f>ADMIN1!BP140</f>
        <v>#VALUE!</v>
      </c>
      <c r="AC140" s="302"/>
      <c r="AD140" s="226" t="e">
        <f>ADMIN1!BS140</f>
        <v>#VALUE!</v>
      </c>
      <c r="AE140" s="302"/>
      <c r="AF140" s="227" t="e">
        <f>ADMIN1!BV140</f>
        <v>#VALUE!</v>
      </c>
      <c r="AG140" s="302"/>
      <c r="AH140" s="226" t="e">
        <f>ADMIN1!BY140</f>
        <v>#VALUE!</v>
      </c>
      <c r="AI140" s="302"/>
      <c r="AJ140" s="227" t="e">
        <f>ADMIN1!CB140</f>
        <v>#VALUE!</v>
      </c>
      <c r="AK140" s="302"/>
      <c r="AL140" s="226" t="e">
        <f>ADMIN1!CE140</f>
        <v>#VALUE!</v>
      </c>
      <c r="AM140" s="302"/>
      <c r="AN140" s="227" t="e">
        <f>ADMIN1!CH140</f>
        <v>#VALUE!</v>
      </c>
      <c r="AO140" s="302"/>
      <c r="AP140" s="226" t="e">
        <f>ADMIN1!CK140</f>
        <v>#VALUE!</v>
      </c>
      <c r="AQ140" s="302"/>
      <c r="AR140" s="228" t="e">
        <f>ADMIN1!CN140</f>
        <v>#VALUE!</v>
      </c>
      <c r="AS140" s="302"/>
      <c r="AT140" s="227" t="e">
        <f>ADMIN1!CQ140</f>
        <v>#VALUE!</v>
      </c>
      <c r="AU140" s="302"/>
      <c r="AV140" s="226" t="e">
        <f>ADMIN1!CT140</f>
        <v>#VALUE!</v>
      </c>
      <c r="AW140" s="302"/>
      <c r="AX140" s="227" t="e">
        <f>ADMIN1!CW140</f>
        <v>#VALUE!</v>
      </c>
      <c r="AY140" s="302"/>
      <c r="AZ140" s="226" t="e">
        <f>ADMIN1!CZ140</f>
        <v>#VALUE!</v>
      </c>
      <c r="BA140" s="302"/>
      <c r="BB140" s="228" t="e">
        <f>ADMIN1!DC140</f>
        <v>#VALUE!</v>
      </c>
      <c r="BC140" s="211"/>
    </row>
    <row r="141" spans="1:55" ht="30" customHeight="1" x14ac:dyDescent="0.2">
      <c r="A141" s="303">
        <f>ADMIN1!V141</f>
        <v>1052</v>
      </c>
      <c r="B141" s="304" t="str">
        <f>IF(ADMIN1!X141=0, "", ADMIN1!X141)</f>
        <v/>
      </c>
      <c r="C141" s="467" t="str">
        <f>ADMIN1!W141</f>
        <v>Melon peau de crapaud BIO</v>
      </c>
      <c r="D141" s="467"/>
      <c r="E141" s="397" t="e">
        <f>ADMIN1!Y141</f>
        <v>#VALUE!</v>
      </c>
      <c r="F141" s="222" t="str">
        <f>ADMIN1!AA141</f>
        <v>kg</v>
      </c>
      <c r="G141" s="305" t="e">
        <f>IF(ADMIN1!AB141="", "", ADMIN1!AB141)</f>
        <v>#VALUE!</v>
      </c>
      <c r="H141" s="305" t="e">
        <f>IF(ADMIN1!AC141="", "", ADMIN1!AC141)</f>
        <v>#VALUE!</v>
      </c>
      <c r="I141" s="305" t="str">
        <f>IF(ADMIN1!AD141="", "", ADMIN1!AD141)</f>
        <v/>
      </c>
      <c r="J141" s="408" t="str">
        <f>ADMIN1!AH141</f>
        <v>Andalousie</v>
      </c>
      <c r="K141" s="223">
        <f>ADMIN1!AI141</f>
        <v>0</v>
      </c>
      <c r="L141" s="223" t="e">
        <f>ADMIN1!AJ141</f>
        <v>#VALUE!</v>
      </c>
      <c r="M141" s="224" t="e">
        <f>ADMIN1!AK141</f>
        <v>#VALUE!</v>
      </c>
      <c r="N141" s="462"/>
      <c r="O141" s="302"/>
      <c r="P141" s="225" t="e">
        <f>ADMIN1!AX141</f>
        <v>#VALUE!</v>
      </c>
      <c r="Q141" s="302"/>
      <c r="R141" s="226" t="e">
        <f>ADMIN1!BA141</f>
        <v>#VALUE!</v>
      </c>
      <c r="S141" s="302"/>
      <c r="T141" s="227" t="e">
        <f>ADMIN1!BD141</f>
        <v>#VALUE!</v>
      </c>
      <c r="U141" s="302"/>
      <c r="V141" s="227" t="e">
        <f>ADMIN1!BG141</f>
        <v>#VALUE!</v>
      </c>
      <c r="W141" s="302"/>
      <c r="X141" s="227" t="e">
        <f>ADMIN1!BJ141</f>
        <v>#VALUE!</v>
      </c>
      <c r="Y141" s="302"/>
      <c r="Z141" s="226" t="e">
        <f>ADMIN1!BM141</f>
        <v>#VALUE!</v>
      </c>
      <c r="AA141" s="302"/>
      <c r="AB141" s="227" t="e">
        <f>ADMIN1!BP141</f>
        <v>#VALUE!</v>
      </c>
      <c r="AC141" s="302"/>
      <c r="AD141" s="226" t="e">
        <f>ADMIN1!BS141</f>
        <v>#VALUE!</v>
      </c>
      <c r="AE141" s="302"/>
      <c r="AF141" s="227" t="e">
        <f>ADMIN1!BV141</f>
        <v>#VALUE!</v>
      </c>
      <c r="AG141" s="302"/>
      <c r="AH141" s="226" t="e">
        <f>ADMIN1!BY141</f>
        <v>#VALUE!</v>
      </c>
      <c r="AI141" s="302"/>
      <c r="AJ141" s="227" t="e">
        <f>ADMIN1!CB141</f>
        <v>#VALUE!</v>
      </c>
      <c r="AK141" s="302"/>
      <c r="AL141" s="226" t="e">
        <f>ADMIN1!CE141</f>
        <v>#VALUE!</v>
      </c>
      <c r="AM141" s="302"/>
      <c r="AN141" s="227" t="e">
        <f>ADMIN1!CH141</f>
        <v>#VALUE!</v>
      </c>
      <c r="AO141" s="302"/>
      <c r="AP141" s="226" t="e">
        <f>ADMIN1!CK141</f>
        <v>#VALUE!</v>
      </c>
      <c r="AQ141" s="302"/>
      <c r="AR141" s="228" t="e">
        <f>ADMIN1!CN141</f>
        <v>#VALUE!</v>
      </c>
      <c r="AS141" s="302"/>
      <c r="AT141" s="227" t="e">
        <f>ADMIN1!CQ141</f>
        <v>#VALUE!</v>
      </c>
      <c r="AU141" s="302"/>
      <c r="AV141" s="226" t="e">
        <f>ADMIN1!CT141</f>
        <v>#VALUE!</v>
      </c>
      <c r="AW141" s="302"/>
      <c r="AX141" s="227" t="e">
        <f>ADMIN1!CW141</f>
        <v>#VALUE!</v>
      </c>
      <c r="AY141" s="302"/>
      <c r="AZ141" s="226" t="e">
        <f>ADMIN1!CZ141</f>
        <v>#VALUE!</v>
      </c>
      <c r="BA141" s="302"/>
      <c r="BB141" s="228" t="e">
        <f>ADMIN1!DC141</f>
        <v>#VALUE!</v>
      </c>
      <c r="BC141" s="211"/>
    </row>
    <row r="142" spans="1:55" ht="30" customHeight="1" x14ac:dyDescent="0.2">
      <c r="A142" s="303">
        <f>ADMIN1!V142</f>
        <v>3925</v>
      </c>
      <c r="B142" s="304" t="str">
        <f>IF(ADMIN1!X142=0, "", ADMIN1!X142)</f>
        <v>❤️</v>
      </c>
      <c r="C142" s="467" t="str">
        <f>ADMIN1!W142</f>
        <v>Miel d'avocat (Bocal en verre 1kg)</v>
      </c>
      <c r="D142" s="467"/>
      <c r="E142" s="397" t="e">
        <f>ADMIN1!Y142</f>
        <v>#VALUE!</v>
      </c>
      <c r="F142" s="222" t="str">
        <f>ADMIN1!AA142</f>
        <v>Pièce</v>
      </c>
      <c r="G142" s="305" t="e">
        <f>IF(ADMIN1!AB142="", "", ADMIN1!AB142)</f>
        <v>#VALUE!</v>
      </c>
      <c r="H142" s="305" t="str">
        <f>IF(ADMIN1!AC142="", "", ADMIN1!AC142)</f>
        <v/>
      </c>
      <c r="I142" s="305" t="str">
        <f>IF(ADMIN1!AD142="", "", ADMIN1!AD142)</f>
        <v/>
      </c>
      <c r="J142" s="408" t="str">
        <f>ADMIN1!AH142</f>
        <v>Grenade</v>
      </c>
      <c r="K142" s="223">
        <f>ADMIN1!AI142</f>
        <v>0</v>
      </c>
      <c r="L142" s="223" t="e">
        <f>ADMIN1!AJ142</f>
        <v>#VALUE!</v>
      </c>
      <c r="M142" s="224" t="e">
        <f>ADMIN1!AK142</f>
        <v>#VALUE!</v>
      </c>
      <c r="N142" s="462"/>
      <c r="O142" s="302"/>
      <c r="P142" s="225" t="e">
        <f>ADMIN1!AX142</f>
        <v>#VALUE!</v>
      </c>
      <c r="Q142" s="302"/>
      <c r="R142" s="226" t="e">
        <f>ADMIN1!BA142</f>
        <v>#VALUE!</v>
      </c>
      <c r="S142" s="302"/>
      <c r="T142" s="227" t="e">
        <f>ADMIN1!BD142</f>
        <v>#VALUE!</v>
      </c>
      <c r="U142" s="302"/>
      <c r="V142" s="227" t="e">
        <f>ADMIN1!BG142</f>
        <v>#VALUE!</v>
      </c>
      <c r="W142" s="302"/>
      <c r="X142" s="227" t="e">
        <f>ADMIN1!BJ142</f>
        <v>#VALUE!</v>
      </c>
      <c r="Y142" s="302"/>
      <c r="Z142" s="226" t="e">
        <f>ADMIN1!BM142</f>
        <v>#VALUE!</v>
      </c>
      <c r="AA142" s="302"/>
      <c r="AB142" s="227" t="e">
        <f>ADMIN1!BP142</f>
        <v>#VALUE!</v>
      </c>
      <c r="AC142" s="302"/>
      <c r="AD142" s="226" t="e">
        <f>ADMIN1!BS142</f>
        <v>#VALUE!</v>
      </c>
      <c r="AE142" s="302"/>
      <c r="AF142" s="227" t="e">
        <f>ADMIN1!BV142</f>
        <v>#VALUE!</v>
      </c>
      <c r="AG142" s="302"/>
      <c r="AH142" s="226" t="e">
        <f>ADMIN1!BY142</f>
        <v>#VALUE!</v>
      </c>
      <c r="AI142" s="302"/>
      <c r="AJ142" s="227" t="e">
        <f>ADMIN1!CB142</f>
        <v>#VALUE!</v>
      </c>
      <c r="AK142" s="302"/>
      <c r="AL142" s="226" t="e">
        <f>ADMIN1!CE142</f>
        <v>#VALUE!</v>
      </c>
      <c r="AM142" s="302"/>
      <c r="AN142" s="227" t="e">
        <f>ADMIN1!CH142</f>
        <v>#VALUE!</v>
      </c>
      <c r="AO142" s="302"/>
      <c r="AP142" s="226" t="e">
        <f>ADMIN1!CK142</f>
        <v>#VALUE!</v>
      </c>
      <c r="AQ142" s="302"/>
      <c r="AR142" s="228" t="e">
        <f>ADMIN1!CN142</f>
        <v>#VALUE!</v>
      </c>
      <c r="AS142" s="302"/>
      <c r="AT142" s="227" t="e">
        <f>ADMIN1!CQ142</f>
        <v>#VALUE!</v>
      </c>
      <c r="AU142" s="302"/>
      <c r="AV142" s="226" t="e">
        <f>ADMIN1!CT142</f>
        <v>#VALUE!</v>
      </c>
      <c r="AW142" s="302"/>
      <c r="AX142" s="227" t="e">
        <f>ADMIN1!CW142</f>
        <v>#VALUE!</v>
      </c>
      <c r="AY142" s="302"/>
      <c r="AZ142" s="226" t="e">
        <f>ADMIN1!CZ142</f>
        <v>#VALUE!</v>
      </c>
      <c r="BA142" s="302"/>
      <c r="BB142" s="228" t="e">
        <f>ADMIN1!DC142</f>
        <v>#VALUE!</v>
      </c>
      <c r="BC142" s="211"/>
    </row>
    <row r="143" spans="1:55" ht="30" customHeight="1" x14ac:dyDescent="0.2">
      <c r="A143" s="303">
        <f>ADMIN1!V143</f>
        <v>1324</v>
      </c>
      <c r="B143" s="304" t="str">
        <f>IF(ADMIN1!X143=0, "", ADMIN1!X143)</f>
        <v>❤️</v>
      </c>
      <c r="C143" s="467" t="str">
        <f>ADMIN1!W143</f>
        <v>Miel d'eucalyptus BIO (Bocal en verre 1kg)</v>
      </c>
      <c r="D143" s="467"/>
      <c r="E143" s="397" t="e">
        <f>ADMIN1!Y143</f>
        <v>#VALUE!</v>
      </c>
      <c r="F143" s="222" t="str">
        <f>ADMIN1!AA143</f>
        <v>Pièce</v>
      </c>
      <c r="G143" s="305" t="e">
        <f>IF(ADMIN1!AB143="", "", ADMIN1!AB143)</f>
        <v>#VALUE!</v>
      </c>
      <c r="H143" s="305" t="str">
        <f>IF(ADMIN1!AC143="", "", ADMIN1!AC143)</f>
        <v/>
      </c>
      <c r="I143" s="305" t="str">
        <f>IF(ADMIN1!AD143="", "", ADMIN1!AD143)</f>
        <v/>
      </c>
      <c r="J143" s="408" t="str">
        <f>ADMIN1!AH143</f>
        <v>Huelva</v>
      </c>
      <c r="K143" s="223">
        <f>ADMIN1!AI143</f>
        <v>0</v>
      </c>
      <c r="L143" s="223" t="e">
        <f>ADMIN1!AJ143</f>
        <v>#VALUE!</v>
      </c>
      <c r="M143" s="224" t="e">
        <f>ADMIN1!AK143</f>
        <v>#VALUE!</v>
      </c>
      <c r="N143" s="462"/>
      <c r="O143" s="302"/>
      <c r="P143" s="225" t="e">
        <f>ADMIN1!AX143</f>
        <v>#VALUE!</v>
      </c>
      <c r="Q143" s="302"/>
      <c r="R143" s="226" t="e">
        <f>ADMIN1!BA143</f>
        <v>#VALUE!</v>
      </c>
      <c r="S143" s="302"/>
      <c r="T143" s="227" t="e">
        <f>ADMIN1!BD143</f>
        <v>#VALUE!</v>
      </c>
      <c r="U143" s="302"/>
      <c r="V143" s="227" t="e">
        <f>ADMIN1!BG143</f>
        <v>#VALUE!</v>
      </c>
      <c r="W143" s="302"/>
      <c r="X143" s="227" t="e">
        <f>ADMIN1!BJ143</f>
        <v>#VALUE!</v>
      </c>
      <c r="Y143" s="302"/>
      <c r="Z143" s="226" t="e">
        <f>ADMIN1!BM143</f>
        <v>#VALUE!</v>
      </c>
      <c r="AA143" s="302"/>
      <c r="AB143" s="227" t="e">
        <f>ADMIN1!BP143</f>
        <v>#VALUE!</v>
      </c>
      <c r="AC143" s="302"/>
      <c r="AD143" s="226" t="e">
        <f>ADMIN1!BS143</f>
        <v>#VALUE!</v>
      </c>
      <c r="AE143" s="302"/>
      <c r="AF143" s="227" t="e">
        <f>ADMIN1!BV143</f>
        <v>#VALUE!</v>
      </c>
      <c r="AG143" s="302"/>
      <c r="AH143" s="226" t="e">
        <f>ADMIN1!BY143</f>
        <v>#VALUE!</v>
      </c>
      <c r="AI143" s="302"/>
      <c r="AJ143" s="227" t="e">
        <f>ADMIN1!CB143</f>
        <v>#VALUE!</v>
      </c>
      <c r="AK143" s="302"/>
      <c r="AL143" s="226" t="e">
        <f>ADMIN1!CE143</f>
        <v>#VALUE!</v>
      </c>
      <c r="AM143" s="302"/>
      <c r="AN143" s="227" t="e">
        <f>ADMIN1!CH143</f>
        <v>#VALUE!</v>
      </c>
      <c r="AO143" s="302"/>
      <c r="AP143" s="226" t="e">
        <f>ADMIN1!CK143</f>
        <v>#VALUE!</v>
      </c>
      <c r="AQ143" s="302"/>
      <c r="AR143" s="228" t="e">
        <f>ADMIN1!CN143</f>
        <v>#VALUE!</v>
      </c>
      <c r="AS143" s="302"/>
      <c r="AT143" s="227" t="e">
        <f>ADMIN1!CQ143</f>
        <v>#VALUE!</v>
      </c>
      <c r="AU143" s="302"/>
      <c r="AV143" s="226" t="e">
        <f>ADMIN1!CT143</f>
        <v>#VALUE!</v>
      </c>
      <c r="AW143" s="302"/>
      <c r="AX143" s="227" t="e">
        <f>ADMIN1!CW143</f>
        <v>#VALUE!</v>
      </c>
      <c r="AY143" s="302"/>
      <c r="AZ143" s="226" t="e">
        <f>ADMIN1!CZ143</f>
        <v>#VALUE!</v>
      </c>
      <c r="BA143" s="302"/>
      <c r="BB143" s="228" t="e">
        <f>ADMIN1!DC143</f>
        <v>#VALUE!</v>
      </c>
      <c r="BC143" s="211"/>
    </row>
    <row r="144" spans="1:55" ht="30" customHeight="1" x14ac:dyDescent="0.2">
      <c r="A144" s="303">
        <f>ADMIN1!V144</f>
        <v>5113</v>
      </c>
      <c r="B144" s="304" t="str">
        <f>IF(ADMIN1!X144=0, "", ADMIN1!X144)</f>
        <v>❤️</v>
      </c>
      <c r="C144" s="467" t="str">
        <f>ADMIN1!W144</f>
        <v>Miel de Fleur d'oranger (Bocal en verre 1kg)</v>
      </c>
      <c r="D144" s="467"/>
      <c r="E144" s="397" t="e">
        <f>ADMIN1!Y144</f>
        <v>#VALUE!</v>
      </c>
      <c r="F144" s="222" t="str">
        <f>ADMIN1!AA144</f>
        <v>Pièce</v>
      </c>
      <c r="G144" s="305" t="e">
        <f>IF(ADMIN1!AB144="", "", ADMIN1!AB144)</f>
        <v>#VALUE!</v>
      </c>
      <c r="H144" s="305" t="str">
        <f>IF(ADMIN1!AC144="", "", ADMIN1!AC144)</f>
        <v/>
      </c>
      <c r="I144" s="305" t="str">
        <f>IF(ADMIN1!AD144="", "", ADMIN1!AD144)</f>
        <v/>
      </c>
      <c r="J144" s="408" t="str">
        <f>ADMIN1!AH144</f>
        <v>Grenade</v>
      </c>
      <c r="K144" s="223">
        <f>ADMIN1!AI144</f>
        <v>0</v>
      </c>
      <c r="L144" s="223" t="e">
        <f>ADMIN1!AJ144</f>
        <v>#VALUE!</v>
      </c>
      <c r="M144" s="224" t="e">
        <f>ADMIN1!AK144</f>
        <v>#VALUE!</v>
      </c>
      <c r="N144" s="462"/>
      <c r="O144" s="302"/>
      <c r="P144" s="225" t="e">
        <f>ADMIN1!AX144</f>
        <v>#VALUE!</v>
      </c>
      <c r="Q144" s="302"/>
      <c r="R144" s="226" t="e">
        <f>ADMIN1!BA144</f>
        <v>#VALUE!</v>
      </c>
      <c r="S144" s="302"/>
      <c r="T144" s="227" t="e">
        <f>ADMIN1!BD144</f>
        <v>#VALUE!</v>
      </c>
      <c r="U144" s="302"/>
      <c r="V144" s="227" t="e">
        <f>ADMIN1!BG144</f>
        <v>#VALUE!</v>
      </c>
      <c r="W144" s="302"/>
      <c r="X144" s="227" t="e">
        <f>ADMIN1!BJ144</f>
        <v>#VALUE!</v>
      </c>
      <c r="Y144" s="302"/>
      <c r="Z144" s="226" t="e">
        <f>ADMIN1!BM144</f>
        <v>#VALUE!</v>
      </c>
      <c r="AA144" s="302"/>
      <c r="AB144" s="227" t="e">
        <f>ADMIN1!BP144</f>
        <v>#VALUE!</v>
      </c>
      <c r="AC144" s="302"/>
      <c r="AD144" s="226" t="e">
        <f>ADMIN1!BS144</f>
        <v>#VALUE!</v>
      </c>
      <c r="AE144" s="302"/>
      <c r="AF144" s="227" t="e">
        <f>ADMIN1!BV144</f>
        <v>#VALUE!</v>
      </c>
      <c r="AG144" s="302"/>
      <c r="AH144" s="226" t="e">
        <f>ADMIN1!BY144</f>
        <v>#VALUE!</v>
      </c>
      <c r="AI144" s="302"/>
      <c r="AJ144" s="227" t="e">
        <f>ADMIN1!CB144</f>
        <v>#VALUE!</v>
      </c>
      <c r="AK144" s="302"/>
      <c r="AL144" s="226" t="e">
        <f>ADMIN1!CE144</f>
        <v>#VALUE!</v>
      </c>
      <c r="AM144" s="302"/>
      <c r="AN144" s="227" t="e">
        <f>ADMIN1!CH144</f>
        <v>#VALUE!</v>
      </c>
      <c r="AO144" s="302"/>
      <c r="AP144" s="226" t="e">
        <f>ADMIN1!CK144</f>
        <v>#VALUE!</v>
      </c>
      <c r="AQ144" s="302"/>
      <c r="AR144" s="228" t="e">
        <f>ADMIN1!CN144</f>
        <v>#VALUE!</v>
      </c>
      <c r="AS144" s="302"/>
      <c r="AT144" s="227" t="e">
        <f>ADMIN1!CQ144</f>
        <v>#VALUE!</v>
      </c>
      <c r="AU144" s="302"/>
      <c r="AV144" s="226" t="e">
        <f>ADMIN1!CT144</f>
        <v>#VALUE!</v>
      </c>
      <c r="AW144" s="302"/>
      <c r="AX144" s="227" t="e">
        <f>ADMIN1!CW144</f>
        <v>#VALUE!</v>
      </c>
      <c r="AY144" s="302"/>
      <c r="AZ144" s="226" t="e">
        <f>ADMIN1!CZ144</f>
        <v>#VALUE!</v>
      </c>
      <c r="BA144" s="302"/>
      <c r="BB144" s="228" t="e">
        <f>ADMIN1!DC144</f>
        <v>#VALUE!</v>
      </c>
      <c r="BC144" s="211"/>
    </row>
    <row r="145" spans="1:55" ht="30" customHeight="1" x14ac:dyDescent="0.2">
      <c r="A145" s="303">
        <f>ADMIN1!V145</f>
        <v>1444</v>
      </c>
      <c r="B145" s="304" t="str">
        <f>IF(ADMIN1!X145=0, "", ADMIN1!X145)</f>
        <v>❤️</v>
      </c>
      <c r="C145" s="467" t="str">
        <f>ADMIN1!W145</f>
        <v>Miel de Huelva multifleurs sans filtration CRU BIO  
    - (Bocal en verre 1kg)</v>
      </c>
      <c r="D145" s="467"/>
      <c r="E145" s="397" t="e">
        <f>ADMIN1!Y145</f>
        <v>#VALUE!</v>
      </c>
      <c r="F145" s="222" t="str">
        <f>ADMIN1!AA145</f>
        <v>Pièce</v>
      </c>
      <c r="G145" s="305" t="e">
        <f>IF(ADMIN1!AB145="", "", ADMIN1!AB145)</f>
        <v>#VALUE!</v>
      </c>
      <c r="H145" s="305" t="str">
        <f>IF(ADMIN1!AC145="", "", ADMIN1!AC145)</f>
        <v/>
      </c>
      <c r="I145" s="305" t="str">
        <f>IF(ADMIN1!AD145="", "", ADMIN1!AD145)</f>
        <v/>
      </c>
      <c r="J145" s="408" t="str">
        <f>ADMIN1!AH145</f>
        <v>Huelva</v>
      </c>
      <c r="K145" s="223">
        <f>ADMIN1!AI145</f>
        <v>0</v>
      </c>
      <c r="L145" s="223" t="e">
        <f>ADMIN1!AJ145</f>
        <v>#VALUE!</v>
      </c>
      <c r="M145" s="224" t="e">
        <f>ADMIN1!AK145</f>
        <v>#VALUE!</v>
      </c>
      <c r="N145" s="462"/>
      <c r="O145" s="302"/>
      <c r="P145" s="225" t="e">
        <f>ADMIN1!AX145</f>
        <v>#VALUE!</v>
      </c>
      <c r="Q145" s="302"/>
      <c r="R145" s="226" t="e">
        <f>ADMIN1!BA145</f>
        <v>#VALUE!</v>
      </c>
      <c r="S145" s="302"/>
      <c r="T145" s="227" t="e">
        <f>ADMIN1!BD145</f>
        <v>#VALUE!</v>
      </c>
      <c r="U145" s="302"/>
      <c r="V145" s="227" t="e">
        <f>ADMIN1!BG145</f>
        <v>#VALUE!</v>
      </c>
      <c r="W145" s="302"/>
      <c r="X145" s="227" t="e">
        <f>ADMIN1!BJ145</f>
        <v>#VALUE!</v>
      </c>
      <c r="Y145" s="302"/>
      <c r="Z145" s="226" t="e">
        <f>ADMIN1!BM145</f>
        <v>#VALUE!</v>
      </c>
      <c r="AA145" s="302"/>
      <c r="AB145" s="227" t="e">
        <f>ADMIN1!BP145</f>
        <v>#VALUE!</v>
      </c>
      <c r="AC145" s="302"/>
      <c r="AD145" s="226" t="e">
        <f>ADMIN1!BS145</f>
        <v>#VALUE!</v>
      </c>
      <c r="AE145" s="302"/>
      <c r="AF145" s="227" t="e">
        <f>ADMIN1!BV145</f>
        <v>#VALUE!</v>
      </c>
      <c r="AG145" s="302"/>
      <c r="AH145" s="226" t="e">
        <f>ADMIN1!BY145</f>
        <v>#VALUE!</v>
      </c>
      <c r="AI145" s="302"/>
      <c r="AJ145" s="227" t="e">
        <f>ADMIN1!CB145</f>
        <v>#VALUE!</v>
      </c>
      <c r="AK145" s="302"/>
      <c r="AL145" s="226" t="e">
        <f>ADMIN1!CE145</f>
        <v>#VALUE!</v>
      </c>
      <c r="AM145" s="302"/>
      <c r="AN145" s="227" t="e">
        <f>ADMIN1!CH145</f>
        <v>#VALUE!</v>
      </c>
      <c r="AO145" s="302"/>
      <c r="AP145" s="226" t="e">
        <f>ADMIN1!CK145</f>
        <v>#VALUE!</v>
      </c>
      <c r="AQ145" s="302"/>
      <c r="AR145" s="228" t="e">
        <f>ADMIN1!CN145</f>
        <v>#VALUE!</v>
      </c>
      <c r="AS145" s="302"/>
      <c r="AT145" s="227" t="e">
        <f>ADMIN1!CQ145</f>
        <v>#VALUE!</v>
      </c>
      <c r="AU145" s="302"/>
      <c r="AV145" s="226" t="e">
        <f>ADMIN1!CT145</f>
        <v>#VALUE!</v>
      </c>
      <c r="AW145" s="302"/>
      <c r="AX145" s="227" t="e">
        <f>ADMIN1!CW145</f>
        <v>#VALUE!</v>
      </c>
      <c r="AY145" s="302"/>
      <c r="AZ145" s="226" t="e">
        <f>ADMIN1!CZ145</f>
        <v>#VALUE!</v>
      </c>
      <c r="BA145" s="302"/>
      <c r="BB145" s="228" t="e">
        <f>ADMIN1!DC145</f>
        <v>#VALUE!</v>
      </c>
      <c r="BC145" s="211"/>
    </row>
    <row r="146" spans="1:55" ht="30" customHeight="1" x14ac:dyDescent="0.2">
      <c r="A146" s="303">
        <f>ADMIN1!V146</f>
        <v>5107</v>
      </c>
      <c r="B146" s="304" t="str">
        <f>IF(ADMIN1!X146=0, "", ADMIN1!X146)</f>
        <v>❤️</v>
      </c>
      <c r="C146" s="467" t="str">
        <f>ADMIN1!W146</f>
        <v>Miel de montagne (Bocal en verre 1kg)</v>
      </c>
      <c r="D146" s="467"/>
      <c r="E146" s="397" t="e">
        <f>ADMIN1!Y146</f>
        <v>#VALUE!</v>
      </c>
      <c r="F146" s="222" t="str">
        <f>ADMIN1!AA146</f>
        <v>Pièce</v>
      </c>
      <c r="G146" s="305" t="e">
        <f>IF(ADMIN1!AB146="", "", ADMIN1!AB146)</f>
        <v>#VALUE!</v>
      </c>
      <c r="H146" s="305" t="str">
        <f>IF(ADMIN1!AC146="", "", ADMIN1!AC146)</f>
        <v/>
      </c>
      <c r="I146" s="305" t="str">
        <f>IF(ADMIN1!AD146="", "", ADMIN1!AD146)</f>
        <v/>
      </c>
      <c r="J146" s="408" t="str">
        <f>ADMIN1!AH146</f>
        <v>Grenade</v>
      </c>
      <c r="K146" s="223">
        <f>ADMIN1!AI146</f>
        <v>0</v>
      </c>
      <c r="L146" s="223" t="e">
        <f>ADMIN1!AJ146</f>
        <v>#VALUE!</v>
      </c>
      <c r="M146" s="224" t="e">
        <f>ADMIN1!AK146</f>
        <v>#VALUE!</v>
      </c>
      <c r="N146" s="462"/>
      <c r="O146" s="302"/>
      <c r="P146" s="225" t="e">
        <f>ADMIN1!AX146</f>
        <v>#VALUE!</v>
      </c>
      <c r="Q146" s="302"/>
      <c r="R146" s="226" t="e">
        <f>ADMIN1!BA146</f>
        <v>#VALUE!</v>
      </c>
      <c r="S146" s="302"/>
      <c r="T146" s="227" t="e">
        <f>ADMIN1!BD146</f>
        <v>#VALUE!</v>
      </c>
      <c r="U146" s="302"/>
      <c r="V146" s="227" t="e">
        <f>ADMIN1!BG146</f>
        <v>#VALUE!</v>
      </c>
      <c r="W146" s="302"/>
      <c r="X146" s="227" t="e">
        <f>ADMIN1!BJ146</f>
        <v>#VALUE!</v>
      </c>
      <c r="Y146" s="302"/>
      <c r="Z146" s="226" t="e">
        <f>ADMIN1!BM146</f>
        <v>#VALUE!</v>
      </c>
      <c r="AA146" s="302"/>
      <c r="AB146" s="227" t="e">
        <f>ADMIN1!BP146</f>
        <v>#VALUE!</v>
      </c>
      <c r="AC146" s="302"/>
      <c r="AD146" s="226" t="e">
        <f>ADMIN1!BS146</f>
        <v>#VALUE!</v>
      </c>
      <c r="AE146" s="302"/>
      <c r="AF146" s="227" t="e">
        <f>ADMIN1!BV146</f>
        <v>#VALUE!</v>
      </c>
      <c r="AG146" s="302"/>
      <c r="AH146" s="226" t="e">
        <f>ADMIN1!BY146</f>
        <v>#VALUE!</v>
      </c>
      <c r="AI146" s="302"/>
      <c r="AJ146" s="227" t="e">
        <f>ADMIN1!CB146</f>
        <v>#VALUE!</v>
      </c>
      <c r="AK146" s="302"/>
      <c r="AL146" s="226" t="e">
        <f>ADMIN1!CE146</f>
        <v>#VALUE!</v>
      </c>
      <c r="AM146" s="302"/>
      <c r="AN146" s="227" t="e">
        <f>ADMIN1!CH146</f>
        <v>#VALUE!</v>
      </c>
      <c r="AO146" s="302"/>
      <c r="AP146" s="226" t="e">
        <f>ADMIN1!CK146</f>
        <v>#VALUE!</v>
      </c>
      <c r="AQ146" s="302"/>
      <c r="AR146" s="228" t="e">
        <f>ADMIN1!CN146</f>
        <v>#VALUE!</v>
      </c>
      <c r="AS146" s="302"/>
      <c r="AT146" s="227" t="e">
        <f>ADMIN1!CQ146</f>
        <v>#VALUE!</v>
      </c>
      <c r="AU146" s="302"/>
      <c r="AV146" s="226" t="e">
        <f>ADMIN1!CT146</f>
        <v>#VALUE!</v>
      </c>
      <c r="AW146" s="302"/>
      <c r="AX146" s="227" t="e">
        <f>ADMIN1!CW146</f>
        <v>#VALUE!</v>
      </c>
      <c r="AY146" s="302"/>
      <c r="AZ146" s="226" t="e">
        <f>ADMIN1!CZ146</f>
        <v>#VALUE!</v>
      </c>
      <c r="BA146" s="302"/>
      <c r="BB146" s="228" t="e">
        <f>ADMIN1!DC146</f>
        <v>#VALUE!</v>
      </c>
      <c r="BC146" s="211"/>
    </row>
    <row r="147" spans="1:55" ht="30" customHeight="1" x14ac:dyDescent="0.2">
      <c r="A147" s="303">
        <f>ADMIN1!V147</f>
        <v>3585</v>
      </c>
      <c r="B147" s="304" t="str">
        <f>IF(ADMIN1!X147=0, "", ADMIN1!X147)</f>
        <v>❤️</v>
      </c>
      <c r="C147" s="467" t="str">
        <f>ADMIN1!W147</f>
        <v>Miel de Romarin (Bocal en verre 1kg)</v>
      </c>
      <c r="D147" s="467"/>
      <c r="E147" s="397" t="e">
        <f>ADMIN1!Y147</f>
        <v>#VALUE!</v>
      </c>
      <c r="F147" s="222" t="str">
        <f>ADMIN1!AA147</f>
        <v>Pièce</v>
      </c>
      <c r="G147" s="305" t="e">
        <f>IF(ADMIN1!AB147="", "", ADMIN1!AB147)</f>
        <v>#VALUE!</v>
      </c>
      <c r="H147" s="305" t="str">
        <f>IF(ADMIN1!AC147="", "", ADMIN1!AC147)</f>
        <v/>
      </c>
      <c r="I147" s="305" t="str">
        <f>IF(ADMIN1!AD147="", "", ADMIN1!AD147)</f>
        <v/>
      </c>
      <c r="J147" s="408" t="str">
        <f>ADMIN1!AH147</f>
        <v>Grenade</v>
      </c>
      <c r="K147" s="223">
        <f>ADMIN1!AI147</f>
        <v>0</v>
      </c>
      <c r="L147" s="223" t="e">
        <f>ADMIN1!AJ147</f>
        <v>#VALUE!</v>
      </c>
      <c r="M147" s="224" t="e">
        <f>ADMIN1!AK147</f>
        <v>#VALUE!</v>
      </c>
      <c r="N147" s="462"/>
      <c r="O147" s="302"/>
      <c r="P147" s="225" t="e">
        <f>ADMIN1!AX147</f>
        <v>#VALUE!</v>
      </c>
      <c r="Q147" s="302"/>
      <c r="R147" s="226" t="e">
        <f>ADMIN1!BA147</f>
        <v>#VALUE!</v>
      </c>
      <c r="S147" s="302"/>
      <c r="T147" s="227" t="e">
        <f>ADMIN1!BD147</f>
        <v>#VALUE!</v>
      </c>
      <c r="U147" s="302"/>
      <c r="V147" s="227" t="e">
        <f>ADMIN1!BG147</f>
        <v>#VALUE!</v>
      </c>
      <c r="W147" s="302"/>
      <c r="X147" s="227" t="e">
        <f>ADMIN1!BJ147</f>
        <v>#VALUE!</v>
      </c>
      <c r="Y147" s="302"/>
      <c r="Z147" s="226" t="e">
        <f>ADMIN1!BM147</f>
        <v>#VALUE!</v>
      </c>
      <c r="AA147" s="302"/>
      <c r="AB147" s="227" t="e">
        <f>ADMIN1!BP147</f>
        <v>#VALUE!</v>
      </c>
      <c r="AC147" s="302"/>
      <c r="AD147" s="226" t="e">
        <f>ADMIN1!BS147</f>
        <v>#VALUE!</v>
      </c>
      <c r="AE147" s="302"/>
      <c r="AF147" s="227" t="e">
        <f>ADMIN1!BV147</f>
        <v>#VALUE!</v>
      </c>
      <c r="AG147" s="302"/>
      <c r="AH147" s="226" t="e">
        <f>ADMIN1!BY147</f>
        <v>#VALUE!</v>
      </c>
      <c r="AI147" s="302"/>
      <c r="AJ147" s="227" t="e">
        <f>ADMIN1!CB147</f>
        <v>#VALUE!</v>
      </c>
      <c r="AK147" s="302"/>
      <c r="AL147" s="226" t="e">
        <f>ADMIN1!CE147</f>
        <v>#VALUE!</v>
      </c>
      <c r="AM147" s="302"/>
      <c r="AN147" s="227" t="e">
        <f>ADMIN1!CH147</f>
        <v>#VALUE!</v>
      </c>
      <c r="AO147" s="302"/>
      <c r="AP147" s="226" t="e">
        <f>ADMIN1!CK147</f>
        <v>#VALUE!</v>
      </c>
      <c r="AQ147" s="302"/>
      <c r="AR147" s="228" t="e">
        <f>ADMIN1!CN147</f>
        <v>#VALUE!</v>
      </c>
      <c r="AS147" s="302"/>
      <c r="AT147" s="227" t="e">
        <f>ADMIN1!CQ147</f>
        <v>#VALUE!</v>
      </c>
      <c r="AU147" s="302"/>
      <c r="AV147" s="226" t="e">
        <f>ADMIN1!CT147</f>
        <v>#VALUE!</v>
      </c>
      <c r="AW147" s="302"/>
      <c r="AX147" s="227" t="e">
        <f>ADMIN1!CW147</f>
        <v>#VALUE!</v>
      </c>
      <c r="AY147" s="302"/>
      <c r="AZ147" s="226" t="e">
        <f>ADMIN1!CZ147</f>
        <v>#VALUE!</v>
      </c>
      <c r="BA147" s="302"/>
      <c r="BB147" s="228" t="e">
        <f>ADMIN1!DC147</f>
        <v>#VALUE!</v>
      </c>
      <c r="BC147" s="211"/>
    </row>
    <row r="148" spans="1:55" ht="30" customHeight="1" x14ac:dyDescent="0.2">
      <c r="A148" s="303">
        <f>ADMIN1!V148</f>
        <v>5114</v>
      </c>
      <c r="B148" s="304" t="str">
        <f>IF(ADMIN1!X148=0, "", ADMIN1!X148)</f>
        <v>❤️</v>
      </c>
      <c r="C148" s="467" t="str">
        <f>ADMIN1!W148</f>
        <v>Miel Multi-fleurs (Bocal en verre 1kg)</v>
      </c>
      <c r="D148" s="467"/>
      <c r="E148" s="397" t="e">
        <f>ADMIN1!Y148</f>
        <v>#VALUE!</v>
      </c>
      <c r="F148" s="222" t="str">
        <f>ADMIN1!AA148</f>
        <v>Pièce</v>
      </c>
      <c r="G148" s="305" t="e">
        <f>IF(ADMIN1!AB148="", "", ADMIN1!AB148)</f>
        <v>#VALUE!</v>
      </c>
      <c r="H148" s="305" t="str">
        <f>IF(ADMIN1!AC148="", "", ADMIN1!AC148)</f>
        <v/>
      </c>
      <c r="I148" s="305" t="str">
        <f>IF(ADMIN1!AD148="", "", ADMIN1!AD148)</f>
        <v/>
      </c>
      <c r="J148" s="408" t="str">
        <f>ADMIN1!AH148</f>
        <v>Grenade</v>
      </c>
      <c r="K148" s="223">
        <f>ADMIN1!AI148</f>
        <v>0</v>
      </c>
      <c r="L148" s="223" t="e">
        <f>ADMIN1!AJ148</f>
        <v>#VALUE!</v>
      </c>
      <c r="M148" s="224" t="e">
        <f>ADMIN1!AK148</f>
        <v>#VALUE!</v>
      </c>
      <c r="N148" s="462"/>
      <c r="O148" s="302"/>
      <c r="P148" s="225" t="e">
        <f>ADMIN1!AX148</f>
        <v>#VALUE!</v>
      </c>
      <c r="Q148" s="302"/>
      <c r="R148" s="226" t="e">
        <f>ADMIN1!BA148</f>
        <v>#VALUE!</v>
      </c>
      <c r="S148" s="302"/>
      <c r="T148" s="227" t="e">
        <f>ADMIN1!BD148</f>
        <v>#VALUE!</v>
      </c>
      <c r="U148" s="302"/>
      <c r="V148" s="227" t="e">
        <f>ADMIN1!BG148</f>
        <v>#VALUE!</v>
      </c>
      <c r="W148" s="302"/>
      <c r="X148" s="227" t="e">
        <f>ADMIN1!BJ148</f>
        <v>#VALUE!</v>
      </c>
      <c r="Y148" s="302"/>
      <c r="Z148" s="226" t="e">
        <f>ADMIN1!BM148</f>
        <v>#VALUE!</v>
      </c>
      <c r="AA148" s="302"/>
      <c r="AB148" s="227" t="e">
        <f>ADMIN1!BP148</f>
        <v>#VALUE!</v>
      </c>
      <c r="AC148" s="302"/>
      <c r="AD148" s="226" t="e">
        <f>ADMIN1!BS148</f>
        <v>#VALUE!</v>
      </c>
      <c r="AE148" s="302"/>
      <c r="AF148" s="227" t="e">
        <f>ADMIN1!BV148</f>
        <v>#VALUE!</v>
      </c>
      <c r="AG148" s="302"/>
      <c r="AH148" s="226" t="e">
        <f>ADMIN1!BY148</f>
        <v>#VALUE!</v>
      </c>
      <c r="AI148" s="302"/>
      <c r="AJ148" s="227" t="e">
        <f>ADMIN1!CB148</f>
        <v>#VALUE!</v>
      </c>
      <c r="AK148" s="302"/>
      <c r="AL148" s="226" t="e">
        <f>ADMIN1!CE148</f>
        <v>#VALUE!</v>
      </c>
      <c r="AM148" s="302"/>
      <c r="AN148" s="227" t="e">
        <f>ADMIN1!CH148</f>
        <v>#VALUE!</v>
      </c>
      <c r="AO148" s="302"/>
      <c r="AP148" s="226" t="e">
        <f>ADMIN1!CK148</f>
        <v>#VALUE!</v>
      </c>
      <c r="AQ148" s="302"/>
      <c r="AR148" s="228" t="e">
        <f>ADMIN1!CN148</f>
        <v>#VALUE!</v>
      </c>
      <c r="AS148" s="302"/>
      <c r="AT148" s="227" t="e">
        <f>ADMIN1!CQ148</f>
        <v>#VALUE!</v>
      </c>
      <c r="AU148" s="302"/>
      <c r="AV148" s="226" t="e">
        <f>ADMIN1!CT148</f>
        <v>#VALUE!</v>
      </c>
      <c r="AW148" s="302"/>
      <c r="AX148" s="227" t="e">
        <f>ADMIN1!CW148</f>
        <v>#VALUE!</v>
      </c>
      <c r="AY148" s="302"/>
      <c r="AZ148" s="226" t="e">
        <f>ADMIN1!CZ148</f>
        <v>#VALUE!</v>
      </c>
      <c r="BA148" s="302"/>
      <c r="BB148" s="228" t="e">
        <f>ADMIN1!DC148</f>
        <v>#VALUE!</v>
      </c>
      <c r="BC148" s="211"/>
    </row>
    <row r="149" spans="1:55" ht="30" customHeight="1" x14ac:dyDescent="0.2">
      <c r="A149" s="303">
        <f>ADMIN1!V149</f>
        <v>3626</v>
      </c>
      <c r="B149" s="304" t="str">
        <f>IF(ADMIN1!X149=0, "", ADMIN1!X149)</f>
        <v/>
      </c>
      <c r="C149" s="467" t="str">
        <f>ADMIN1!W149</f>
        <v>Néfle d'hiver</v>
      </c>
      <c r="D149" s="467"/>
      <c r="E149" s="397" t="e">
        <f>ADMIN1!Y149</f>
        <v>#VALUE!</v>
      </c>
      <c r="F149" s="222" t="str">
        <f>ADMIN1!AA149</f>
        <v>kg</v>
      </c>
      <c r="G149" s="305" t="e">
        <f>IF(ADMIN1!AB149="", "", ADMIN1!AB149)</f>
        <v>#VALUE!</v>
      </c>
      <c r="H149" s="305" t="str">
        <f>IF(ADMIN1!AC149="", "", ADMIN1!AC149)</f>
        <v/>
      </c>
      <c r="I149" s="305" t="str">
        <f>IF(ADMIN1!AD149="", "", ADMIN1!AD149)</f>
        <v/>
      </c>
      <c r="J149" s="408" t="str">
        <f>ADMIN1!AH149</f>
        <v>Grenade</v>
      </c>
      <c r="K149" s="223">
        <f>ADMIN1!AI149</f>
        <v>0</v>
      </c>
      <c r="L149" s="223" t="e">
        <f>ADMIN1!AJ149</f>
        <v>#VALUE!</v>
      </c>
      <c r="M149" s="224" t="e">
        <f>ADMIN1!AK149</f>
        <v>#VALUE!</v>
      </c>
      <c r="N149" s="462"/>
      <c r="O149" s="302"/>
      <c r="P149" s="225" t="e">
        <f>ADMIN1!AX149</f>
        <v>#VALUE!</v>
      </c>
      <c r="Q149" s="302"/>
      <c r="R149" s="226" t="e">
        <f>ADMIN1!BA149</f>
        <v>#VALUE!</v>
      </c>
      <c r="S149" s="302"/>
      <c r="T149" s="227" t="e">
        <f>ADMIN1!BD149</f>
        <v>#VALUE!</v>
      </c>
      <c r="U149" s="302"/>
      <c r="V149" s="227" t="e">
        <f>ADMIN1!BG149</f>
        <v>#VALUE!</v>
      </c>
      <c r="W149" s="302"/>
      <c r="X149" s="227" t="e">
        <f>ADMIN1!BJ149</f>
        <v>#VALUE!</v>
      </c>
      <c r="Y149" s="302"/>
      <c r="Z149" s="226" t="e">
        <f>ADMIN1!BM149</f>
        <v>#VALUE!</v>
      </c>
      <c r="AA149" s="302"/>
      <c r="AB149" s="227" t="e">
        <f>ADMIN1!BP149</f>
        <v>#VALUE!</v>
      </c>
      <c r="AC149" s="302"/>
      <c r="AD149" s="226" t="e">
        <f>ADMIN1!BS149</f>
        <v>#VALUE!</v>
      </c>
      <c r="AE149" s="302"/>
      <c r="AF149" s="227" t="e">
        <f>ADMIN1!BV149</f>
        <v>#VALUE!</v>
      </c>
      <c r="AG149" s="302"/>
      <c r="AH149" s="226" t="e">
        <f>ADMIN1!BY149</f>
        <v>#VALUE!</v>
      </c>
      <c r="AI149" s="302"/>
      <c r="AJ149" s="227" t="e">
        <f>ADMIN1!CB149</f>
        <v>#VALUE!</v>
      </c>
      <c r="AK149" s="302"/>
      <c r="AL149" s="226" t="e">
        <f>ADMIN1!CE149</f>
        <v>#VALUE!</v>
      </c>
      <c r="AM149" s="302"/>
      <c r="AN149" s="227" t="e">
        <f>ADMIN1!CH149</f>
        <v>#VALUE!</v>
      </c>
      <c r="AO149" s="302"/>
      <c r="AP149" s="226" t="e">
        <f>ADMIN1!CK149</f>
        <v>#VALUE!</v>
      </c>
      <c r="AQ149" s="302"/>
      <c r="AR149" s="228" t="e">
        <f>ADMIN1!CN149</f>
        <v>#VALUE!</v>
      </c>
      <c r="AS149" s="302"/>
      <c r="AT149" s="227" t="e">
        <f>ADMIN1!CQ149</f>
        <v>#VALUE!</v>
      </c>
      <c r="AU149" s="302"/>
      <c r="AV149" s="226" t="e">
        <f>ADMIN1!CT149</f>
        <v>#VALUE!</v>
      </c>
      <c r="AW149" s="302"/>
      <c r="AX149" s="227" t="e">
        <f>ADMIN1!CW149</f>
        <v>#VALUE!</v>
      </c>
      <c r="AY149" s="302"/>
      <c r="AZ149" s="226" t="e">
        <f>ADMIN1!CZ149</f>
        <v>#VALUE!</v>
      </c>
      <c r="BA149" s="302"/>
      <c r="BB149" s="228" t="e">
        <f>ADMIN1!DC149</f>
        <v>#VALUE!</v>
      </c>
      <c r="BC149" s="211"/>
    </row>
    <row r="150" spans="1:55" ht="30" customHeight="1" x14ac:dyDescent="0.2">
      <c r="A150" s="303">
        <f>ADMIN1!V150</f>
        <v>1154</v>
      </c>
      <c r="B150" s="304" t="str">
        <f>IF(ADMIN1!X150=0, "", ADMIN1!X150)</f>
        <v>❤️</v>
      </c>
      <c r="C150" s="467" t="str">
        <f>ADMIN1!W150</f>
        <v>Noisette sans coque CRU BIO (env. 1kg)</v>
      </c>
      <c r="D150" s="467"/>
      <c r="E150" s="397" t="e">
        <f>ADMIN1!Y150</f>
        <v>#VALUE!</v>
      </c>
      <c r="F150" s="222" t="str">
        <f>ADMIN1!AA150</f>
        <v>Pièce</v>
      </c>
      <c r="G150" s="305" t="e">
        <f>IF(ADMIN1!AB150="", "", ADMIN1!AB150)</f>
        <v>#VALUE!</v>
      </c>
      <c r="H150" s="305" t="str">
        <f>IF(ADMIN1!AC150="", "", ADMIN1!AC150)</f>
        <v/>
      </c>
      <c r="I150" s="305" t="str">
        <f>IF(ADMIN1!AD150="", "", ADMIN1!AD150)</f>
        <v/>
      </c>
      <c r="J150" s="408" t="str">
        <f>ADMIN1!AH150</f>
        <v>National</v>
      </c>
      <c r="K150" s="223">
        <f>ADMIN1!AI150</f>
        <v>0</v>
      </c>
      <c r="L150" s="223" t="e">
        <f>ADMIN1!AJ150</f>
        <v>#VALUE!</v>
      </c>
      <c r="M150" s="224" t="e">
        <f>ADMIN1!AK150</f>
        <v>#VALUE!</v>
      </c>
      <c r="N150" s="462"/>
      <c r="O150" s="302"/>
      <c r="P150" s="225" t="e">
        <f>ADMIN1!AX150</f>
        <v>#VALUE!</v>
      </c>
      <c r="Q150" s="302"/>
      <c r="R150" s="226" t="e">
        <f>ADMIN1!BA150</f>
        <v>#VALUE!</v>
      </c>
      <c r="S150" s="302"/>
      <c r="T150" s="227" t="e">
        <f>ADMIN1!BD150</f>
        <v>#VALUE!</v>
      </c>
      <c r="U150" s="302"/>
      <c r="V150" s="227" t="e">
        <f>ADMIN1!BG150</f>
        <v>#VALUE!</v>
      </c>
      <c r="W150" s="302"/>
      <c r="X150" s="227" t="e">
        <f>ADMIN1!BJ150</f>
        <v>#VALUE!</v>
      </c>
      <c r="Y150" s="302"/>
      <c r="Z150" s="226" t="e">
        <f>ADMIN1!BM150</f>
        <v>#VALUE!</v>
      </c>
      <c r="AA150" s="302"/>
      <c r="AB150" s="227" t="e">
        <f>ADMIN1!BP150</f>
        <v>#VALUE!</v>
      </c>
      <c r="AC150" s="302"/>
      <c r="AD150" s="226" t="e">
        <f>ADMIN1!BS150</f>
        <v>#VALUE!</v>
      </c>
      <c r="AE150" s="302"/>
      <c r="AF150" s="227" t="e">
        <f>ADMIN1!BV150</f>
        <v>#VALUE!</v>
      </c>
      <c r="AG150" s="302"/>
      <c r="AH150" s="226" t="e">
        <f>ADMIN1!BY150</f>
        <v>#VALUE!</v>
      </c>
      <c r="AI150" s="302"/>
      <c r="AJ150" s="227" t="e">
        <f>ADMIN1!CB150</f>
        <v>#VALUE!</v>
      </c>
      <c r="AK150" s="302"/>
      <c r="AL150" s="226" t="e">
        <f>ADMIN1!CE150</f>
        <v>#VALUE!</v>
      </c>
      <c r="AM150" s="302"/>
      <c r="AN150" s="227" t="e">
        <f>ADMIN1!CH150</f>
        <v>#VALUE!</v>
      </c>
      <c r="AO150" s="302"/>
      <c r="AP150" s="226" t="e">
        <f>ADMIN1!CK150</f>
        <v>#VALUE!</v>
      </c>
      <c r="AQ150" s="302"/>
      <c r="AR150" s="228" t="e">
        <f>ADMIN1!CN150</f>
        <v>#VALUE!</v>
      </c>
      <c r="AS150" s="302"/>
      <c r="AT150" s="227" t="e">
        <f>ADMIN1!CQ150</f>
        <v>#VALUE!</v>
      </c>
      <c r="AU150" s="302"/>
      <c r="AV150" s="226" t="e">
        <f>ADMIN1!CT150</f>
        <v>#VALUE!</v>
      </c>
      <c r="AW150" s="302"/>
      <c r="AX150" s="227" t="e">
        <f>ADMIN1!CW150</f>
        <v>#VALUE!</v>
      </c>
      <c r="AY150" s="302"/>
      <c r="AZ150" s="226" t="e">
        <f>ADMIN1!CZ150</f>
        <v>#VALUE!</v>
      </c>
      <c r="BA150" s="302"/>
      <c r="BB150" s="228" t="e">
        <f>ADMIN1!DC150</f>
        <v>#VALUE!</v>
      </c>
      <c r="BC150" s="211"/>
    </row>
    <row r="151" spans="1:55" ht="30" customHeight="1" x14ac:dyDescent="0.2">
      <c r="A151" s="303">
        <f>ADMIN1!V151</f>
        <v>1027</v>
      </c>
      <c r="B151" s="304" t="str">
        <f>IF(ADMIN1!X151=0, "", ADMIN1!X151)</f>
        <v>❤️</v>
      </c>
      <c r="C151" s="467" t="str">
        <f>ADMIN1!W151</f>
        <v>Noix de cajou BIO (env. 1kg)</v>
      </c>
      <c r="D151" s="467"/>
      <c r="E151" s="397" t="e">
        <f>ADMIN1!Y151</f>
        <v>#VALUE!</v>
      </c>
      <c r="F151" s="222" t="str">
        <f>ADMIN1!AA151</f>
        <v>Pièce</v>
      </c>
      <c r="G151" s="305" t="e">
        <f>IF(ADMIN1!AB151="", "", ADMIN1!AB151)</f>
        <v>#VALUE!</v>
      </c>
      <c r="H151" s="305" t="e">
        <f>IF(ADMIN1!AC151="", "", ADMIN1!AC151)</f>
        <v>#VALUE!</v>
      </c>
      <c r="I151" s="305" t="str">
        <f>IF(ADMIN1!AD151="", "", ADMIN1!AD151)</f>
        <v/>
      </c>
      <c r="J151" s="408" t="str">
        <f>ADMIN1!AH151</f>
        <v>Indes</v>
      </c>
      <c r="K151" s="223">
        <f>ADMIN1!AI151</f>
        <v>0</v>
      </c>
      <c r="L151" s="223" t="e">
        <f>ADMIN1!AJ151</f>
        <v>#VALUE!</v>
      </c>
      <c r="M151" s="224" t="e">
        <f>ADMIN1!AK151</f>
        <v>#VALUE!</v>
      </c>
      <c r="N151" s="462"/>
      <c r="O151" s="302"/>
      <c r="P151" s="225" t="e">
        <f>ADMIN1!AX151</f>
        <v>#VALUE!</v>
      </c>
      <c r="Q151" s="302"/>
      <c r="R151" s="226" t="e">
        <f>ADMIN1!BA151</f>
        <v>#VALUE!</v>
      </c>
      <c r="S151" s="302"/>
      <c r="T151" s="227" t="e">
        <f>ADMIN1!BD151</f>
        <v>#VALUE!</v>
      </c>
      <c r="U151" s="302"/>
      <c r="V151" s="227" t="e">
        <f>ADMIN1!BG151</f>
        <v>#VALUE!</v>
      </c>
      <c r="W151" s="302"/>
      <c r="X151" s="227" t="e">
        <f>ADMIN1!BJ151</f>
        <v>#VALUE!</v>
      </c>
      <c r="Y151" s="302"/>
      <c r="Z151" s="226" t="e">
        <f>ADMIN1!BM151</f>
        <v>#VALUE!</v>
      </c>
      <c r="AA151" s="302"/>
      <c r="AB151" s="227" t="e">
        <f>ADMIN1!BP151</f>
        <v>#VALUE!</v>
      </c>
      <c r="AC151" s="302"/>
      <c r="AD151" s="226" t="e">
        <f>ADMIN1!BS151</f>
        <v>#VALUE!</v>
      </c>
      <c r="AE151" s="302"/>
      <c r="AF151" s="227" t="e">
        <f>ADMIN1!BV151</f>
        <v>#VALUE!</v>
      </c>
      <c r="AG151" s="302"/>
      <c r="AH151" s="226" t="e">
        <f>ADMIN1!BY151</f>
        <v>#VALUE!</v>
      </c>
      <c r="AI151" s="302"/>
      <c r="AJ151" s="227" t="e">
        <f>ADMIN1!CB151</f>
        <v>#VALUE!</v>
      </c>
      <c r="AK151" s="302"/>
      <c r="AL151" s="226" t="e">
        <f>ADMIN1!CE151</f>
        <v>#VALUE!</v>
      </c>
      <c r="AM151" s="302"/>
      <c r="AN151" s="227" t="e">
        <f>ADMIN1!CH151</f>
        <v>#VALUE!</v>
      </c>
      <c r="AO151" s="302"/>
      <c r="AP151" s="226" t="e">
        <f>ADMIN1!CK151</f>
        <v>#VALUE!</v>
      </c>
      <c r="AQ151" s="302"/>
      <c r="AR151" s="228" t="e">
        <f>ADMIN1!CN151</f>
        <v>#VALUE!</v>
      </c>
      <c r="AS151" s="302"/>
      <c r="AT151" s="227" t="e">
        <f>ADMIN1!CQ151</f>
        <v>#VALUE!</v>
      </c>
      <c r="AU151" s="302"/>
      <c r="AV151" s="226" t="e">
        <f>ADMIN1!CT151</f>
        <v>#VALUE!</v>
      </c>
      <c r="AW151" s="302"/>
      <c r="AX151" s="227" t="e">
        <f>ADMIN1!CW151</f>
        <v>#VALUE!</v>
      </c>
      <c r="AY151" s="302"/>
      <c r="AZ151" s="226" t="e">
        <f>ADMIN1!CZ151</f>
        <v>#VALUE!</v>
      </c>
      <c r="BA151" s="302"/>
      <c r="BB151" s="228" t="e">
        <f>ADMIN1!DC151</f>
        <v>#VALUE!</v>
      </c>
      <c r="BC151" s="211"/>
    </row>
    <row r="152" spans="1:55" ht="30" customHeight="1" x14ac:dyDescent="0.2">
      <c r="A152" s="303" t="str">
        <f>ADMIN1!V152</f>
        <v>1816</v>
      </c>
      <c r="B152" s="304" t="str">
        <f>IF(ADMIN1!X152=0, "", ADMIN1!X152)</f>
        <v>❤️</v>
      </c>
      <c r="C152" s="467" t="str">
        <f>ADMIN1!W152</f>
        <v>Noix de Macadamia sans coque BIO
    - (env. 1kg)</v>
      </c>
      <c r="D152" s="467"/>
      <c r="E152" s="397" t="e">
        <f>ADMIN1!Y152</f>
        <v>#VALUE!</v>
      </c>
      <c r="F152" s="222" t="str">
        <f>ADMIN1!AA152</f>
        <v>Pièce</v>
      </c>
      <c r="G152" s="305" t="str">
        <f>IF(ADMIN1!AB152="", "", ADMIN1!AB152)</f>
        <v/>
      </c>
      <c r="H152" s="305" t="str">
        <f>IF(ADMIN1!AC152="", "", ADMIN1!AC152)</f>
        <v/>
      </c>
      <c r="I152" s="305" t="str">
        <f>IF(ADMIN1!AD152="", "", ADMIN1!AD152)</f>
        <v/>
      </c>
      <c r="J152" s="408" t="str">
        <f>ADMIN1!AH152</f>
        <v>Kenya</v>
      </c>
      <c r="K152" s="223">
        <f>ADMIN1!AI152</f>
        <v>0</v>
      </c>
      <c r="L152" s="223" t="e">
        <f>ADMIN1!AJ152</f>
        <v>#VALUE!</v>
      </c>
      <c r="M152" s="224" t="e">
        <f>ADMIN1!AK152</f>
        <v>#VALUE!</v>
      </c>
      <c r="N152" s="462"/>
      <c r="O152" s="302"/>
      <c r="P152" s="225" t="e">
        <f>ADMIN1!AX152</f>
        <v>#VALUE!</v>
      </c>
      <c r="Q152" s="302"/>
      <c r="R152" s="226" t="e">
        <f>ADMIN1!BA152</f>
        <v>#VALUE!</v>
      </c>
      <c r="S152" s="302"/>
      <c r="T152" s="227" t="e">
        <f>ADMIN1!BD152</f>
        <v>#VALUE!</v>
      </c>
      <c r="U152" s="302"/>
      <c r="V152" s="227" t="e">
        <f>ADMIN1!BG152</f>
        <v>#VALUE!</v>
      </c>
      <c r="W152" s="302"/>
      <c r="X152" s="227" t="e">
        <f>ADMIN1!BJ152</f>
        <v>#VALUE!</v>
      </c>
      <c r="Y152" s="302"/>
      <c r="Z152" s="226" t="e">
        <f>ADMIN1!BM152</f>
        <v>#VALUE!</v>
      </c>
      <c r="AA152" s="302"/>
      <c r="AB152" s="227" t="e">
        <f>ADMIN1!BP152</f>
        <v>#VALUE!</v>
      </c>
      <c r="AC152" s="302"/>
      <c r="AD152" s="226" t="e">
        <f>ADMIN1!BS152</f>
        <v>#VALUE!</v>
      </c>
      <c r="AE152" s="302"/>
      <c r="AF152" s="227" t="e">
        <f>ADMIN1!BV152</f>
        <v>#VALUE!</v>
      </c>
      <c r="AG152" s="302"/>
      <c r="AH152" s="226" t="e">
        <f>ADMIN1!BY152</f>
        <v>#VALUE!</v>
      </c>
      <c r="AI152" s="302"/>
      <c r="AJ152" s="227" t="e">
        <f>ADMIN1!CB152</f>
        <v>#VALUE!</v>
      </c>
      <c r="AK152" s="302"/>
      <c r="AL152" s="226" t="e">
        <f>ADMIN1!CE152</f>
        <v>#VALUE!</v>
      </c>
      <c r="AM152" s="302"/>
      <c r="AN152" s="227" t="e">
        <f>ADMIN1!CH152</f>
        <v>#VALUE!</v>
      </c>
      <c r="AO152" s="302"/>
      <c r="AP152" s="226" t="e">
        <f>ADMIN1!CK152</f>
        <v>#VALUE!</v>
      </c>
      <c r="AQ152" s="302"/>
      <c r="AR152" s="228" t="e">
        <f>ADMIN1!CN152</f>
        <v>#VALUE!</v>
      </c>
      <c r="AS152" s="302"/>
      <c r="AT152" s="227" t="e">
        <f>ADMIN1!CQ152</f>
        <v>#VALUE!</v>
      </c>
      <c r="AU152" s="302"/>
      <c r="AV152" s="226" t="e">
        <f>ADMIN1!CT152</f>
        <v>#VALUE!</v>
      </c>
      <c r="AW152" s="302"/>
      <c r="AX152" s="227" t="e">
        <f>ADMIN1!CW152</f>
        <v>#VALUE!</v>
      </c>
      <c r="AY152" s="302"/>
      <c r="AZ152" s="226" t="e">
        <f>ADMIN1!CZ152</f>
        <v>#VALUE!</v>
      </c>
      <c r="BA152" s="302"/>
      <c r="BB152" s="228" t="e">
        <f>ADMIN1!DC152</f>
        <v>#VALUE!</v>
      </c>
      <c r="BC152" s="211"/>
    </row>
    <row r="153" spans="1:55" ht="30" customHeight="1" x14ac:dyDescent="0.2">
      <c r="A153" s="303" t="str">
        <f>ADMIN1!V153</f>
        <v>1816</v>
      </c>
      <c r="B153" s="304" t="str">
        <f>IF(ADMIN1!X153=0, "", ADMIN1!X153)</f>
        <v>❤️</v>
      </c>
      <c r="C153" s="467" t="str">
        <f>ADMIN1!W153</f>
        <v>Noix de Macadamia sans coque BIO
    - (env. 500g)</v>
      </c>
      <c r="D153" s="467"/>
      <c r="E153" s="397" t="e">
        <f>ADMIN1!Y153</f>
        <v>#VALUE!</v>
      </c>
      <c r="F153" s="222" t="str">
        <f>ADMIN1!AA153</f>
        <v>Pièce</v>
      </c>
      <c r="G153" s="305" t="str">
        <f>IF(ADMIN1!AB153="", "", ADMIN1!AB153)</f>
        <v/>
      </c>
      <c r="H153" s="305" t="str">
        <f>IF(ADMIN1!AC153="", "", ADMIN1!AC153)</f>
        <v/>
      </c>
      <c r="I153" s="305" t="str">
        <f>IF(ADMIN1!AD153="", "", ADMIN1!AD153)</f>
        <v/>
      </c>
      <c r="J153" s="408" t="str">
        <f>ADMIN1!AH153</f>
        <v>Kenya</v>
      </c>
      <c r="K153" s="223">
        <f>ADMIN1!AI153</f>
        <v>0</v>
      </c>
      <c r="L153" s="223" t="e">
        <f>ADMIN1!AJ153</f>
        <v>#VALUE!</v>
      </c>
      <c r="M153" s="224" t="e">
        <f>ADMIN1!AK153</f>
        <v>#VALUE!</v>
      </c>
      <c r="N153" s="462"/>
      <c r="O153" s="302"/>
      <c r="P153" s="225" t="e">
        <f>ADMIN1!AX153</f>
        <v>#VALUE!</v>
      </c>
      <c r="Q153" s="302"/>
      <c r="R153" s="226" t="e">
        <f>ADMIN1!BA153</f>
        <v>#VALUE!</v>
      </c>
      <c r="S153" s="302"/>
      <c r="T153" s="227" t="e">
        <f>ADMIN1!BD153</f>
        <v>#VALUE!</v>
      </c>
      <c r="U153" s="302"/>
      <c r="V153" s="227" t="e">
        <f>ADMIN1!BG153</f>
        <v>#VALUE!</v>
      </c>
      <c r="W153" s="302"/>
      <c r="X153" s="227" t="e">
        <f>ADMIN1!BJ153</f>
        <v>#VALUE!</v>
      </c>
      <c r="Y153" s="302"/>
      <c r="Z153" s="226" t="e">
        <f>ADMIN1!BM153</f>
        <v>#VALUE!</v>
      </c>
      <c r="AA153" s="302"/>
      <c r="AB153" s="227" t="e">
        <f>ADMIN1!BP153</f>
        <v>#VALUE!</v>
      </c>
      <c r="AC153" s="302"/>
      <c r="AD153" s="226" t="e">
        <f>ADMIN1!BS153</f>
        <v>#VALUE!</v>
      </c>
      <c r="AE153" s="302"/>
      <c r="AF153" s="227" t="e">
        <f>ADMIN1!BV153</f>
        <v>#VALUE!</v>
      </c>
      <c r="AG153" s="302"/>
      <c r="AH153" s="226" t="e">
        <f>ADMIN1!BY153</f>
        <v>#VALUE!</v>
      </c>
      <c r="AI153" s="302"/>
      <c r="AJ153" s="227" t="e">
        <f>ADMIN1!CB153</f>
        <v>#VALUE!</v>
      </c>
      <c r="AK153" s="302"/>
      <c r="AL153" s="226" t="e">
        <f>ADMIN1!CE153</f>
        <v>#VALUE!</v>
      </c>
      <c r="AM153" s="302"/>
      <c r="AN153" s="227" t="e">
        <f>ADMIN1!CH153</f>
        <v>#VALUE!</v>
      </c>
      <c r="AO153" s="302"/>
      <c r="AP153" s="226" t="e">
        <f>ADMIN1!CK153</f>
        <v>#VALUE!</v>
      </c>
      <c r="AQ153" s="302"/>
      <c r="AR153" s="228" t="e">
        <f>ADMIN1!CN153</f>
        <v>#VALUE!</v>
      </c>
      <c r="AS153" s="302"/>
      <c r="AT153" s="227" t="e">
        <f>ADMIN1!CQ153</f>
        <v>#VALUE!</v>
      </c>
      <c r="AU153" s="302"/>
      <c r="AV153" s="226" t="e">
        <f>ADMIN1!CT153</f>
        <v>#VALUE!</v>
      </c>
      <c r="AW153" s="302"/>
      <c r="AX153" s="227" t="e">
        <f>ADMIN1!CW153</f>
        <v>#VALUE!</v>
      </c>
      <c r="AY153" s="302"/>
      <c r="AZ153" s="226" t="e">
        <f>ADMIN1!CZ153</f>
        <v>#VALUE!</v>
      </c>
      <c r="BA153" s="302"/>
      <c r="BB153" s="228" t="e">
        <f>ADMIN1!DC153</f>
        <v>#VALUE!</v>
      </c>
      <c r="BC153" s="211"/>
    </row>
    <row r="154" spans="1:55" ht="30" customHeight="1" x14ac:dyDescent="0.2">
      <c r="A154" s="303">
        <f>ADMIN1!V154</f>
        <v>6005</v>
      </c>
      <c r="B154" s="304" t="str">
        <f>IF(ADMIN1!X154=0, "", ADMIN1!X154)</f>
        <v>❤️</v>
      </c>
      <c r="C154" s="467" t="str">
        <f>ADMIN1!W154</f>
        <v>Noix de Pécan sans coque BIO (env. 1kg)</v>
      </c>
      <c r="D154" s="467"/>
      <c r="E154" s="397" t="e">
        <f>ADMIN1!Y154</f>
        <v>#VALUE!</v>
      </c>
      <c r="F154" s="222" t="str">
        <f>ADMIN1!AA154</f>
        <v>Pièce</v>
      </c>
      <c r="G154" s="305" t="e">
        <f>IF(ADMIN1!AB154="", "", ADMIN1!AB154)</f>
        <v>#VALUE!</v>
      </c>
      <c r="H154" s="305" t="str">
        <f>IF(ADMIN1!AC154="", "", ADMIN1!AC154)</f>
        <v/>
      </c>
      <c r="I154" s="305" t="str">
        <f>IF(ADMIN1!AD154="", "", ADMIN1!AD154)</f>
        <v/>
      </c>
      <c r="J154" s="408" t="str">
        <f>ADMIN1!AH154</f>
        <v>Mexique</v>
      </c>
      <c r="K154" s="223">
        <f>ADMIN1!AI154</f>
        <v>0</v>
      </c>
      <c r="L154" s="223" t="e">
        <f>ADMIN1!AJ154</f>
        <v>#VALUE!</v>
      </c>
      <c r="M154" s="224" t="e">
        <f>ADMIN1!AK154</f>
        <v>#VALUE!</v>
      </c>
      <c r="N154" s="462"/>
      <c r="O154" s="302"/>
      <c r="P154" s="225" t="e">
        <f>ADMIN1!AX154</f>
        <v>#VALUE!</v>
      </c>
      <c r="Q154" s="302"/>
      <c r="R154" s="226" t="e">
        <f>ADMIN1!BA154</f>
        <v>#VALUE!</v>
      </c>
      <c r="S154" s="302"/>
      <c r="T154" s="227" t="e">
        <f>ADMIN1!BD154</f>
        <v>#VALUE!</v>
      </c>
      <c r="U154" s="302"/>
      <c r="V154" s="227" t="e">
        <f>ADMIN1!BG154</f>
        <v>#VALUE!</v>
      </c>
      <c r="W154" s="302"/>
      <c r="X154" s="227" t="e">
        <f>ADMIN1!BJ154</f>
        <v>#VALUE!</v>
      </c>
      <c r="Y154" s="302"/>
      <c r="Z154" s="226" t="e">
        <f>ADMIN1!BM154</f>
        <v>#VALUE!</v>
      </c>
      <c r="AA154" s="302"/>
      <c r="AB154" s="227" t="e">
        <f>ADMIN1!BP154</f>
        <v>#VALUE!</v>
      </c>
      <c r="AC154" s="302"/>
      <c r="AD154" s="226" t="e">
        <f>ADMIN1!BS154</f>
        <v>#VALUE!</v>
      </c>
      <c r="AE154" s="302"/>
      <c r="AF154" s="227" t="e">
        <f>ADMIN1!BV154</f>
        <v>#VALUE!</v>
      </c>
      <c r="AG154" s="302"/>
      <c r="AH154" s="226" t="e">
        <f>ADMIN1!BY154</f>
        <v>#VALUE!</v>
      </c>
      <c r="AI154" s="302"/>
      <c r="AJ154" s="227" t="e">
        <f>ADMIN1!CB154</f>
        <v>#VALUE!</v>
      </c>
      <c r="AK154" s="302"/>
      <c r="AL154" s="226" t="e">
        <f>ADMIN1!CE154</f>
        <v>#VALUE!</v>
      </c>
      <c r="AM154" s="302"/>
      <c r="AN154" s="227" t="e">
        <f>ADMIN1!CH154</f>
        <v>#VALUE!</v>
      </c>
      <c r="AO154" s="302"/>
      <c r="AP154" s="226" t="e">
        <f>ADMIN1!CK154</f>
        <v>#VALUE!</v>
      </c>
      <c r="AQ154" s="302"/>
      <c r="AR154" s="228" t="e">
        <f>ADMIN1!CN154</f>
        <v>#VALUE!</v>
      </c>
      <c r="AS154" s="302"/>
      <c r="AT154" s="227" t="e">
        <f>ADMIN1!CQ154</f>
        <v>#VALUE!</v>
      </c>
      <c r="AU154" s="302"/>
      <c r="AV154" s="226" t="e">
        <f>ADMIN1!CT154</f>
        <v>#VALUE!</v>
      </c>
      <c r="AW154" s="302"/>
      <c r="AX154" s="227" t="e">
        <f>ADMIN1!CW154</f>
        <v>#VALUE!</v>
      </c>
      <c r="AY154" s="302"/>
      <c r="AZ154" s="226" t="e">
        <f>ADMIN1!CZ154</f>
        <v>#VALUE!</v>
      </c>
      <c r="BA154" s="302"/>
      <c r="BB154" s="228" t="e">
        <f>ADMIN1!DC154</f>
        <v>#VALUE!</v>
      </c>
      <c r="BC154" s="211"/>
    </row>
    <row r="155" spans="1:55" ht="30" customHeight="1" x14ac:dyDescent="0.2">
      <c r="A155" s="303">
        <f>ADMIN1!V155</f>
        <v>6005</v>
      </c>
      <c r="B155" s="304" t="str">
        <f>IF(ADMIN1!X155=0, "", ADMIN1!X155)</f>
        <v>❤️</v>
      </c>
      <c r="C155" s="467" t="str">
        <f>ADMIN1!W155</f>
        <v>Noix de Pécan sans coque BIO (env. 500g)</v>
      </c>
      <c r="D155" s="467"/>
      <c r="E155" s="397" t="e">
        <f>ADMIN1!Y155</f>
        <v>#VALUE!</v>
      </c>
      <c r="F155" s="222" t="str">
        <f>ADMIN1!AA155</f>
        <v>Pièce</v>
      </c>
      <c r="G155" s="305" t="str">
        <f>IF(ADMIN1!AB155="", "", ADMIN1!AB155)</f>
        <v/>
      </c>
      <c r="H155" s="305" t="str">
        <f>IF(ADMIN1!AC155="", "", ADMIN1!AC155)</f>
        <v/>
      </c>
      <c r="I155" s="305" t="str">
        <f>IF(ADMIN1!AD155="", "", ADMIN1!AD155)</f>
        <v/>
      </c>
      <c r="J155" s="408" t="str">
        <f>ADMIN1!AH155</f>
        <v>Mexique</v>
      </c>
      <c r="K155" s="223">
        <f>ADMIN1!AI155</f>
        <v>0</v>
      </c>
      <c r="L155" s="223" t="e">
        <f>ADMIN1!AJ155</f>
        <v>#VALUE!</v>
      </c>
      <c r="M155" s="224" t="e">
        <f>ADMIN1!AK155</f>
        <v>#VALUE!</v>
      </c>
      <c r="N155" s="462"/>
      <c r="O155" s="302"/>
      <c r="P155" s="225" t="e">
        <f>ADMIN1!AX155</f>
        <v>#VALUE!</v>
      </c>
      <c r="Q155" s="302"/>
      <c r="R155" s="226" t="e">
        <f>ADMIN1!BA155</f>
        <v>#VALUE!</v>
      </c>
      <c r="S155" s="302"/>
      <c r="T155" s="227" t="e">
        <f>ADMIN1!BD155</f>
        <v>#VALUE!</v>
      </c>
      <c r="U155" s="302"/>
      <c r="V155" s="227" t="e">
        <f>ADMIN1!BG155</f>
        <v>#VALUE!</v>
      </c>
      <c r="W155" s="302"/>
      <c r="X155" s="227" t="e">
        <f>ADMIN1!BJ155</f>
        <v>#VALUE!</v>
      </c>
      <c r="Y155" s="302"/>
      <c r="Z155" s="226" t="e">
        <f>ADMIN1!BM155</f>
        <v>#VALUE!</v>
      </c>
      <c r="AA155" s="302"/>
      <c r="AB155" s="227" t="e">
        <f>ADMIN1!BP155</f>
        <v>#VALUE!</v>
      </c>
      <c r="AC155" s="302"/>
      <c r="AD155" s="226" t="e">
        <f>ADMIN1!BS155</f>
        <v>#VALUE!</v>
      </c>
      <c r="AE155" s="302"/>
      <c r="AF155" s="227" t="e">
        <f>ADMIN1!BV155</f>
        <v>#VALUE!</v>
      </c>
      <c r="AG155" s="302"/>
      <c r="AH155" s="226" t="e">
        <f>ADMIN1!BY155</f>
        <v>#VALUE!</v>
      </c>
      <c r="AI155" s="302"/>
      <c r="AJ155" s="227" t="e">
        <f>ADMIN1!CB155</f>
        <v>#VALUE!</v>
      </c>
      <c r="AK155" s="302"/>
      <c r="AL155" s="226" t="e">
        <f>ADMIN1!CE155</f>
        <v>#VALUE!</v>
      </c>
      <c r="AM155" s="302"/>
      <c r="AN155" s="227" t="e">
        <f>ADMIN1!CH155</f>
        <v>#VALUE!</v>
      </c>
      <c r="AO155" s="302"/>
      <c r="AP155" s="226" t="e">
        <f>ADMIN1!CK155</f>
        <v>#VALUE!</v>
      </c>
      <c r="AQ155" s="302"/>
      <c r="AR155" s="228" t="e">
        <f>ADMIN1!CN155</f>
        <v>#VALUE!</v>
      </c>
      <c r="AS155" s="302"/>
      <c r="AT155" s="227" t="e">
        <f>ADMIN1!CQ155</f>
        <v>#VALUE!</v>
      </c>
      <c r="AU155" s="302"/>
      <c r="AV155" s="226" t="e">
        <f>ADMIN1!CT155</f>
        <v>#VALUE!</v>
      </c>
      <c r="AW155" s="302"/>
      <c r="AX155" s="227" t="e">
        <f>ADMIN1!CW155</f>
        <v>#VALUE!</v>
      </c>
      <c r="AY155" s="302"/>
      <c r="AZ155" s="226" t="e">
        <f>ADMIN1!CZ155</f>
        <v>#VALUE!</v>
      </c>
      <c r="BA155" s="302"/>
      <c r="BB155" s="228" t="e">
        <f>ADMIN1!DC155</f>
        <v>#VALUE!</v>
      </c>
      <c r="BC155" s="211"/>
    </row>
    <row r="156" spans="1:55" ht="30" customHeight="1" x14ac:dyDescent="0.2">
      <c r="A156" s="303">
        <f>ADMIN1!V156</f>
        <v>1101</v>
      </c>
      <c r="B156" s="304" t="str">
        <f>IF(ADMIN1!X156=0, "", ADMIN1!X156)</f>
        <v/>
      </c>
      <c r="C156" s="467" t="str">
        <f>ADMIN1!W156</f>
        <v>Oignon blanc BIO</v>
      </c>
      <c r="D156" s="467"/>
      <c r="E156" s="397" t="e">
        <f>ADMIN1!Y156</f>
        <v>#VALUE!</v>
      </c>
      <c r="F156" s="222" t="str">
        <f>ADMIN1!AA156</f>
        <v>kg</v>
      </c>
      <c r="G156" s="305" t="e">
        <f>IF(ADMIN1!AB156="", "", ADMIN1!AB156)</f>
        <v>#VALUE!</v>
      </c>
      <c r="H156" s="305" t="e">
        <f>IF(ADMIN1!AC156="", "", ADMIN1!AC156)</f>
        <v>#VALUE!</v>
      </c>
      <c r="I156" s="305" t="str">
        <f>IF(ADMIN1!AD156="", "", ADMIN1!AD156)</f>
        <v/>
      </c>
      <c r="J156" s="408" t="str">
        <f>ADMIN1!AH156</f>
        <v>Malaga</v>
      </c>
      <c r="K156" s="223">
        <f>ADMIN1!AI156</f>
        <v>0</v>
      </c>
      <c r="L156" s="223" t="e">
        <f>ADMIN1!AJ156</f>
        <v>#VALUE!</v>
      </c>
      <c r="M156" s="224" t="e">
        <f>ADMIN1!AK156</f>
        <v>#VALUE!</v>
      </c>
      <c r="N156" s="462"/>
      <c r="O156" s="302"/>
      <c r="P156" s="225" t="e">
        <f>ADMIN1!AX156</f>
        <v>#VALUE!</v>
      </c>
      <c r="Q156" s="302"/>
      <c r="R156" s="226" t="e">
        <f>ADMIN1!BA156</f>
        <v>#VALUE!</v>
      </c>
      <c r="S156" s="302"/>
      <c r="T156" s="227" t="e">
        <f>ADMIN1!BD156</f>
        <v>#VALUE!</v>
      </c>
      <c r="U156" s="302"/>
      <c r="V156" s="227" t="e">
        <f>ADMIN1!BG156</f>
        <v>#VALUE!</v>
      </c>
      <c r="W156" s="302"/>
      <c r="X156" s="227" t="e">
        <f>ADMIN1!BJ156</f>
        <v>#VALUE!</v>
      </c>
      <c r="Y156" s="302"/>
      <c r="Z156" s="226" t="e">
        <f>ADMIN1!BM156</f>
        <v>#VALUE!</v>
      </c>
      <c r="AA156" s="302"/>
      <c r="AB156" s="227" t="e">
        <f>ADMIN1!BP156</f>
        <v>#VALUE!</v>
      </c>
      <c r="AC156" s="302"/>
      <c r="AD156" s="226" t="e">
        <f>ADMIN1!BS156</f>
        <v>#VALUE!</v>
      </c>
      <c r="AE156" s="302"/>
      <c r="AF156" s="227" t="e">
        <f>ADMIN1!BV156</f>
        <v>#VALUE!</v>
      </c>
      <c r="AG156" s="302"/>
      <c r="AH156" s="226" t="e">
        <f>ADMIN1!BY156</f>
        <v>#VALUE!</v>
      </c>
      <c r="AI156" s="302"/>
      <c r="AJ156" s="227" t="e">
        <f>ADMIN1!CB156</f>
        <v>#VALUE!</v>
      </c>
      <c r="AK156" s="302"/>
      <c r="AL156" s="226" t="e">
        <f>ADMIN1!CE156</f>
        <v>#VALUE!</v>
      </c>
      <c r="AM156" s="302"/>
      <c r="AN156" s="227" t="e">
        <f>ADMIN1!CH156</f>
        <v>#VALUE!</v>
      </c>
      <c r="AO156" s="302"/>
      <c r="AP156" s="226" t="e">
        <f>ADMIN1!CK156</f>
        <v>#VALUE!</v>
      </c>
      <c r="AQ156" s="302"/>
      <c r="AR156" s="228" t="e">
        <f>ADMIN1!CN156</f>
        <v>#VALUE!</v>
      </c>
      <c r="AS156" s="302"/>
      <c r="AT156" s="227" t="e">
        <f>ADMIN1!CQ156</f>
        <v>#VALUE!</v>
      </c>
      <c r="AU156" s="302"/>
      <c r="AV156" s="226" t="e">
        <f>ADMIN1!CT156</f>
        <v>#VALUE!</v>
      </c>
      <c r="AW156" s="302"/>
      <c r="AX156" s="227" t="e">
        <f>ADMIN1!CW156</f>
        <v>#VALUE!</v>
      </c>
      <c r="AY156" s="302"/>
      <c r="AZ156" s="226" t="e">
        <f>ADMIN1!CZ156</f>
        <v>#VALUE!</v>
      </c>
      <c r="BA156" s="302"/>
      <c r="BB156" s="228" t="e">
        <f>ADMIN1!DC156</f>
        <v>#VALUE!</v>
      </c>
      <c r="BC156" s="211"/>
    </row>
    <row r="157" spans="1:55" ht="30" customHeight="1" x14ac:dyDescent="0.2">
      <c r="A157" s="303">
        <f>ADMIN1!V157</f>
        <v>1151</v>
      </c>
      <c r="B157" s="304" t="str">
        <f>IF(ADMIN1!X157=0, "", ADMIN1!X157)</f>
        <v/>
      </c>
      <c r="C157" s="467" t="str">
        <f>ADMIN1!W157</f>
        <v>Oignon rouge BIO</v>
      </c>
      <c r="D157" s="467"/>
      <c r="E157" s="397" t="e">
        <f>ADMIN1!Y157</f>
        <v>#VALUE!</v>
      </c>
      <c r="F157" s="222" t="str">
        <f>ADMIN1!AA157</f>
        <v>kg</v>
      </c>
      <c r="G157" s="305" t="e">
        <f>IF(ADMIN1!AB157="", "", ADMIN1!AB157)</f>
        <v>#VALUE!</v>
      </c>
      <c r="H157" s="305" t="e">
        <f>IF(ADMIN1!AC157="", "", ADMIN1!AC157)</f>
        <v>#VALUE!</v>
      </c>
      <c r="I157" s="305" t="str">
        <f>IF(ADMIN1!AD157="", "", ADMIN1!AD157)</f>
        <v/>
      </c>
      <c r="J157" s="408" t="str">
        <f>ADMIN1!AH157</f>
        <v>Malaga</v>
      </c>
      <c r="K157" s="223">
        <f>ADMIN1!AI157</f>
        <v>0</v>
      </c>
      <c r="L157" s="223" t="e">
        <f>ADMIN1!AJ157</f>
        <v>#VALUE!</v>
      </c>
      <c r="M157" s="224" t="e">
        <f>ADMIN1!AK157</f>
        <v>#VALUE!</v>
      </c>
      <c r="N157" s="462"/>
      <c r="O157" s="302"/>
      <c r="P157" s="225" t="e">
        <f>ADMIN1!AX157</f>
        <v>#VALUE!</v>
      </c>
      <c r="Q157" s="302"/>
      <c r="R157" s="226" t="e">
        <f>ADMIN1!BA157</f>
        <v>#VALUE!</v>
      </c>
      <c r="S157" s="302"/>
      <c r="T157" s="227" t="e">
        <f>ADMIN1!BD157</f>
        <v>#VALUE!</v>
      </c>
      <c r="U157" s="302"/>
      <c r="V157" s="227" t="e">
        <f>ADMIN1!BG157</f>
        <v>#VALUE!</v>
      </c>
      <c r="W157" s="302"/>
      <c r="X157" s="227" t="e">
        <f>ADMIN1!BJ157</f>
        <v>#VALUE!</v>
      </c>
      <c r="Y157" s="302"/>
      <c r="Z157" s="226" t="e">
        <f>ADMIN1!BM157</f>
        <v>#VALUE!</v>
      </c>
      <c r="AA157" s="302"/>
      <c r="AB157" s="227" t="e">
        <f>ADMIN1!BP157</f>
        <v>#VALUE!</v>
      </c>
      <c r="AC157" s="302"/>
      <c r="AD157" s="226" t="e">
        <f>ADMIN1!BS157</f>
        <v>#VALUE!</v>
      </c>
      <c r="AE157" s="302"/>
      <c r="AF157" s="227" t="e">
        <f>ADMIN1!BV157</f>
        <v>#VALUE!</v>
      </c>
      <c r="AG157" s="302"/>
      <c r="AH157" s="226" t="e">
        <f>ADMIN1!BY157</f>
        <v>#VALUE!</v>
      </c>
      <c r="AI157" s="302"/>
      <c r="AJ157" s="227" t="e">
        <f>ADMIN1!CB157</f>
        <v>#VALUE!</v>
      </c>
      <c r="AK157" s="302"/>
      <c r="AL157" s="226" t="e">
        <f>ADMIN1!CE157</f>
        <v>#VALUE!</v>
      </c>
      <c r="AM157" s="302"/>
      <c r="AN157" s="227" t="e">
        <f>ADMIN1!CH157</f>
        <v>#VALUE!</v>
      </c>
      <c r="AO157" s="302"/>
      <c r="AP157" s="226" t="e">
        <f>ADMIN1!CK157</f>
        <v>#VALUE!</v>
      </c>
      <c r="AQ157" s="302"/>
      <c r="AR157" s="228" t="e">
        <f>ADMIN1!CN157</f>
        <v>#VALUE!</v>
      </c>
      <c r="AS157" s="302"/>
      <c r="AT157" s="227" t="e">
        <f>ADMIN1!CQ157</f>
        <v>#VALUE!</v>
      </c>
      <c r="AU157" s="302"/>
      <c r="AV157" s="226" t="e">
        <f>ADMIN1!CT157</f>
        <v>#VALUE!</v>
      </c>
      <c r="AW157" s="302"/>
      <c r="AX157" s="227" t="e">
        <f>ADMIN1!CW157</f>
        <v>#VALUE!</v>
      </c>
      <c r="AY157" s="302"/>
      <c r="AZ157" s="226" t="e">
        <f>ADMIN1!CZ157</f>
        <v>#VALUE!</v>
      </c>
      <c r="BA157" s="302"/>
      <c r="BB157" s="228" t="e">
        <f>ADMIN1!DC157</f>
        <v>#VALUE!</v>
      </c>
      <c r="BC157" s="211"/>
    </row>
    <row r="158" spans="1:55" ht="30" customHeight="1" x14ac:dyDescent="0.2">
      <c r="A158" s="303">
        <f>ADMIN1!V158</f>
        <v>6025</v>
      </c>
      <c r="B158" s="304" t="str">
        <f>IF(ADMIN1!X158=0, "", ADMIN1!X158)</f>
        <v/>
      </c>
      <c r="C158" s="467" t="str">
        <f>ADMIN1!W158</f>
        <v>Olives Aloreña BIO non pasteurisées (Bocal 800g)</v>
      </c>
      <c r="D158" s="467"/>
      <c r="E158" s="397" t="e">
        <f>ADMIN1!Y158</f>
        <v>#VALUE!</v>
      </c>
      <c r="F158" s="222" t="str">
        <f>ADMIN1!AA158</f>
        <v>Pièce</v>
      </c>
      <c r="G158" s="305" t="e">
        <f>IF(ADMIN1!AB158="", "", ADMIN1!AB158)</f>
        <v>#VALUE!</v>
      </c>
      <c r="H158" s="305" t="str">
        <f>IF(ADMIN1!AC158="", "", ADMIN1!AC158)</f>
        <v/>
      </c>
      <c r="I158" s="305" t="str">
        <f>IF(ADMIN1!AD158="", "", ADMIN1!AD158)</f>
        <v/>
      </c>
      <c r="J158" s="408" t="str">
        <f>ADMIN1!AH158</f>
        <v>Malaga</v>
      </c>
      <c r="K158" s="223">
        <f>ADMIN1!AI158</f>
        <v>0</v>
      </c>
      <c r="L158" s="223" t="e">
        <f>ADMIN1!AJ158</f>
        <v>#VALUE!</v>
      </c>
      <c r="M158" s="224" t="e">
        <f>ADMIN1!AK158</f>
        <v>#VALUE!</v>
      </c>
      <c r="N158" s="462"/>
      <c r="O158" s="302"/>
      <c r="P158" s="225" t="e">
        <f>ADMIN1!AX158</f>
        <v>#VALUE!</v>
      </c>
      <c r="Q158" s="302"/>
      <c r="R158" s="226" t="e">
        <f>ADMIN1!BA158</f>
        <v>#VALUE!</v>
      </c>
      <c r="S158" s="302"/>
      <c r="T158" s="227" t="e">
        <f>ADMIN1!BD158</f>
        <v>#VALUE!</v>
      </c>
      <c r="U158" s="302"/>
      <c r="V158" s="227" t="e">
        <f>ADMIN1!BG158</f>
        <v>#VALUE!</v>
      </c>
      <c r="W158" s="302"/>
      <c r="X158" s="227" t="e">
        <f>ADMIN1!BJ158</f>
        <v>#VALUE!</v>
      </c>
      <c r="Y158" s="302"/>
      <c r="Z158" s="226" t="e">
        <f>ADMIN1!BM158</f>
        <v>#VALUE!</v>
      </c>
      <c r="AA158" s="302"/>
      <c r="AB158" s="227" t="e">
        <f>ADMIN1!BP158</f>
        <v>#VALUE!</v>
      </c>
      <c r="AC158" s="302"/>
      <c r="AD158" s="226" t="e">
        <f>ADMIN1!BS158</f>
        <v>#VALUE!</v>
      </c>
      <c r="AE158" s="302"/>
      <c r="AF158" s="227" t="e">
        <f>ADMIN1!BV158</f>
        <v>#VALUE!</v>
      </c>
      <c r="AG158" s="302"/>
      <c r="AH158" s="226" t="e">
        <f>ADMIN1!BY158</f>
        <v>#VALUE!</v>
      </c>
      <c r="AI158" s="302"/>
      <c r="AJ158" s="227" t="e">
        <f>ADMIN1!CB158</f>
        <v>#VALUE!</v>
      </c>
      <c r="AK158" s="302"/>
      <c r="AL158" s="226" t="e">
        <f>ADMIN1!CE158</f>
        <v>#VALUE!</v>
      </c>
      <c r="AM158" s="302"/>
      <c r="AN158" s="227" t="e">
        <f>ADMIN1!CH158</f>
        <v>#VALUE!</v>
      </c>
      <c r="AO158" s="302"/>
      <c r="AP158" s="226" t="e">
        <f>ADMIN1!CK158</f>
        <v>#VALUE!</v>
      </c>
      <c r="AQ158" s="302"/>
      <c r="AR158" s="228" t="e">
        <f>ADMIN1!CN158</f>
        <v>#VALUE!</v>
      </c>
      <c r="AS158" s="302"/>
      <c r="AT158" s="227" t="e">
        <f>ADMIN1!CQ158</f>
        <v>#VALUE!</v>
      </c>
      <c r="AU158" s="302"/>
      <c r="AV158" s="226" t="e">
        <f>ADMIN1!CT158</f>
        <v>#VALUE!</v>
      </c>
      <c r="AW158" s="302"/>
      <c r="AX158" s="227" t="e">
        <f>ADMIN1!CW158</f>
        <v>#VALUE!</v>
      </c>
      <c r="AY158" s="302"/>
      <c r="AZ158" s="226" t="e">
        <f>ADMIN1!CZ158</f>
        <v>#VALUE!</v>
      </c>
      <c r="BA158" s="302"/>
      <c r="BB158" s="228" t="e">
        <f>ADMIN1!DC158</f>
        <v>#VALUE!</v>
      </c>
      <c r="BC158" s="211"/>
    </row>
    <row r="159" spans="1:55" ht="30" customHeight="1" x14ac:dyDescent="0.2">
      <c r="A159" s="303">
        <f>ADMIN1!V159</f>
        <v>5119</v>
      </c>
      <c r="B159" s="304" t="str">
        <f>IF(ADMIN1!X159=0, "", ADMIN1!X159)</f>
        <v/>
      </c>
      <c r="C159" s="467" t="str">
        <f>ADMIN1!W159</f>
        <v>Olives fermentées BIO non pasteurisées (env. 450g, Fraîches, semi-sèches, sèches, au choix, sans sel, sans eau et sans autres ajouts)</v>
      </c>
      <c r="D159" s="467"/>
      <c r="E159" s="397" t="e">
        <f>ADMIN1!Y159</f>
        <v>#VALUE!</v>
      </c>
      <c r="F159" s="222" t="str">
        <f>ADMIN1!AA159</f>
        <v>Pièce</v>
      </c>
      <c r="G159" s="305" t="str">
        <f>IF(ADMIN1!AB159="", "", ADMIN1!AB159)</f>
        <v/>
      </c>
      <c r="H159" s="305" t="str">
        <f>IF(ADMIN1!AC159="", "", ADMIN1!AC159)</f>
        <v/>
      </c>
      <c r="I159" s="305" t="str">
        <f>IF(ADMIN1!AD159="", "", ADMIN1!AD159)</f>
        <v/>
      </c>
      <c r="J159" s="408" t="str">
        <f>ADMIN1!AH159</f>
        <v>Valence</v>
      </c>
      <c r="K159" s="223">
        <f>ADMIN1!AI159</f>
        <v>0</v>
      </c>
      <c r="L159" s="223" t="e">
        <f>ADMIN1!AJ159</f>
        <v>#VALUE!</v>
      </c>
      <c r="M159" s="224" t="e">
        <f>ADMIN1!AK159</f>
        <v>#VALUE!</v>
      </c>
      <c r="N159" s="462"/>
      <c r="O159" s="302"/>
      <c r="P159" s="225" t="e">
        <f>ADMIN1!AX159</f>
        <v>#VALUE!</v>
      </c>
      <c r="Q159" s="302"/>
      <c r="R159" s="226" t="e">
        <f>ADMIN1!BA159</f>
        <v>#VALUE!</v>
      </c>
      <c r="S159" s="302"/>
      <c r="T159" s="227" t="e">
        <f>ADMIN1!BD159</f>
        <v>#VALUE!</v>
      </c>
      <c r="U159" s="302"/>
      <c r="V159" s="227" t="e">
        <f>ADMIN1!BG159</f>
        <v>#VALUE!</v>
      </c>
      <c r="W159" s="302"/>
      <c r="X159" s="227" t="e">
        <f>ADMIN1!BJ159</f>
        <v>#VALUE!</v>
      </c>
      <c r="Y159" s="302"/>
      <c r="Z159" s="226" t="e">
        <f>ADMIN1!BM159</f>
        <v>#VALUE!</v>
      </c>
      <c r="AA159" s="302"/>
      <c r="AB159" s="227" t="e">
        <f>ADMIN1!BP159</f>
        <v>#VALUE!</v>
      </c>
      <c r="AC159" s="302"/>
      <c r="AD159" s="226" t="e">
        <f>ADMIN1!BS159</f>
        <v>#VALUE!</v>
      </c>
      <c r="AE159" s="302"/>
      <c r="AF159" s="227" t="e">
        <f>ADMIN1!BV159</f>
        <v>#VALUE!</v>
      </c>
      <c r="AG159" s="302"/>
      <c r="AH159" s="226" t="e">
        <f>ADMIN1!BY159</f>
        <v>#VALUE!</v>
      </c>
      <c r="AI159" s="302"/>
      <c r="AJ159" s="227" t="e">
        <f>ADMIN1!CB159</f>
        <v>#VALUE!</v>
      </c>
      <c r="AK159" s="302"/>
      <c r="AL159" s="226" t="e">
        <f>ADMIN1!CE159</f>
        <v>#VALUE!</v>
      </c>
      <c r="AM159" s="302"/>
      <c r="AN159" s="227" t="e">
        <f>ADMIN1!CH159</f>
        <v>#VALUE!</v>
      </c>
      <c r="AO159" s="302"/>
      <c r="AP159" s="226" t="e">
        <f>ADMIN1!CK159</f>
        <v>#VALUE!</v>
      </c>
      <c r="AQ159" s="302"/>
      <c r="AR159" s="228" t="e">
        <f>ADMIN1!CN159</f>
        <v>#VALUE!</v>
      </c>
      <c r="AS159" s="302"/>
      <c r="AT159" s="227" t="e">
        <f>ADMIN1!CQ159</f>
        <v>#VALUE!</v>
      </c>
      <c r="AU159" s="302"/>
      <c r="AV159" s="226" t="e">
        <f>ADMIN1!CT159</f>
        <v>#VALUE!</v>
      </c>
      <c r="AW159" s="302"/>
      <c r="AX159" s="227" t="e">
        <f>ADMIN1!CW159</f>
        <v>#VALUE!</v>
      </c>
      <c r="AY159" s="302"/>
      <c r="AZ159" s="226" t="e">
        <f>ADMIN1!CZ159</f>
        <v>#VALUE!</v>
      </c>
      <c r="BA159" s="302"/>
      <c r="BB159" s="228" t="e">
        <f>ADMIN1!DC159</f>
        <v>#VALUE!</v>
      </c>
      <c r="BC159" s="211"/>
    </row>
    <row r="160" spans="1:55" ht="30" customHeight="1" x14ac:dyDescent="0.2">
      <c r="A160" s="303">
        <f>ADMIN1!V160</f>
        <v>1541</v>
      </c>
      <c r="B160" s="304" t="str">
        <f>IF(ADMIN1!X160=0, "", ADMIN1!X160)</f>
        <v>❤️</v>
      </c>
      <c r="C160" s="467" t="str">
        <f>ADMIN1!W160</f>
        <v>Olives noires BIO (bocal 500g, sans noyau, semi-séchées, non pasteurisées)</v>
      </c>
      <c r="D160" s="467"/>
      <c r="E160" s="397" t="e">
        <f>ADMIN1!Y160</f>
        <v>#VALUE!</v>
      </c>
      <c r="F160" s="222" t="str">
        <f>ADMIN1!AA160</f>
        <v>Pièce</v>
      </c>
      <c r="G160" s="305" t="str">
        <f>IF(ADMIN1!AB160="", "", ADMIN1!AB160)</f>
        <v/>
      </c>
      <c r="H160" s="305" t="str">
        <f>IF(ADMIN1!AC160="", "", ADMIN1!AC160)</f>
        <v/>
      </c>
      <c r="I160" s="305" t="str">
        <f>IF(ADMIN1!AD160="", "", ADMIN1!AD160)</f>
        <v/>
      </c>
      <c r="J160" s="408" t="str">
        <f>ADMIN1!AH160</f>
        <v>Import</v>
      </c>
      <c r="K160" s="223">
        <f>ADMIN1!AI160</f>
        <v>0</v>
      </c>
      <c r="L160" s="223" t="e">
        <f>ADMIN1!AJ160</f>
        <v>#VALUE!</v>
      </c>
      <c r="M160" s="224" t="e">
        <f>ADMIN1!AK160</f>
        <v>#VALUE!</v>
      </c>
      <c r="N160" s="462"/>
      <c r="O160" s="302"/>
      <c r="P160" s="225" t="e">
        <f>ADMIN1!AX160</f>
        <v>#VALUE!</v>
      </c>
      <c r="Q160" s="302"/>
      <c r="R160" s="226" t="e">
        <f>ADMIN1!BA160</f>
        <v>#VALUE!</v>
      </c>
      <c r="S160" s="302"/>
      <c r="T160" s="227" t="e">
        <f>ADMIN1!BD160</f>
        <v>#VALUE!</v>
      </c>
      <c r="U160" s="302"/>
      <c r="V160" s="227" t="e">
        <f>ADMIN1!BG160</f>
        <v>#VALUE!</v>
      </c>
      <c r="W160" s="302"/>
      <c r="X160" s="227" t="e">
        <f>ADMIN1!BJ160</f>
        <v>#VALUE!</v>
      </c>
      <c r="Y160" s="302"/>
      <c r="Z160" s="226" t="e">
        <f>ADMIN1!BM160</f>
        <v>#VALUE!</v>
      </c>
      <c r="AA160" s="302"/>
      <c r="AB160" s="227" t="e">
        <f>ADMIN1!BP160</f>
        <v>#VALUE!</v>
      </c>
      <c r="AC160" s="302"/>
      <c r="AD160" s="226" t="e">
        <f>ADMIN1!BS160</f>
        <v>#VALUE!</v>
      </c>
      <c r="AE160" s="302"/>
      <c r="AF160" s="227" t="e">
        <f>ADMIN1!BV160</f>
        <v>#VALUE!</v>
      </c>
      <c r="AG160" s="302"/>
      <c r="AH160" s="226" t="e">
        <f>ADMIN1!BY160</f>
        <v>#VALUE!</v>
      </c>
      <c r="AI160" s="302"/>
      <c r="AJ160" s="227" t="e">
        <f>ADMIN1!CB160</f>
        <v>#VALUE!</v>
      </c>
      <c r="AK160" s="302"/>
      <c r="AL160" s="226" t="e">
        <f>ADMIN1!CE160</f>
        <v>#VALUE!</v>
      </c>
      <c r="AM160" s="302"/>
      <c r="AN160" s="227" t="e">
        <f>ADMIN1!CH160</f>
        <v>#VALUE!</v>
      </c>
      <c r="AO160" s="302"/>
      <c r="AP160" s="226" t="e">
        <f>ADMIN1!CK160</f>
        <v>#VALUE!</v>
      </c>
      <c r="AQ160" s="302"/>
      <c r="AR160" s="228" t="e">
        <f>ADMIN1!CN160</f>
        <v>#VALUE!</v>
      </c>
      <c r="AS160" s="302"/>
      <c r="AT160" s="227" t="e">
        <f>ADMIN1!CQ160</f>
        <v>#VALUE!</v>
      </c>
      <c r="AU160" s="302"/>
      <c r="AV160" s="226" t="e">
        <f>ADMIN1!CT160</f>
        <v>#VALUE!</v>
      </c>
      <c r="AW160" s="302"/>
      <c r="AX160" s="227" t="e">
        <f>ADMIN1!CW160</f>
        <v>#VALUE!</v>
      </c>
      <c r="AY160" s="302"/>
      <c r="AZ160" s="226" t="e">
        <f>ADMIN1!CZ160</f>
        <v>#VALUE!</v>
      </c>
      <c r="BA160" s="302"/>
      <c r="BB160" s="228" t="e">
        <f>ADMIN1!DC160</f>
        <v>#VALUE!</v>
      </c>
      <c r="BC160" s="211"/>
    </row>
    <row r="161" spans="1:55" ht="30" customHeight="1" x14ac:dyDescent="0.2">
      <c r="A161" s="303">
        <f>ADMIN1!V161</f>
        <v>5159</v>
      </c>
      <c r="B161" s="304" t="str">
        <f>IF(ADMIN1!X161=0, "", ADMIN1!X161)</f>
        <v/>
      </c>
      <c r="C161" s="467" t="str">
        <f>ADMIN1!W161</f>
        <v>Olives vertes Gordal Manzanilla fraîches</v>
      </c>
      <c r="D161" s="467"/>
      <c r="E161" s="397" t="e">
        <f>ADMIN1!Y161</f>
        <v>#VALUE!</v>
      </c>
      <c r="F161" s="222" t="str">
        <f>ADMIN1!AA161</f>
        <v>kg</v>
      </c>
      <c r="G161" s="305" t="e">
        <f>IF(ADMIN1!AB161="", "", ADMIN1!AB161)</f>
        <v>#VALUE!</v>
      </c>
      <c r="H161" s="305" t="str">
        <f>IF(ADMIN1!AC161="", "", ADMIN1!AC161)</f>
        <v/>
      </c>
      <c r="I161" s="305" t="str">
        <f>IF(ADMIN1!AD161="", "", ADMIN1!AD161)</f>
        <v/>
      </c>
      <c r="J161" s="408" t="str">
        <f>ADMIN1!AH161</f>
        <v>Grenade</v>
      </c>
      <c r="K161" s="223">
        <f>ADMIN1!AI161</f>
        <v>0</v>
      </c>
      <c r="L161" s="223" t="e">
        <f>ADMIN1!AJ161</f>
        <v>#VALUE!</v>
      </c>
      <c r="M161" s="224" t="e">
        <f>ADMIN1!AK161</f>
        <v>#VALUE!</v>
      </c>
      <c r="N161" s="462"/>
      <c r="O161" s="302"/>
      <c r="P161" s="225" t="e">
        <f>ADMIN1!AX161</f>
        <v>#VALUE!</v>
      </c>
      <c r="Q161" s="302"/>
      <c r="R161" s="226" t="e">
        <f>ADMIN1!BA161</f>
        <v>#VALUE!</v>
      </c>
      <c r="S161" s="302"/>
      <c r="T161" s="227" t="e">
        <f>ADMIN1!BD161</f>
        <v>#VALUE!</v>
      </c>
      <c r="U161" s="302"/>
      <c r="V161" s="227" t="e">
        <f>ADMIN1!BG161</f>
        <v>#VALUE!</v>
      </c>
      <c r="W161" s="302"/>
      <c r="X161" s="227" t="e">
        <f>ADMIN1!BJ161</f>
        <v>#VALUE!</v>
      </c>
      <c r="Y161" s="302"/>
      <c r="Z161" s="226" t="e">
        <f>ADMIN1!BM161</f>
        <v>#VALUE!</v>
      </c>
      <c r="AA161" s="302"/>
      <c r="AB161" s="227" t="e">
        <f>ADMIN1!BP161</f>
        <v>#VALUE!</v>
      </c>
      <c r="AC161" s="302"/>
      <c r="AD161" s="226" t="e">
        <f>ADMIN1!BS161</f>
        <v>#VALUE!</v>
      </c>
      <c r="AE161" s="302"/>
      <c r="AF161" s="227" t="e">
        <f>ADMIN1!BV161</f>
        <v>#VALUE!</v>
      </c>
      <c r="AG161" s="302"/>
      <c r="AH161" s="226" t="e">
        <f>ADMIN1!BY161</f>
        <v>#VALUE!</v>
      </c>
      <c r="AI161" s="302"/>
      <c r="AJ161" s="227" t="e">
        <f>ADMIN1!CB161</f>
        <v>#VALUE!</v>
      </c>
      <c r="AK161" s="302"/>
      <c r="AL161" s="226" t="e">
        <f>ADMIN1!CE161</f>
        <v>#VALUE!</v>
      </c>
      <c r="AM161" s="302"/>
      <c r="AN161" s="227" t="e">
        <f>ADMIN1!CH161</f>
        <v>#VALUE!</v>
      </c>
      <c r="AO161" s="302"/>
      <c r="AP161" s="226" t="e">
        <f>ADMIN1!CK161</f>
        <v>#VALUE!</v>
      </c>
      <c r="AQ161" s="302"/>
      <c r="AR161" s="228" t="e">
        <f>ADMIN1!CN161</f>
        <v>#VALUE!</v>
      </c>
      <c r="AS161" s="302"/>
      <c r="AT161" s="227" t="e">
        <f>ADMIN1!CQ161</f>
        <v>#VALUE!</v>
      </c>
      <c r="AU161" s="302"/>
      <c r="AV161" s="226" t="e">
        <f>ADMIN1!CT161</f>
        <v>#VALUE!</v>
      </c>
      <c r="AW161" s="302"/>
      <c r="AX161" s="227" t="e">
        <f>ADMIN1!CW161</f>
        <v>#VALUE!</v>
      </c>
      <c r="AY161" s="302"/>
      <c r="AZ161" s="226" t="e">
        <f>ADMIN1!CZ161</f>
        <v>#VALUE!</v>
      </c>
      <c r="BA161" s="302"/>
      <c r="BB161" s="228" t="e">
        <f>ADMIN1!DC161</f>
        <v>#VALUE!</v>
      </c>
      <c r="BC161" s="211"/>
    </row>
    <row r="162" spans="1:55" ht="30" customHeight="1" x14ac:dyDescent="0.2">
      <c r="A162" s="303">
        <f>ADMIN1!V162</f>
        <v>3073</v>
      </c>
      <c r="B162" s="304" t="str">
        <f>IF(ADMIN1!X162=0, "", ADMIN1!X162)</f>
        <v/>
      </c>
      <c r="C162" s="467" t="str">
        <f>ADMIN1!W162</f>
        <v>Orange Valencialate</v>
      </c>
      <c r="D162" s="467"/>
      <c r="E162" s="397" t="e">
        <f>ADMIN1!Y162</f>
        <v>#VALUE!</v>
      </c>
      <c r="F162" s="222" t="str">
        <f>ADMIN1!AA162</f>
        <v>kg</v>
      </c>
      <c r="G162" s="305" t="e">
        <f>IF(ADMIN1!AB162="", "", ADMIN1!AB162)</f>
        <v>#VALUE!</v>
      </c>
      <c r="H162" s="305" t="e">
        <f>IF(ADMIN1!AC162="", "", ADMIN1!AC162)</f>
        <v>#VALUE!</v>
      </c>
      <c r="I162" s="305" t="str">
        <f>IF(ADMIN1!AD162="", "", ADMIN1!AD162)</f>
        <v/>
      </c>
      <c r="J162" s="408" t="str">
        <f>ADMIN1!AH162</f>
        <v>Andalousie</v>
      </c>
      <c r="K162" s="223">
        <f>ADMIN1!AI162</f>
        <v>0</v>
      </c>
      <c r="L162" s="223" t="e">
        <f>ADMIN1!AJ162</f>
        <v>#VALUE!</v>
      </c>
      <c r="M162" s="224" t="e">
        <f>ADMIN1!AK162</f>
        <v>#VALUE!</v>
      </c>
      <c r="N162" s="462"/>
      <c r="O162" s="302"/>
      <c r="P162" s="225" t="e">
        <f>ADMIN1!AX162</f>
        <v>#VALUE!</v>
      </c>
      <c r="Q162" s="302"/>
      <c r="R162" s="226" t="e">
        <f>ADMIN1!BA162</f>
        <v>#VALUE!</v>
      </c>
      <c r="S162" s="302"/>
      <c r="T162" s="227" t="e">
        <f>ADMIN1!BD162</f>
        <v>#VALUE!</v>
      </c>
      <c r="U162" s="302"/>
      <c r="V162" s="227" t="e">
        <f>ADMIN1!BG162</f>
        <v>#VALUE!</v>
      </c>
      <c r="W162" s="302"/>
      <c r="X162" s="227" t="e">
        <f>ADMIN1!BJ162</f>
        <v>#VALUE!</v>
      </c>
      <c r="Y162" s="302"/>
      <c r="Z162" s="226" t="e">
        <f>ADMIN1!BM162</f>
        <v>#VALUE!</v>
      </c>
      <c r="AA162" s="302"/>
      <c r="AB162" s="227" t="e">
        <f>ADMIN1!BP162</f>
        <v>#VALUE!</v>
      </c>
      <c r="AC162" s="302"/>
      <c r="AD162" s="226" t="e">
        <f>ADMIN1!BS162</f>
        <v>#VALUE!</v>
      </c>
      <c r="AE162" s="302"/>
      <c r="AF162" s="227" t="e">
        <f>ADMIN1!BV162</f>
        <v>#VALUE!</v>
      </c>
      <c r="AG162" s="302"/>
      <c r="AH162" s="226" t="e">
        <f>ADMIN1!BY162</f>
        <v>#VALUE!</v>
      </c>
      <c r="AI162" s="302"/>
      <c r="AJ162" s="227" t="e">
        <f>ADMIN1!CB162</f>
        <v>#VALUE!</v>
      </c>
      <c r="AK162" s="302"/>
      <c r="AL162" s="226" t="e">
        <f>ADMIN1!CE162</f>
        <v>#VALUE!</v>
      </c>
      <c r="AM162" s="302"/>
      <c r="AN162" s="227" t="e">
        <f>ADMIN1!CH162</f>
        <v>#VALUE!</v>
      </c>
      <c r="AO162" s="302"/>
      <c r="AP162" s="226" t="e">
        <f>ADMIN1!CK162</f>
        <v>#VALUE!</v>
      </c>
      <c r="AQ162" s="302"/>
      <c r="AR162" s="228" t="e">
        <f>ADMIN1!CN162</f>
        <v>#VALUE!</v>
      </c>
      <c r="AS162" s="302"/>
      <c r="AT162" s="227" t="e">
        <f>ADMIN1!CQ162</f>
        <v>#VALUE!</v>
      </c>
      <c r="AU162" s="302"/>
      <c r="AV162" s="226" t="e">
        <f>ADMIN1!CT162</f>
        <v>#VALUE!</v>
      </c>
      <c r="AW162" s="302"/>
      <c r="AX162" s="227" t="e">
        <f>ADMIN1!CW162</f>
        <v>#VALUE!</v>
      </c>
      <c r="AY162" s="302"/>
      <c r="AZ162" s="226" t="e">
        <f>ADMIN1!CZ162</f>
        <v>#VALUE!</v>
      </c>
      <c r="BA162" s="302"/>
      <c r="BB162" s="228" t="e">
        <f>ADMIN1!DC162</f>
        <v>#VALUE!</v>
      </c>
      <c r="BC162" s="211"/>
    </row>
    <row r="163" spans="1:55" ht="30" customHeight="1" x14ac:dyDescent="0.2">
      <c r="A163" s="303">
        <f>ADMIN1!V163</f>
        <v>6584</v>
      </c>
      <c r="B163" s="304" t="str">
        <f>IF(ADMIN1!X163=0, "", ADMIN1!X163)</f>
        <v/>
      </c>
      <c r="C163" s="467" t="str">
        <f>ADMIN1!W163</f>
        <v>Paprika épicé de la Vera BIO (env. 1kg)</v>
      </c>
      <c r="D163" s="467"/>
      <c r="E163" s="397" t="e">
        <f>ADMIN1!Y163</f>
        <v>#VALUE!</v>
      </c>
      <c r="F163" s="222" t="str">
        <f>ADMIN1!AA163</f>
        <v>Pièce</v>
      </c>
      <c r="G163" s="305" t="str">
        <f>IF(ADMIN1!AB163="", "", ADMIN1!AB163)</f>
        <v/>
      </c>
      <c r="H163" s="305" t="str">
        <f>IF(ADMIN1!AC163="", "", ADMIN1!AC163)</f>
        <v/>
      </c>
      <c r="I163" s="305" t="str">
        <f>IF(ADMIN1!AD163="", "", ADMIN1!AD163)</f>
        <v/>
      </c>
      <c r="J163" s="408" t="str">
        <f>ADMIN1!AH163</f>
        <v>Espagne
Sierra de Gredos</v>
      </c>
      <c r="K163" s="223">
        <f>ADMIN1!AI163</f>
        <v>0</v>
      </c>
      <c r="L163" s="223" t="e">
        <f>ADMIN1!AJ163</f>
        <v>#VALUE!</v>
      </c>
      <c r="M163" s="224" t="e">
        <f>ADMIN1!AK163</f>
        <v>#VALUE!</v>
      </c>
      <c r="N163" s="462"/>
      <c r="O163" s="302"/>
      <c r="P163" s="225" t="e">
        <f>ADMIN1!AX163</f>
        <v>#VALUE!</v>
      </c>
      <c r="Q163" s="302"/>
      <c r="R163" s="226" t="e">
        <f>ADMIN1!BA163</f>
        <v>#VALUE!</v>
      </c>
      <c r="S163" s="302"/>
      <c r="T163" s="227" t="e">
        <f>ADMIN1!BD163</f>
        <v>#VALUE!</v>
      </c>
      <c r="U163" s="302"/>
      <c r="V163" s="227" t="e">
        <f>ADMIN1!BG163</f>
        <v>#VALUE!</v>
      </c>
      <c r="W163" s="302"/>
      <c r="X163" s="227" t="e">
        <f>ADMIN1!BJ163</f>
        <v>#VALUE!</v>
      </c>
      <c r="Y163" s="302"/>
      <c r="Z163" s="226" t="e">
        <f>ADMIN1!BM163</f>
        <v>#VALUE!</v>
      </c>
      <c r="AA163" s="302"/>
      <c r="AB163" s="227" t="e">
        <f>ADMIN1!BP163</f>
        <v>#VALUE!</v>
      </c>
      <c r="AC163" s="302"/>
      <c r="AD163" s="226" t="e">
        <f>ADMIN1!BS163</f>
        <v>#VALUE!</v>
      </c>
      <c r="AE163" s="302"/>
      <c r="AF163" s="227" t="e">
        <f>ADMIN1!BV163</f>
        <v>#VALUE!</v>
      </c>
      <c r="AG163" s="302"/>
      <c r="AH163" s="226" t="e">
        <f>ADMIN1!BY163</f>
        <v>#VALUE!</v>
      </c>
      <c r="AI163" s="302"/>
      <c r="AJ163" s="227" t="e">
        <f>ADMIN1!CB163</f>
        <v>#VALUE!</v>
      </c>
      <c r="AK163" s="302"/>
      <c r="AL163" s="226" t="e">
        <f>ADMIN1!CE163</f>
        <v>#VALUE!</v>
      </c>
      <c r="AM163" s="302"/>
      <c r="AN163" s="227" t="e">
        <f>ADMIN1!CH163</f>
        <v>#VALUE!</v>
      </c>
      <c r="AO163" s="302"/>
      <c r="AP163" s="226" t="e">
        <f>ADMIN1!CK163</f>
        <v>#VALUE!</v>
      </c>
      <c r="AQ163" s="302"/>
      <c r="AR163" s="228" t="e">
        <f>ADMIN1!CN163</f>
        <v>#VALUE!</v>
      </c>
      <c r="AS163" s="302"/>
      <c r="AT163" s="227" t="e">
        <f>ADMIN1!CQ163</f>
        <v>#VALUE!</v>
      </c>
      <c r="AU163" s="302"/>
      <c r="AV163" s="226" t="e">
        <f>ADMIN1!CT163</f>
        <v>#VALUE!</v>
      </c>
      <c r="AW163" s="302"/>
      <c r="AX163" s="227" t="e">
        <f>ADMIN1!CW163</f>
        <v>#VALUE!</v>
      </c>
      <c r="AY163" s="302"/>
      <c r="AZ163" s="226" t="e">
        <f>ADMIN1!CZ163</f>
        <v>#VALUE!</v>
      </c>
      <c r="BA163" s="302"/>
      <c r="BB163" s="228" t="e">
        <f>ADMIN1!DC163</f>
        <v>#VALUE!</v>
      </c>
      <c r="BC163" s="211"/>
    </row>
    <row r="164" spans="1:55" ht="30" customHeight="1" x14ac:dyDescent="0.2">
      <c r="A164" s="303">
        <f>ADMIN1!V164</f>
        <v>1576</v>
      </c>
      <c r="B164" s="304" t="str">
        <f>IF(ADMIN1!X164=0, "", ADMIN1!X164)</f>
        <v>❤️</v>
      </c>
      <c r="C164" s="467" t="str">
        <f>ADMIN1!W164</f>
        <v>Patate douce BIO (Grande)</v>
      </c>
      <c r="D164" s="467"/>
      <c r="E164" s="397" t="e">
        <f>ADMIN1!Y164</f>
        <v>#VALUE!</v>
      </c>
      <c r="F164" s="222" t="str">
        <f>ADMIN1!AA164</f>
        <v>kg</v>
      </c>
      <c r="G164" s="305" t="e">
        <f>IF(ADMIN1!AB164="", "", ADMIN1!AB164)</f>
        <v>#VALUE!</v>
      </c>
      <c r="H164" s="305" t="e">
        <f>IF(ADMIN1!AC164="", "", ADMIN1!AC164)</f>
        <v>#VALUE!</v>
      </c>
      <c r="I164" s="305" t="e">
        <f>IF(ADMIN1!AD164="", "", ADMIN1!AD164)</f>
        <v>#VALUE!</v>
      </c>
      <c r="J164" s="408" t="str">
        <f>ADMIN1!AH164</f>
        <v>Malaga</v>
      </c>
      <c r="K164" s="223">
        <f>ADMIN1!AI164</f>
        <v>0</v>
      </c>
      <c r="L164" s="223" t="e">
        <f>ADMIN1!AJ164</f>
        <v>#VALUE!</v>
      </c>
      <c r="M164" s="224" t="e">
        <f>ADMIN1!AK164</f>
        <v>#VALUE!</v>
      </c>
      <c r="N164" s="462"/>
      <c r="O164" s="302"/>
      <c r="P164" s="225" t="e">
        <f>ADMIN1!AX164</f>
        <v>#VALUE!</v>
      </c>
      <c r="Q164" s="302"/>
      <c r="R164" s="226" t="e">
        <f>ADMIN1!BA164</f>
        <v>#VALUE!</v>
      </c>
      <c r="S164" s="302"/>
      <c r="T164" s="227" t="e">
        <f>ADMIN1!BD164</f>
        <v>#VALUE!</v>
      </c>
      <c r="U164" s="302"/>
      <c r="V164" s="227" t="e">
        <f>ADMIN1!BG164</f>
        <v>#VALUE!</v>
      </c>
      <c r="W164" s="302"/>
      <c r="X164" s="227" t="e">
        <f>ADMIN1!BJ164</f>
        <v>#VALUE!</v>
      </c>
      <c r="Y164" s="302"/>
      <c r="Z164" s="226" t="e">
        <f>ADMIN1!BM164</f>
        <v>#VALUE!</v>
      </c>
      <c r="AA164" s="302"/>
      <c r="AB164" s="227" t="e">
        <f>ADMIN1!BP164</f>
        <v>#VALUE!</v>
      </c>
      <c r="AC164" s="302"/>
      <c r="AD164" s="226" t="e">
        <f>ADMIN1!BS164</f>
        <v>#VALUE!</v>
      </c>
      <c r="AE164" s="302"/>
      <c r="AF164" s="227" t="e">
        <f>ADMIN1!BV164</f>
        <v>#VALUE!</v>
      </c>
      <c r="AG164" s="302"/>
      <c r="AH164" s="226" t="e">
        <f>ADMIN1!BY164</f>
        <v>#VALUE!</v>
      </c>
      <c r="AI164" s="302"/>
      <c r="AJ164" s="227" t="e">
        <f>ADMIN1!CB164</f>
        <v>#VALUE!</v>
      </c>
      <c r="AK164" s="302"/>
      <c r="AL164" s="226" t="e">
        <f>ADMIN1!CE164</f>
        <v>#VALUE!</v>
      </c>
      <c r="AM164" s="302"/>
      <c r="AN164" s="227" t="e">
        <f>ADMIN1!CH164</f>
        <v>#VALUE!</v>
      </c>
      <c r="AO164" s="302"/>
      <c r="AP164" s="226" t="e">
        <f>ADMIN1!CK164</f>
        <v>#VALUE!</v>
      </c>
      <c r="AQ164" s="302"/>
      <c r="AR164" s="228" t="e">
        <f>ADMIN1!CN164</f>
        <v>#VALUE!</v>
      </c>
      <c r="AS164" s="302"/>
      <c r="AT164" s="227" t="e">
        <f>ADMIN1!CQ164</f>
        <v>#VALUE!</v>
      </c>
      <c r="AU164" s="302"/>
      <c r="AV164" s="226" t="e">
        <f>ADMIN1!CT164</f>
        <v>#VALUE!</v>
      </c>
      <c r="AW164" s="302"/>
      <c r="AX164" s="227" t="e">
        <f>ADMIN1!CW164</f>
        <v>#VALUE!</v>
      </c>
      <c r="AY164" s="302"/>
      <c r="AZ164" s="226" t="e">
        <f>ADMIN1!CZ164</f>
        <v>#VALUE!</v>
      </c>
      <c r="BA164" s="302"/>
      <c r="BB164" s="228" t="e">
        <f>ADMIN1!DC164</f>
        <v>#VALUE!</v>
      </c>
      <c r="BC164" s="211"/>
    </row>
    <row r="165" spans="1:55" ht="30" customHeight="1" x14ac:dyDescent="0.2">
      <c r="A165" s="303">
        <f>ADMIN1!V165</f>
        <v>1015</v>
      </c>
      <c r="B165" s="304" t="str">
        <f>IF(ADMIN1!X165=0, "", ADMIN1!X165)</f>
        <v>❤️</v>
      </c>
      <c r="C165" s="467" t="str">
        <f>ADMIN1!W165</f>
        <v>Patate douce BIO (Moyenne)</v>
      </c>
      <c r="D165" s="467"/>
      <c r="E165" s="397" t="e">
        <f>ADMIN1!Y165</f>
        <v>#VALUE!</v>
      </c>
      <c r="F165" s="222" t="str">
        <f>ADMIN1!AA165</f>
        <v>kg</v>
      </c>
      <c r="G165" s="305" t="e">
        <f>IF(ADMIN1!AB165="", "", ADMIN1!AB165)</f>
        <v>#VALUE!</v>
      </c>
      <c r="H165" s="305" t="e">
        <f>IF(ADMIN1!AC165="", "", ADMIN1!AC165)</f>
        <v>#VALUE!</v>
      </c>
      <c r="I165" s="305" t="e">
        <f>IF(ADMIN1!AD165="", "", ADMIN1!AD165)</f>
        <v>#VALUE!</v>
      </c>
      <c r="J165" s="408" t="str">
        <f>ADMIN1!AH165</f>
        <v>Malaga</v>
      </c>
      <c r="K165" s="223">
        <f>ADMIN1!AI165</f>
        <v>0</v>
      </c>
      <c r="L165" s="223" t="e">
        <f>ADMIN1!AJ165</f>
        <v>#VALUE!</v>
      </c>
      <c r="M165" s="224" t="e">
        <f>ADMIN1!AK165</f>
        <v>#VALUE!</v>
      </c>
      <c r="N165" s="462"/>
      <c r="O165" s="302"/>
      <c r="P165" s="225" t="e">
        <f>ADMIN1!AX165</f>
        <v>#VALUE!</v>
      </c>
      <c r="Q165" s="302"/>
      <c r="R165" s="226" t="e">
        <f>ADMIN1!BA165</f>
        <v>#VALUE!</v>
      </c>
      <c r="S165" s="302"/>
      <c r="T165" s="227" t="e">
        <f>ADMIN1!BD165</f>
        <v>#VALUE!</v>
      </c>
      <c r="U165" s="302"/>
      <c r="V165" s="227" t="e">
        <f>ADMIN1!BG165</f>
        <v>#VALUE!</v>
      </c>
      <c r="W165" s="302"/>
      <c r="X165" s="227" t="e">
        <f>ADMIN1!BJ165</f>
        <v>#VALUE!</v>
      </c>
      <c r="Y165" s="302"/>
      <c r="Z165" s="226" t="e">
        <f>ADMIN1!BM165</f>
        <v>#VALUE!</v>
      </c>
      <c r="AA165" s="302"/>
      <c r="AB165" s="227" t="e">
        <f>ADMIN1!BP165</f>
        <v>#VALUE!</v>
      </c>
      <c r="AC165" s="302"/>
      <c r="AD165" s="226" t="e">
        <f>ADMIN1!BS165</f>
        <v>#VALUE!</v>
      </c>
      <c r="AE165" s="302"/>
      <c r="AF165" s="227" t="e">
        <f>ADMIN1!BV165</f>
        <v>#VALUE!</v>
      </c>
      <c r="AG165" s="302"/>
      <c r="AH165" s="226" t="e">
        <f>ADMIN1!BY165</f>
        <v>#VALUE!</v>
      </c>
      <c r="AI165" s="302"/>
      <c r="AJ165" s="227" t="e">
        <f>ADMIN1!CB165</f>
        <v>#VALUE!</v>
      </c>
      <c r="AK165" s="302"/>
      <c r="AL165" s="226" t="e">
        <f>ADMIN1!CE165</f>
        <v>#VALUE!</v>
      </c>
      <c r="AM165" s="302"/>
      <c r="AN165" s="227" t="e">
        <f>ADMIN1!CH165</f>
        <v>#VALUE!</v>
      </c>
      <c r="AO165" s="302"/>
      <c r="AP165" s="226" t="e">
        <f>ADMIN1!CK165</f>
        <v>#VALUE!</v>
      </c>
      <c r="AQ165" s="302"/>
      <c r="AR165" s="228" t="e">
        <f>ADMIN1!CN165</f>
        <v>#VALUE!</v>
      </c>
      <c r="AS165" s="302"/>
      <c r="AT165" s="227" t="e">
        <f>ADMIN1!CQ165</f>
        <v>#VALUE!</v>
      </c>
      <c r="AU165" s="302"/>
      <c r="AV165" s="226" t="e">
        <f>ADMIN1!CT165</f>
        <v>#VALUE!</v>
      </c>
      <c r="AW165" s="302"/>
      <c r="AX165" s="227" t="e">
        <f>ADMIN1!CW165</f>
        <v>#VALUE!</v>
      </c>
      <c r="AY165" s="302"/>
      <c r="AZ165" s="226" t="e">
        <f>ADMIN1!CZ165</f>
        <v>#VALUE!</v>
      </c>
      <c r="BA165" s="302"/>
      <c r="BB165" s="228" t="e">
        <f>ADMIN1!DC165</f>
        <v>#VALUE!</v>
      </c>
      <c r="BC165" s="211"/>
    </row>
    <row r="166" spans="1:55" ht="30" customHeight="1" x14ac:dyDescent="0.2">
      <c r="A166" s="303">
        <f>ADMIN1!V166</f>
        <v>1761</v>
      </c>
      <c r="B166" s="304" t="str">
        <f>IF(ADMIN1!X166=0, "", ADMIN1!X166)</f>
        <v/>
      </c>
      <c r="C166" s="467" t="str">
        <f>ADMIN1!W166</f>
        <v>Patate Douce Violette BIO (Moyenne, grande) Nouvelle récolte</v>
      </c>
      <c r="D166" s="467"/>
      <c r="E166" s="397" t="e">
        <f>ADMIN1!Y166</f>
        <v>#VALUE!</v>
      </c>
      <c r="F166" s="222" t="str">
        <f>ADMIN1!AA166</f>
        <v>kg</v>
      </c>
      <c r="G166" s="305" t="e">
        <f>IF(ADMIN1!AB166="", "", ADMIN1!AB166)</f>
        <v>#VALUE!</v>
      </c>
      <c r="H166" s="305" t="e">
        <f>IF(ADMIN1!AC166="", "", ADMIN1!AC166)</f>
        <v>#VALUE!</v>
      </c>
      <c r="I166" s="305" t="e">
        <f>IF(ADMIN1!AD166="", "", ADMIN1!AD166)</f>
        <v>#VALUE!</v>
      </c>
      <c r="J166" s="408" t="str">
        <f>ADMIN1!AH166</f>
        <v>Malaga</v>
      </c>
      <c r="K166" s="223">
        <f>ADMIN1!AI166</f>
        <v>0</v>
      </c>
      <c r="L166" s="223" t="e">
        <f>ADMIN1!AJ166</f>
        <v>#VALUE!</v>
      </c>
      <c r="M166" s="224" t="e">
        <f>ADMIN1!AK166</f>
        <v>#VALUE!</v>
      </c>
      <c r="N166" s="462"/>
      <c r="O166" s="302"/>
      <c r="P166" s="225" t="e">
        <f>ADMIN1!AX166</f>
        <v>#VALUE!</v>
      </c>
      <c r="Q166" s="302"/>
      <c r="R166" s="226" t="e">
        <f>ADMIN1!BA166</f>
        <v>#VALUE!</v>
      </c>
      <c r="S166" s="302"/>
      <c r="T166" s="227" t="e">
        <f>ADMIN1!BD166</f>
        <v>#VALUE!</v>
      </c>
      <c r="U166" s="302"/>
      <c r="V166" s="227" t="e">
        <f>ADMIN1!BG166</f>
        <v>#VALUE!</v>
      </c>
      <c r="W166" s="302"/>
      <c r="X166" s="227" t="e">
        <f>ADMIN1!BJ166</f>
        <v>#VALUE!</v>
      </c>
      <c r="Y166" s="302"/>
      <c r="Z166" s="226" t="e">
        <f>ADMIN1!BM166</f>
        <v>#VALUE!</v>
      </c>
      <c r="AA166" s="302"/>
      <c r="AB166" s="227" t="e">
        <f>ADMIN1!BP166</f>
        <v>#VALUE!</v>
      </c>
      <c r="AC166" s="302"/>
      <c r="AD166" s="226" t="e">
        <f>ADMIN1!BS166</f>
        <v>#VALUE!</v>
      </c>
      <c r="AE166" s="302"/>
      <c r="AF166" s="227" t="e">
        <f>ADMIN1!BV166</f>
        <v>#VALUE!</v>
      </c>
      <c r="AG166" s="302"/>
      <c r="AH166" s="226" t="e">
        <f>ADMIN1!BY166</f>
        <v>#VALUE!</v>
      </c>
      <c r="AI166" s="302"/>
      <c r="AJ166" s="227" t="e">
        <f>ADMIN1!CB166</f>
        <v>#VALUE!</v>
      </c>
      <c r="AK166" s="302"/>
      <c r="AL166" s="226" t="e">
        <f>ADMIN1!CE166</f>
        <v>#VALUE!</v>
      </c>
      <c r="AM166" s="302"/>
      <c r="AN166" s="227" t="e">
        <f>ADMIN1!CH166</f>
        <v>#VALUE!</v>
      </c>
      <c r="AO166" s="302"/>
      <c r="AP166" s="226" t="e">
        <f>ADMIN1!CK166</f>
        <v>#VALUE!</v>
      </c>
      <c r="AQ166" s="302"/>
      <c r="AR166" s="228" t="e">
        <f>ADMIN1!CN166</f>
        <v>#VALUE!</v>
      </c>
      <c r="AS166" s="302"/>
      <c r="AT166" s="227" t="e">
        <f>ADMIN1!CQ166</f>
        <v>#VALUE!</v>
      </c>
      <c r="AU166" s="302"/>
      <c r="AV166" s="226" t="e">
        <f>ADMIN1!CT166</f>
        <v>#VALUE!</v>
      </c>
      <c r="AW166" s="302"/>
      <c r="AX166" s="227" t="e">
        <f>ADMIN1!CW166</f>
        <v>#VALUE!</v>
      </c>
      <c r="AY166" s="302"/>
      <c r="AZ166" s="226" t="e">
        <f>ADMIN1!CZ166</f>
        <v>#VALUE!</v>
      </c>
      <c r="BA166" s="302"/>
      <c r="BB166" s="228" t="e">
        <f>ADMIN1!DC166</f>
        <v>#VALUE!</v>
      </c>
      <c r="BC166" s="211"/>
    </row>
    <row r="167" spans="1:55" ht="30" customHeight="1" x14ac:dyDescent="0.2">
      <c r="A167" s="303">
        <f>ADMIN1!V167</f>
        <v>3615</v>
      </c>
      <c r="B167" s="304" t="str">
        <f>IF(ADMIN1!X167=0, "", ADMIN1!X167)</f>
        <v>❤️</v>
      </c>
      <c r="C167" s="467" t="str">
        <f>ADMIN1!W167</f>
        <v>Pistache avec coque CRU (env. 1kg)</v>
      </c>
      <c r="D167" s="467"/>
      <c r="E167" s="397" t="e">
        <f>ADMIN1!Y167</f>
        <v>#VALUE!</v>
      </c>
      <c r="F167" s="222" t="str">
        <f>ADMIN1!AA167</f>
        <v>Pièce</v>
      </c>
      <c r="G167" s="305" t="str">
        <f>IF(ADMIN1!AB167="", "", ADMIN1!AB167)</f>
        <v/>
      </c>
      <c r="H167" s="305" t="str">
        <f>IF(ADMIN1!AC167="", "", ADMIN1!AC167)</f>
        <v/>
      </c>
      <c r="I167" s="305" t="str">
        <f>IF(ADMIN1!AD167="", "", ADMIN1!AD167)</f>
        <v/>
      </c>
      <c r="J167" s="408" t="str">
        <f>ADMIN1!AH167</f>
        <v>Espagne</v>
      </c>
      <c r="K167" s="223">
        <f>ADMIN1!AI167</f>
        <v>0</v>
      </c>
      <c r="L167" s="223" t="e">
        <f>ADMIN1!AJ167</f>
        <v>#VALUE!</v>
      </c>
      <c r="M167" s="224" t="e">
        <f>ADMIN1!AK167</f>
        <v>#VALUE!</v>
      </c>
      <c r="N167" s="462"/>
      <c r="O167" s="302"/>
      <c r="P167" s="225" t="e">
        <f>ADMIN1!AX167</f>
        <v>#VALUE!</v>
      </c>
      <c r="Q167" s="302"/>
      <c r="R167" s="226" t="e">
        <f>ADMIN1!BA167</f>
        <v>#VALUE!</v>
      </c>
      <c r="S167" s="302"/>
      <c r="T167" s="227" t="e">
        <f>ADMIN1!BD167</f>
        <v>#VALUE!</v>
      </c>
      <c r="U167" s="302"/>
      <c r="V167" s="227" t="e">
        <f>ADMIN1!BG167</f>
        <v>#VALUE!</v>
      </c>
      <c r="W167" s="302"/>
      <c r="X167" s="227" t="e">
        <f>ADMIN1!BJ167</f>
        <v>#VALUE!</v>
      </c>
      <c r="Y167" s="302"/>
      <c r="Z167" s="226" t="e">
        <f>ADMIN1!BM167</f>
        <v>#VALUE!</v>
      </c>
      <c r="AA167" s="302"/>
      <c r="AB167" s="227" t="e">
        <f>ADMIN1!BP167</f>
        <v>#VALUE!</v>
      </c>
      <c r="AC167" s="302"/>
      <c r="AD167" s="226" t="e">
        <f>ADMIN1!BS167</f>
        <v>#VALUE!</v>
      </c>
      <c r="AE167" s="302"/>
      <c r="AF167" s="227" t="e">
        <f>ADMIN1!BV167</f>
        <v>#VALUE!</v>
      </c>
      <c r="AG167" s="302"/>
      <c r="AH167" s="226" t="e">
        <f>ADMIN1!BY167</f>
        <v>#VALUE!</v>
      </c>
      <c r="AI167" s="302"/>
      <c r="AJ167" s="227" t="e">
        <f>ADMIN1!CB167</f>
        <v>#VALUE!</v>
      </c>
      <c r="AK167" s="302"/>
      <c r="AL167" s="226" t="e">
        <f>ADMIN1!CE167</f>
        <v>#VALUE!</v>
      </c>
      <c r="AM167" s="302"/>
      <c r="AN167" s="227" t="e">
        <f>ADMIN1!CH167</f>
        <v>#VALUE!</v>
      </c>
      <c r="AO167" s="302"/>
      <c r="AP167" s="226" t="e">
        <f>ADMIN1!CK167</f>
        <v>#VALUE!</v>
      </c>
      <c r="AQ167" s="302"/>
      <c r="AR167" s="228" t="e">
        <f>ADMIN1!CN167</f>
        <v>#VALUE!</v>
      </c>
      <c r="AS167" s="302"/>
      <c r="AT167" s="227" t="e">
        <f>ADMIN1!CQ167</f>
        <v>#VALUE!</v>
      </c>
      <c r="AU167" s="302"/>
      <c r="AV167" s="226" t="e">
        <f>ADMIN1!CT167</f>
        <v>#VALUE!</v>
      </c>
      <c r="AW167" s="302"/>
      <c r="AX167" s="227" t="e">
        <f>ADMIN1!CW167</f>
        <v>#VALUE!</v>
      </c>
      <c r="AY167" s="302"/>
      <c r="AZ167" s="226" t="e">
        <f>ADMIN1!CZ167</f>
        <v>#VALUE!</v>
      </c>
      <c r="BA167" s="302"/>
      <c r="BB167" s="228" t="e">
        <f>ADMIN1!DC167</f>
        <v>#VALUE!</v>
      </c>
      <c r="BC167" s="211"/>
    </row>
    <row r="168" spans="1:55" ht="30" customHeight="1" x14ac:dyDescent="0.2">
      <c r="A168" s="303">
        <f>ADMIN1!V168</f>
        <v>3615</v>
      </c>
      <c r="B168" s="304" t="str">
        <f>IF(ADMIN1!X168=0, "", ADMIN1!X168)</f>
        <v>❤️</v>
      </c>
      <c r="C168" s="467" t="str">
        <f>ADMIN1!W168</f>
        <v>Pistache avec coque CRU (env. 500g)</v>
      </c>
      <c r="D168" s="467"/>
      <c r="E168" s="397" t="e">
        <f>ADMIN1!Y168</f>
        <v>#VALUE!</v>
      </c>
      <c r="F168" s="222" t="str">
        <f>ADMIN1!AA168</f>
        <v>Pièce</v>
      </c>
      <c r="G168" s="305" t="str">
        <f>IF(ADMIN1!AB168="", "", ADMIN1!AB168)</f>
        <v/>
      </c>
      <c r="H168" s="305" t="str">
        <f>IF(ADMIN1!AC168="", "", ADMIN1!AC168)</f>
        <v/>
      </c>
      <c r="I168" s="305" t="str">
        <f>IF(ADMIN1!AD168="", "", ADMIN1!AD168)</f>
        <v/>
      </c>
      <c r="J168" s="408" t="str">
        <f>ADMIN1!AH168</f>
        <v>Espagne</v>
      </c>
      <c r="K168" s="223">
        <f>ADMIN1!AI168</f>
        <v>0</v>
      </c>
      <c r="L168" s="223" t="e">
        <f>ADMIN1!AJ168</f>
        <v>#VALUE!</v>
      </c>
      <c r="M168" s="224" t="e">
        <f>ADMIN1!AK168</f>
        <v>#VALUE!</v>
      </c>
      <c r="N168" s="462"/>
      <c r="O168" s="302"/>
      <c r="P168" s="225" t="e">
        <f>ADMIN1!AX168</f>
        <v>#VALUE!</v>
      </c>
      <c r="Q168" s="302"/>
      <c r="R168" s="226" t="e">
        <f>ADMIN1!BA168</f>
        <v>#VALUE!</v>
      </c>
      <c r="S168" s="302"/>
      <c r="T168" s="227" t="e">
        <f>ADMIN1!BD168</f>
        <v>#VALUE!</v>
      </c>
      <c r="U168" s="302"/>
      <c r="V168" s="227" t="e">
        <f>ADMIN1!BG168</f>
        <v>#VALUE!</v>
      </c>
      <c r="W168" s="302"/>
      <c r="X168" s="227" t="e">
        <f>ADMIN1!BJ168</f>
        <v>#VALUE!</v>
      </c>
      <c r="Y168" s="302"/>
      <c r="Z168" s="226" t="e">
        <f>ADMIN1!BM168</f>
        <v>#VALUE!</v>
      </c>
      <c r="AA168" s="302"/>
      <c r="AB168" s="227" t="e">
        <f>ADMIN1!BP168</f>
        <v>#VALUE!</v>
      </c>
      <c r="AC168" s="302"/>
      <c r="AD168" s="226" t="e">
        <f>ADMIN1!BS168</f>
        <v>#VALUE!</v>
      </c>
      <c r="AE168" s="302"/>
      <c r="AF168" s="227" t="e">
        <f>ADMIN1!BV168</f>
        <v>#VALUE!</v>
      </c>
      <c r="AG168" s="302"/>
      <c r="AH168" s="226" t="e">
        <f>ADMIN1!BY168</f>
        <v>#VALUE!</v>
      </c>
      <c r="AI168" s="302"/>
      <c r="AJ168" s="227" t="e">
        <f>ADMIN1!CB168</f>
        <v>#VALUE!</v>
      </c>
      <c r="AK168" s="302"/>
      <c r="AL168" s="226" t="e">
        <f>ADMIN1!CE168</f>
        <v>#VALUE!</v>
      </c>
      <c r="AM168" s="302"/>
      <c r="AN168" s="227" t="e">
        <f>ADMIN1!CH168</f>
        <v>#VALUE!</v>
      </c>
      <c r="AO168" s="302"/>
      <c r="AP168" s="226" t="e">
        <f>ADMIN1!CK168</f>
        <v>#VALUE!</v>
      </c>
      <c r="AQ168" s="302"/>
      <c r="AR168" s="228" t="e">
        <f>ADMIN1!CN168</f>
        <v>#VALUE!</v>
      </c>
      <c r="AS168" s="302"/>
      <c r="AT168" s="227" t="e">
        <f>ADMIN1!CQ168</f>
        <v>#VALUE!</v>
      </c>
      <c r="AU168" s="302"/>
      <c r="AV168" s="226" t="e">
        <f>ADMIN1!CT168</f>
        <v>#VALUE!</v>
      </c>
      <c r="AW168" s="302"/>
      <c r="AX168" s="227" t="e">
        <f>ADMIN1!CW168</f>
        <v>#VALUE!</v>
      </c>
      <c r="AY168" s="302"/>
      <c r="AZ168" s="226" t="e">
        <f>ADMIN1!CZ168</f>
        <v>#VALUE!</v>
      </c>
      <c r="BA168" s="302"/>
      <c r="BB168" s="228" t="e">
        <f>ADMIN1!DC168</f>
        <v>#VALUE!</v>
      </c>
      <c r="BC168" s="211"/>
    </row>
    <row r="169" spans="1:55" ht="30" customHeight="1" x14ac:dyDescent="0.2">
      <c r="A169" s="303">
        <f>ADMIN1!V169</f>
        <v>3967</v>
      </c>
      <c r="B169" s="304" t="str">
        <f>IF(ADMIN1!X169=0, "", ADMIN1!X169)</f>
        <v/>
      </c>
      <c r="C169" s="467" t="str">
        <f>ADMIN1!W169</f>
        <v>Pitaya (fruit du dragon, jaune à l'extérieur et pulpe blanche)</v>
      </c>
      <c r="D169" s="467"/>
      <c r="E169" s="397" t="e">
        <f>ADMIN1!Y169</f>
        <v>#VALUE!</v>
      </c>
      <c r="F169" s="222" t="str">
        <f>ADMIN1!AA169</f>
        <v>kg</v>
      </c>
      <c r="G169" s="305" t="str">
        <f>IF(ADMIN1!AB169="", "", ADMIN1!AB169)</f>
        <v/>
      </c>
      <c r="H169" s="305" t="str">
        <f>IF(ADMIN1!AC169="", "", ADMIN1!AC169)</f>
        <v/>
      </c>
      <c r="I169" s="305" t="str">
        <f>IF(ADMIN1!AD169="", "", ADMIN1!AD169)</f>
        <v/>
      </c>
      <c r="J169" s="408" t="str">
        <f>ADMIN1!AH169</f>
        <v>Grenade</v>
      </c>
      <c r="K169" s="223">
        <f>ADMIN1!AI169</f>
        <v>0</v>
      </c>
      <c r="L169" s="223" t="e">
        <f>ADMIN1!AJ169</f>
        <v>#VALUE!</v>
      </c>
      <c r="M169" s="224" t="e">
        <f>ADMIN1!AK169</f>
        <v>#VALUE!</v>
      </c>
      <c r="N169" s="462"/>
      <c r="O169" s="302"/>
      <c r="P169" s="225" t="e">
        <f>ADMIN1!AX169</f>
        <v>#VALUE!</v>
      </c>
      <c r="Q169" s="302"/>
      <c r="R169" s="226" t="e">
        <f>ADMIN1!BA169</f>
        <v>#VALUE!</v>
      </c>
      <c r="S169" s="302"/>
      <c r="T169" s="227" t="e">
        <f>ADMIN1!BD169</f>
        <v>#VALUE!</v>
      </c>
      <c r="U169" s="302"/>
      <c r="V169" s="227" t="e">
        <f>ADMIN1!BG169</f>
        <v>#VALUE!</v>
      </c>
      <c r="W169" s="302"/>
      <c r="X169" s="227" t="e">
        <f>ADMIN1!BJ169</f>
        <v>#VALUE!</v>
      </c>
      <c r="Y169" s="302"/>
      <c r="Z169" s="226" t="e">
        <f>ADMIN1!BM169</f>
        <v>#VALUE!</v>
      </c>
      <c r="AA169" s="302"/>
      <c r="AB169" s="227" t="e">
        <f>ADMIN1!BP169</f>
        <v>#VALUE!</v>
      </c>
      <c r="AC169" s="302"/>
      <c r="AD169" s="226" t="e">
        <f>ADMIN1!BS169</f>
        <v>#VALUE!</v>
      </c>
      <c r="AE169" s="302"/>
      <c r="AF169" s="227" t="e">
        <f>ADMIN1!BV169</f>
        <v>#VALUE!</v>
      </c>
      <c r="AG169" s="302"/>
      <c r="AH169" s="226" t="e">
        <f>ADMIN1!BY169</f>
        <v>#VALUE!</v>
      </c>
      <c r="AI169" s="302"/>
      <c r="AJ169" s="227" t="e">
        <f>ADMIN1!CB169</f>
        <v>#VALUE!</v>
      </c>
      <c r="AK169" s="302"/>
      <c r="AL169" s="226" t="e">
        <f>ADMIN1!CE169</f>
        <v>#VALUE!</v>
      </c>
      <c r="AM169" s="302"/>
      <c r="AN169" s="227" t="e">
        <f>ADMIN1!CH169</f>
        <v>#VALUE!</v>
      </c>
      <c r="AO169" s="302"/>
      <c r="AP169" s="226" t="e">
        <f>ADMIN1!CK169</f>
        <v>#VALUE!</v>
      </c>
      <c r="AQ169" s="302"/>
      <c r="AR169" s="228" t="e">
        <f>ADMIN1!CN169</f>
        <v>#VALUE!</v>
      </c>
      <c r="AS169" s="302"/>
      <c r="AT169" s="227" t="e">
        <f>ADMIN1!CQ169</f>
        <v>#VALUE!</v>
      </c>
      <c r="AU169" s="302"/>
      <c r="AV169" s="226" t="e">
        <f>ADMIN1!CT169</f>
        <v>#VALUE!</v>
      </c>
      <c r="AW169" s="302"/>
      <c r="AX169" s="227" t="e">
        <f>ADMIN1!CW169</f>
        <v>#VALUE!</v>
      </c>
      <c r="AY169" s="302"/>
      <c r="AZ169" s="226" t="e">
        <f>ADMIN1!CZ169</f>
        <v>#VALUE!</v>
      </c>
      <c r="BA169" s="302"/>
      <c r="BB169" s="228" t="e">
        <f>ADMIN1!DC169</f>
        <v>#VALUE!</v>
      </c>
      <c r="BC169" s="211"/>
    </row>
    <row r="170" spans="1:55" ht="30" customHeight="1" x14ac:dyDescent="0.2">
      <c r="A170" s="303">
        <f>ADMIN1!V170</f>
        <v>1982</v>
      </c>
      <c r="B170" s="304" t="str">
        <f>IF(ADMIN1!X170=0, "", ADMIN1!X170)</f>
        <v>❤️</v>
      </c>
      <c r="C170" s="467" t="str">
        <f>ADMIN1!W170</f>
        <v>Pitaya rouge BIO</v>
      </c>
      <c r="D170" s="467"/>
      <c r="E170" s="397" t="e">
        <f>ADMIN1!Y170</f>
        <v>#VALUE!</v>
      </c>
      <c r="F170" s="222" t="str">
        <f>ADMIN1!AA170</f>
        <v>kg</v>
      </c>
      <c r="G170" s="305" t="e">
        <f>IF(ADMIN1!AB170="", "", ADMIN1!AB170)</f>
        <v>#VALUE!</v>
      </c>
      <c r="H170" s="305" t="str">
        <f>IF(ADMIN1!AC170="", "", ADMIN1!AC170)</f>
        <v/>
      </c>
      <c r="I170" s="305" t="str">
        <f>IF(ADMIN1!AD170="", "", ADMIN1!AD170)</f>
        <v/>
      </c>
      <c r="J170" s="408" t="str">
        <f>ADMIN1!AH170</f>
        <v>Grenade</v>
      </c>
      <c r="K170" s="223">
        <f>ADMIN1!AI170</f>
        <v>0</v>
      </c>
      <c r="L170" s="223" t="e">
        <f>ADMIN1!AJ170</f>
        <v>#VALUE!</v>
      </c>
      <c r="M170" s="224" t="e">
        <f>ADMIN1!AK170</f>
        <v>#VALUE!</v>
      </c>
      <c r="N170" s="462"/>
      <c r="O170" s="302"/>
      <c r="P170" s="225" t="e">
        <f>ADMIN1!AX170</f>
        <v>#VALUE!</v>
      </c>
      <c r="Q170" s="302"/>
      <c r="R170" s="226" t="e">
        <f>ADMIN1!BA170</f>
        <v>#VALUE!</v>
      </c>
      <c r="S170" s="302"/>
      <c r="T170" s="227" t="e">
        <f>ADMIN1!BD170</f>
        <v>#VALUE!</v>
      </c>
      <c r="U170" s="302"/>
      <c r="V170" s="227" t="e">
        <f>ADMIN1!BG170</f>
        <v>#VALUE!</v>
      </c>
      <c r="W170" s="302"/>
      <c r="X170" s="227" t="e">
        <f>ADMIN1!BJ170</f>
        <v>#VALUE!</v>
      </c>
      <c r="Y170" s="302"/>
      <c r="Z170" s="226" t="e">
        <f>ADMIN1!BM170</f>
        <v>#VALUE!</v>
      </c>
      <c r="AA170" s="302"/>
      <c r="AB170" s="227" t="e">
        <f>ADMIN1!BP170</f>
        <v>#VALUE!</v>
      </c>
      <c r="AC170" s="302"/>
      <c r="AD170" s="226" t="e">
        <f>ADMIN1!BS170</f>
        <v>#VALUE!</v>
      </c>
      <c r="AE170" s="302"/>
      <c r="AF170" s="227" t="e">
        <f>ADMIN1!BV170</f>
        <v>#VALUE!</v>
      </c>
      <c r="AG170" s="302"/>
      <c r="AH170" s="226" t="e">
        <f>ADMIN1!BY170</f>
        <v>#VALUE!</v>
      </c>
      <c r="AI170" s="302"/>
      <c r="AJ170" s="227" t="e">
        <f>ADMIN1!CB170</f>
        <v>#VALUE!</v>
      </c>
      <c r="AK170" s="302"/>
      <c r="AL170" s="226" t="e">
        <f>ADMIN1!CE170</f>
        <v>#VALUE!</v>
      </c>
      <c r="AM170" s="302"/>
      <c r="AN170" s="227" t="e">
        <f>ADMIN1!CH170</f>
        <v>#VALUE!</v>
      </c>
      <c r="AO170" s="302"/>
      <c r="AP170" s="226" t="e">
        <f>ADMIN1!CK170</f>
        <v>#VALUE!</v>
      </c>
      <c r="AQ170" s="302"/>
      <c r="AR170" s="228" t="e">
        <f>ADMIN1!CN170</f>
        <v>#VALUE!</v>
      </c>
      <c r="AS170" s="302"/>
      <c r="AT170" s="227" t="e">
        <f>ADMIN1!CQ170</f>
        <v>#VALUE!</v>
      </c>
      <c r="AU170" s="302"/>
      <c r="AV170" s="226" t="e">
        <f>ADMIN1!CT170</f>
        <v>#VALUE!</v>
      </c>
      <c r="AW170" s="302"/>
      <c r="AX170" s="227" t="e">
        <f>ADMIN1!CW170</f>
        <v>#VALUE!</v>
      </c>
      <c r="AY170" s="302"/>
      <c r="AZ170" s="226" t="e">
        <f>ADMIN1!CZ170</f>
        <v>#VALUE!</v>
      </c>
      <c r="BA170" s="302"/>
      <c r="BB170" s="228" t="e">
        <f>ADMIN1!DC170</f>
        <v>#VALUE!</v>
      </c>
      <c r="BC170" s="211"/>
    </row>
    <row r="171" spans="1:55" ht="30" customHeight="1" x14ac:dyDescent="0.2">
      <c r="A171" s="303">
        <f>ADMIN1!V171</f>
        <v>3043</v>
      </c>
      <c r="B171" s="304" t="str">
        <f>IF(ADMIN1!X171=0, "", ADMIN1!X171)</f>
        <v/>
      </c>
      <c r="C171" s="467" t="str">
        <f>ADMIN1!W171</f>
        <v xml:space="preserve">Poire Conférence  </v>
      </c>
      <c r="D171" s="467"/>
      <c r="E171" s="397" t="e">
        <f>ADMIN1!Y171</f>
        <v>#VALUE!</v>
      </c>
      <c r="F171" s="222" t="str">
        <f>ADMIN1!AA171</f>
        <v>kg</v>
      </c>
      <c r="G171" s="305" t="e">
        <f>IF(ADMIN1!AB171="", "", ADMIN1!AB171)</f>
        <v>#VALUE!</v>
      </c>
      <c r="H171" s="305" t="e">
        <f>IF(ADMIN1!AC171="", "", ADMIN1!AC171)</f>
        <v>#VALUE!</v>
      </c>
      <c r="I171" s="305" t="str">
        <f>IF(ADMIN1!AD171="", "", ADMIN1!AD171)</f>
        <v/>
      </c>
      <c r="J171" s="408" t="str">
        <f>ADMIN1!AH171</f>
        <v>Espagne</v>
      </c>
      <c r="K171" s="223">
        <f>ADMIN1!AI171</f>
        <v>0</v>
      </c>
      <c r="L171" s="223" t="e">
        <f>ADMIN1!AJ171</f>
        <v>#VALUE!</v>
      </c>
      <c r="M171" s="224" t="e">
        <f>ADMIN1!AK171</f>
        <v>#VALUE!</v>
      </c>
      <c r="N171" s="462"/>
      <c r="O171" s="302"/>
      <c r="P171" s="225" t="e">
        <f>ADMIN1!AX171</f>
        <v>#VALUE!</v>
      </c>
      <c r="Q171" s="302"/>
      <c r="R171" s="226" t="e">
        <f>ADMIN1!BA171</f>
        <v>#VALUE!</v>
      </c>
      <c r="S171" s="302"/>
      <c r="T171" s="227" t="e">
        <f>ADMIN1!BD171</f>
        <v>#VALUE!</v>
      </c>
      <c r="U171" s="302"/>
      <c r="V171" s="227" t="e">
        <f>ADMIN1!BG171</f>
        <v>#VALUE!</v>
      </c>
      <c r="W171" s="302"/>
      <c r="X171" s="227" t="e">
        <f>ADMIN1!BJ171</f>
        <v>#VALUE!</v>
      </c>
      <c r="Y171" s="302"/>
      <c r="Z171" s="226" t="e">
        <f>ADMIN1!BM171</f>
        <v>#VALUE!</v>
      </c>
      <c r="AA171" s="302"/>
      <c r="AB171" s="227" t="e">
        <f>ADMIN1!BP171</f>
        <v>#VALUE!</v>
      </c>
      <c r="AC171" s="302"/>
      <c r="AD171" s="226" t="e">
        <f>ADMIN1!BS171</f>
        <v>#VALUE!</v>
      </c>
      <c r="AE171" s="302"/>
      <c r="AF171" s="227" t="e">
        <f>ADMIN1!BV171</f>
        <v>#VALUE!</v>
      </c>
      <c r="AG171" s="302"/>
      <c r="AH171" s="226" t="e">
        <f>ADMIN1!BY171</f>
        <v>#VALUE!</v>
      </c>
      <c r="AI171" s="302"/>
      <c r="AJ171" s="227" t="e">
        <f>ADMIN1!CB171</f>
        <v>#VALUE!</v>
      </c>
      <c r="AK171" s="302"/>
      <c r="AL171" s="226" t="e">
        <f>ADMIN1!CE171</f>
        <v>#VALUE!</v>
      </c>
      <c r="AM171" s="302"/>
      <c r="AN171" s="227" t="e">
        <f>ADMIN1!CH171</f>
        <v>#VALUE!</v>
      </c>
      <c r="AO171" s="302"/>
      <c r="AP171" s="226" t="e">
        <f>ADMIN1!CK171</f>
        <v>#VALUE!</v>
      </c>
      <c r="AQ171" s="302"/>
      <c r="AR171" s="228" t="e">
        <f>ADMIN1!CN171</f>
        <v>#VALUE!</v>
      </c>
      <c r="AS171" s="302"/>
      <c r="AT171" s="227" t="e">
        <f>ADMIN1!CQ171</f>
        <v>#VALUE!</v>
      </c>
      <c r="AU171" s="302"/>
      <c r="AV171" s="226" t="e">
        <f>ADMIN1!CT171</f>
        <v>#VALUE!</v>
      </c>
      <c r="AW171" s="302"/>
      <c r="AX171" s="227" t="e">
        <f>ADMIN1!CW171</f>
        <v>#VALUE!</v>
      </c>
      <c r="AY171" s="302"/>
      <c r="AZ171" s="226" t="e">
        <f>ADMIN1!CZ171</f>
        <v>#VALUE!</v>
      </c>
      <c r="BA171" s="302"/>
      <c r="BB171" s="228" t="e">
        <f>ADMIN1!DC171</f>
        <v>#VALUE!</v>
      </c>
      <c r="BC171" s="211"/>
    </row>
    <row r="172" spans="1:55" ht="30" customHeight="1" x14ac:dyDescent="0.2">
      <c r="A172" s="303">
        <f>ADMIN1!V172</f>
        <v>1123</v>
      </c>
      <c r="B172" s="304" t="str">
        <f>IF(ADMIN1!X172=0, "", ADMIN1!X172)</f>
        <v/>
      </c>
      <c r="C172" s="467" t="str">
        <f>ADMIN1!W172</f>
        <v>Poire Conférence BIO</v>
      </c>
      <c r="D172" s="467"/>
      <c r="E172" s="397" t="e">
        <f>ADMIN1!Y172</f>
        <v>#VALUE!</v>
      </c>
      <c r="F172" s="222" t="str">
        <f>ADMIN1!AA172</f>
        <v>kg</v>
      </c>
      <c r="G172" s="305" t="e">
        <f>IF(ADMIN1!AB172="", "", ADMIN1!AB172)</f>
        <v>#VALUE!</v>
      </c>
      <c r="H172" s="305" t="e">
        <f>IF(ADMIN1!AC172="", "", ADMIN1!AC172)</f>
        <v>#VALUE!</v>
      </c>
      <c r="I172" s="305" t="str">
        <f>IF(ADMIN1!AD172="", "", ADMIN1!AD172)</f>
        <v/>
      </c>
      <c r="J172" s="408" t="str">
        <f>ADMIN1!AH172</f>
        <v>Espagne</v>
      </c>
      <c r="K172" s="223">
        <f>ADMIN1!AI172</f>
        <v>0</v>
      </c>
      <c r="L172" s="223" t="e">
        <f>ADMIN1!AJ172</f>
        <v>#VALUE!</v>
      </c>
      <c r="M172" s="224" t="e">
        <f>ADMIN1!AK172</f>
        <v>#VALUE!</v>
      </c>
      <c r="N172" s="462"/>
      <c r="O172" s="302"/>
      <c r="P172" s="225" t="e">
        <f>ADMIN1!AX172</f>
        <v>#VALUE!</v>
      </c>
      <c r="Q172" s="302"/>
      <c r="R172" s="226" t="e">
        <f>ADMIN1!BA172</f>
        <v>#VALUE!</v>
      </c>
      <c r="S172" s="302"/>
      <c r="T172" s="227" t="e">
        <f>ADMIN1!BD172</f>
        <v>#VALUE!</v>
      </c>
      <c r="U172" s="302"/>
      <c r="V172" s="227" t="e">
        <f>ADMIN1!BG172</f>
        <v>#VALUE!</v>
      </c>
      <c r="W172" s="302"/>
      <c r="X172" s="227" t="e">
        <f>ADMIN1!BJ172</f>
        <v>#VALUE!</v>
      </c>
      <c r="Y172" s="302"/>
      <c r="Z172" s="226" t="e">
        <f>ADMIN1!BM172</f>
        <v>#VALUE!</v>
      </c>
      <c r="AA172" s="302"/>
      <c r="AB172" s="227" t="e">
        <f>ADMIN1!BP172</f>
        <v>#VALUE!</v>
      </c>
      <c r="AC172" s="302"/>
      <c r="AD172" s="226" t="e">
        <f>ADMIN1!BS172</f>
        <v>#VALUE!</v>
      </c>
      <c r="AE172" s="302"/>
      <c r="AF172" s="227" t="e">
        <f>ADMIN1!BV172</f>
        <v>#VALUE!</v>
      </c>
      <c r="AG172" s="302"/>
      <c r="AH172" s="226" t="e">
        <f>ADMIN1!BY172</f>
        <v>#VALUE!</v>
      </c>
      <c r="AI172" s="302"/>
      <c r="AJ172" s="227" t="e">
        <f>ADMIN1!CB172</f>
        <v>#VALUE!</v>
      </c>
      <c r="AK172" s="302"/>
      <c r="AL172" s="226" t="e">
        <f>ADMIN1!CE172</f>
        <v>#VALUE!</v>
      </c>
      <c r="AM172" s="302"/>
      <c r="AN172" s="227" t="e">
        <f>ADMIN1!CH172</f>
        <v>#VALUE!</v>
      </c>
      <c r="AO172" s="302"/>
      <c r="AP172" s="226" t="e">
        <f>ADMIN1!CK172</f>
        <v>#VALUE!</v>
      </c>
      <c r="AQ172" s="302"/>
      <c r="AR172" s="228" t="e">
        <f>ADMIN1!CN172</f>
        <v>#VALUE!</v>
      </c>
      <c r="AS172" s="302"/>
      <c r="AT172" s="227" t="e">
        <f>ADMIN1!CQ172</f>
        <v>#VALUE!</v>
      </c>
      <c r="AU172" s="302"/>
      <c r="AV172" s="226" t="e">
        <f>ADMIN1!CT172</f>
        <v>#VALUE!</v>
      </c>
      <c r="AW172" s="302"/>
      <c r="AX172" s="227" t="e">
        <f>ADMIN1!CW172</f>
        <v>#VALUE!</v>
      </c>
      <c r="AY172" s="302"/>
      <c r="AZ172" s="226" t="e">
        <f>ADMIN1!CZ172</f>
        <v>#VALUE!</v>
      </c>
      <c r="BA172" s="302"/>
      <c r="BB172" s="228" t="e">
        <f>ADMIN1!DC172</f>
        <v>#VALUE!</v>
      </c>
      <c r="BC172" s="211"/>
    </row>
    <row r="173" spans="1:55" ht="30" customHeight="1" x14ac:dyDescent="0.2">
      <c r="A173" s="303">
        <f>ADMIN1!V173</f>
        <v>1062</v>
      </c>
      <c r="B173" s="304" t="str">
        <f>IF(ADMIN1!X173=0, "", ADMIN1!X173)</f>
        <v/>
      </c>
      <c r="C173" s="467" t="str">
        <f>ADMIN1!W173</f>
        <v>Poireau BIO</v>
      </c>
      <c r="D173" s="467"/>
      <c r="E173" s="397" t="e">
        <f>ADMIN1!Y173</f>
        <v>#VALUE!</v>
      </c>
      <c r="F173" s="222" t="str">
        <f>ADMIN1!AA173</f>
        <v>kg</v>
      </c>
      <c r="G173" s="305" t="e">
        <f>IF(ADMIN1!AB173="", "", ADMIN1!AB173)</f>
        <v>#VALUE!</v>
      </c>
      <c r="H173" s="305" t="str">
        <f>IF(ADMIN1!AC173="", "", ADMIN1!AC173)</f>
        <v/>
      </c>
      <c r="I173" s="305" t="str">
        <f>IF(ADMIN1!AD173="", "", ADMIN1!AD173)</f>
        <v/>
      </c>
      <c r="J173" s="408" t="str">
        <f>ADMIN1!AH173</f>
        <v>Malaga</v>
      </c>
      <c r="K173" s="223">
        <f>ADMIN1!AI173</f>
        <v>0</v>
      </c>
      <c r="L173" s="223" t="e">
        <f>ADMIN1!AJ173</f>
        <v>#VALUE!</v>
      </c>
      <c r="M173" s="224" t="e">
        <f>ADMIN1!AK173</f>
        <v>#VALUE!</v>
      </c>
      <c r="N173" s="462"/>
      <c r="O173" s="302"/>
      <c r="P173" s="225" t="e">
        <f>ADMIN1!AX173</f>
        <v>#VALUE!</v>
      </c>
      <c r="Q173" s="302"/>
      <c r="R173" s="226" t="e">
        <f>ADMIN1!BA173</f>
        <v>#VALUE!</v>
      </c>
      <c r="S173" s="302"/>
      <c r="T173" s="227" t="e">
        <f>ADMIN1!BD173</f>
        <v>#VALUE!</v>
      </c>
      <c r="U173" s="302"/>
      <c r="V173" s="227" t="e">
        <f>ADMIN1!BG173</f>
        <v>#VALUE!</v>
      </c>
      <c r="W173" s="302"/>
      <c r="X173" s="227" t="e">
        <f>ADMIN1!BJ173</f>
        <v>#VALUE!</v>
      </c>
      <c r="Y173" s="302"/>
      <c r="Z173" s="226" t="e">
        <f>ADMIN1!BM173</f>
        <v>#VALUE!</v>
      </c>
      <c r="AA173" s="302"/>
      <c r="AB173" s="227" t="e">
        <f>ADMIN1!BP173</f>
        <v>#VALUE!</v>
      </c>
      <c r="AC173" s="302"/>
      <c r="AD173" s="226" t="e">
        <f>ADMIN1!BS173</f>
        <v>#VALUE!</v>
      </c>
      <c r="AE173" s="302"/>
      <c r="AF173" s="227" t="e">
        <f>ADMIN1!BV173</f>
        <v>#VALUE!</v>
      </c>
      <c r="AG173" s="302"/>
      <c r="AH173" s="226" t="e">
        <f>ADMIN1!BY173</f>
        <v>#VALUE!</v>
      </c>
      <c r="AI173" s="302"/>
      <c r="AJ173" s="227" t="e">
        <f>ADMIN1!CB173</f>
        <v>#VALUE!</v>
      </c>
      <c r="AK173" s="302"/>
      <c r="AL173" s="226" t="e">
        <f>ADMIN1!CE173</f>
        <v>#VALUE!</v>
      </c>
      <c r="AM173" s="302"/>
      <c r="AN173" s="227" t="e">
        <f>ADMIN1!CH173</f>
        <v>#VALUE!</v>
      </c>
      <c r="AO173" s="302"/>
      <c r="AP173" s="226" t="e">
        <f>ADMIN1!CK173</f>
        <v>#VALUE!</v>
      </c>
      <c r="AQ173" s="302"/>
      <c r="AR173" s="228" t="e">
        <f>ADMIN1!CN173</f>
        <v>#VALUE!</v>
      </c>
      <c r="AS173" s="302"/>
      <c r="AT173" s="227" t="e">
        <f>ADMIN1!CQ173</f>
        <v>#VALUE!</v>
      </c>
      <c r="AU173" s="302"/>
      <c r="AV173" s="226" t="e">
        <f>ADMIN1!CT173</f>
        <v>#VALUE!</v>
      </c>
      <c r="AW173" s="302"/>
      <c r="AX173" s="227" t="e">
        <f>ADMIN1!CW173</f>
        <v>#VALUE!</v>
      </c>
      <c r="AY173" s="302"/>
      <c r="AZ173" s="226" t="e">
        <f>ADMIN1!CZ173</f>
        <v>#VALUE!</v>
      </c>
      <c r="BA173" s="302"/>
      <c r="BB173" s="228" t="e">
        <f>ADMIN1!DC173</f>
        <v>#VALUE!</v>
      </c>
      <c r="BC173" s="211"/>
    </row>
    <row r="174" spans="1:55" ht="30" customHeight="1" x14ac:dyDescent="0.2">
      <c r="A174" s="303">
        <f>ADMIN1!V174</f>
        <v>3313</v>
      </c>
      <c r="B174" s="304" t="str">
        <f>IF(ADMIN1!X174=0, "", ADMIN1!X174)</f>
        <v>❤️</v>
      </c>
      <c r="C174" s="467" t="str">
        <f>ADMIN1!W174</f>
        <v>Poivron mini en couleur</v>
      </c>
      <c r="D174" s="467"/>
      <c r="E174" s="397" t="e">
        <f>ADMIN1!Y174</f>
        <v>#VALUE!</v>
      </c>
      <c r="F174" s="222" t="str">
        <f>ADMIN1!AA174</f>
        <v>kg</v>
      </c>
      <c r="G174" s="305" t="e">
        <f>IF(ADMIN1!AB174="", "", ADMIN1!AB174)</f>
        <v>#VALUE!</v>
      </c>
      <c r="H174" s="305" t="e">
        <f>IF(ADMIN1!AC174="", "", ADMIN1!AC174)</f>
        <v>#VALUE!</v>
      </c>
      <c r="I174" s="305" t="str">
        <f>IF(ADMIN1!AD174="", "", ADMIN1!AD174)</f>
        <v/>
      </c>
      <c r="J174" s="408" t="str">
        <f>ADMIN1!AH174</f>
        <v>Grenade</v>
      </c>
      <c r="K174" s="223">
        <f>ADMIN1!AI174</f>
        <v>0</v>
      </c>
      <c r="L174" s="223" t="e">
        <f>ADMIN1!AJ174</f>
        <v>#VALUE!</v>
      </c>
      <c r="M174" s="224" t="e">
        <f>ADMIN1!AK174</f>
        <v>#VALUE!</v>
      </c>
      <c r="N174" s="462"/>
      <c r="O174" s="302"/>
      <c r="P174" s="225" t="e">
        <f>ADMIN1!AX174</f>
        <v>#VALUE!</v>
      </c>
      <c r="Q174" s="302"/>
      <c r="R174" s="226" t="e">
        <f>ADMIN1!BA174</f>
        <v>#VALUE!</v>
      </c>
      <c r="S174" s="302"/>
      <c r="T174" s="227" t="e">
        <f>ADMIN1!BD174</f>
        <v>#VALUE!</v>
      </c>
      <c r="U174" s="302"/>
      <c r="V174" s="227" t="e">
        <f>ADMIN1!BG174</f>
        <v>#VALUE!</v>
      </c>
      <c r="W174" s="302"/>
      <c r="X174" s="227" t="e">
        <f>ADMIN1!BJ174</f>
        <v>#VALUE!</v>
      </c>
      <c r="Y174" s="302"/>
      <c r="Z174" s="226" t="e">
        <f>ADMIN1!BM174</f>
        <v>#VALUE!</v>
      </c>
      <c r="AA174" s="302"/>
      <c r="AB174" s="227" t="e">
        <f>ADMIN1!BP174</f>
        <v>#VALUE!</v>
      </c>
      <c r="AC174" s="302"/>
      <c r="AD174" s="226" t="e">
        <f>ADMIN1!BS174</f>
        <v>#VALUE!</v>
      </c>
      <c r="AE174" s="302"/>
      <c r="AF174" s="227" t="e">
        <f>ADMIN1!BV174</f>
        <v>#VALUE!</v>
      </c>
      <c r="AG174" s="302"/>
      <c r="AH174" s="226" t="e">
        <f>ADMIN1!BY174</f>
        <v>#VALUE!</v>
      </c>
      <c r="AI174" s="302"/>
      <c r="AJ174" s="227" t="e">
        <f>ADMIN1!CB174</f>
        <v>#VALUE!</v>
      </c>
      <c r="AK174" s="302"/>
      <c r="AL174" s="226" t="e">
        <f>ADMIN1!CE174</f>
        <v>#VALUE!</v>
      </c>
      <c r="AM174" s="302"/>
      <c r="AN174" s="227" t="e">
        <f>ADMIN1!CH174</f>
        <v>#VALUE!</v>
      </c>
      <c r="AO174" s="302"/>
      <c r="AP174" s="226" t="e">
        <f>ADMIN1!CK174</f>
        <v>#VALUE!</v>
      </c>
      <c r="AQ174" s="302"/>
      <c r="AR174" s="228" t="e">
        <f>ADMIN1!CN174</f>
        <v>#VALUE!</v>
      </c>
      <c r="AS174" s="302"/>
      <c r="AT174" s="227" t="e">
        <f>ADMIN1!CQ174</f>
        <v>#VALUE!</v>
      </c>
      <c r="AU174" s="302"/>
      <c r="AV174" s="226" t="e">
        <f>ADMIN1!CT174</f>
        <v>#VALUE!</v>
      </c>
      <c r="AW174" s="302"/>
      <c r="AX174" s="227" t="e">
        <f>ADMIN1!CW174</f>
        <v>#VALUE!</v>
      </c>
      <c r="AY174" s="302"/>
      <c r="AZ174" s="226" t="e">
        <f>ADMIN1!CZ174</f>
        <v>#VALUE!</v>
      </c>
      <c r="BA174" s="302"/>
      <c r="BB174" s="228" t="e">
        <f>ADMIN1!DC174</f>
        <v>#VALUE!</v>
      </c>
      <c r="BC174" s="211"/>
    </row>
    <row r="175" spans="1:55" ht="30" customHeight="1" x14ac:dyDescent="0.2">
      <c r="A175" s="303">
        <f>ADMIN1!V175</f>
        <v>1043</v>
      </c>
      <c r="B175" s="304" t="str">
        <f>IF(ADMIN1!X175=0, "", ADMIN1!X175)</f>
        <v/>
      </c>
      <c r="C175" s="467" t="str">
        <f>ADMIN1!W175</f>
        <v>Poivron rouge Ramiro BIO</v>
      </c>
      <c r="D175" s="467"/>
      <c r="E175" s="397" t="e">
        <f>ADMIN1!Y175</f>
        <v>#VALUE!</v>
      </c>
      <c r="F175" s="222" t="str">
        <f>ADMIN1!AA175</f>
        <v>kg</v>
      </c>
      <c r="G175" s="305" t="e">
        <f>IF(ADMIN1!AB175="", "", ADMIN1!AB175)</f>
        <v>#VALUE!</v>
      </c>
      <c r="H175" s="305" t="str">
        <f>IF(ADMIN1!AC175="", "", ADMIN1!AC175)</f>
        <v/>
      </c>
      <c r="I175" s="305" t="str">
        <f>IF(ADMIN1!AD175="", "", ADMIN1!AD175)</f>
        <v/>
      </c>
      <c r="J175" s="408" t="str">
        <f>ADMIN1!AH175</f>
        <v>Malaga</v>
      </c>
      <c r="K175" s="223">
        <f>ADMIN1!AI175</f>
        <v>0</v>
      </c>
      <c r="L175" s="223" t="e">
        <f>ADMIN1!AJ175</f>
        <v>#VALUE!</v>
      </c>
      <c r="M175" s="224" t="e">
        <f>ADMIN1!AK175</f>
        <v>#VALUE!</v>
      </c>
      <c r="N175" s="462"/>
      <c r="O175" s="302"/>
      <c r="P175" s="225" t="e">
        <f>ADMIN1!AX175</f>
        <v>#VALUE!</v>
      </c>
      <c r="Q175" s="302"/>
      <c r="R175" s="226" t="e">
        <f>ADMIN1!BA175</f>
        <v>#VALUE!</v>
      </c>
      <c r="S175" s="302"/>
      <c r="T175" s="227" t="e">
        <f>ADMIN1!BD175</f>
        <v>#VALUE!</v>
      </c>
      <c r="U175" s="302"/>
      <c r="V175" s="227" t="e">
        <f>ADMIN1!BG175</f>
        <v>#VALUE!</v>
      </c>
      <c r="W175" s="302"/>
      <c r="X175" s="227" t="e">
        <f>ADMIN1!BJ175</f>
        <v>#VALUE!</v>
      </c>
      <c r="Y175" s="302"/>
      <c r="Z175" s="226" t="e">
        <f>ADMIN1!BM175</f>
        <v>#VALUE!</v>
      </c>
      <c r="AA175" s="302"/>
      <c r="AB175" s="227" t="e">
        <f>ADMIN1!BP175</f>
        <v>#VALUE!</v>
      </c>
      <c r="AC175" s="302"/>
      <c r="AD175" s="226" t="e">
        <f>ADMIN1!BS175</f>
        <v>#VALUE!</v>
      </c>
      <c r="AE175" s="302"/>
      <c r="AF175" s="227" t="e">
        <f>ADMIN1!BV175</f>
        <v>#VALUE!</v>
      </c>
      <c r="AG175" s="302"/>
      <c r="AH175" s="226" t="e">
        <f>ADMIN1!BY175</f>
        <v>#VALUE!</v>
      </c>
      <c r="AI175" s="302"/>
      <c r="AJ175" s="227" t="e">
        <f>ADMIN1!CB175</f>
        <v>#VALUE!</v>
      </c>
      <c r="AK175" s="302"/>
      <c r="AL175" s="226" t="e">
        <f>ADMIN1!CE175</f>
        <v>#VALUE!</v>
      </c>
      <c r="AM175" s="302"/>
      <c r="AN175" s="227" t="e">
        <f>ADMIN1!CH175</f>
        <v>#VALUE!</v>
      </c>
      <c r="AO175" s="302"/>
      <c r="AP175" s="226" t="e">
        <f>ADMIN1!CK175</f>
        <v>#VALUE!</v>
      </c>
      <c r="AQ175" s="302"/>
      <c r="AR175" s="228" t="e">
        <f>ADMIN1!CN175</f>
        <v>#VALUE!</v>
      </c>
      <c r="AS175" s="302"/>
      <c r="AT175" s="227" t="e">
        <f>ADMIN1!CQ175</f>
        <v>#VALUE!</v>
      </c>
      <c r="AU175" s="302"/>
      <c r="AV175" s="226" t="e">
        <f>ADMIN1!CT175</f>
        <v>#VALUE!</v>
      </c>
      <c r="AW175" s="302"/>
      <c r="AX175" s="227" t="e">
        <f>ADMIN1!CW175</f>
        <v>#VALUE!</v>
      </c>
      <c r="AY175" s="302"/>
      <c r="AZ175" s="226" t="e">
        <f>ADMIN1!CZ175</f>
        <v>#VALUE!</v>
      </c>
      <c r="BA175" s="302"/>
      <c r="BB175" s="228" t="e">
        <f>ADMIN1!DC175</f>
        <v>#VALUE!</v>
      </c>
      <c r="BC175" s="211"/>
    </row>
    <row r="176" spans="1:55" ht="30" customHeight="1" x14ac:dyDescent="0.2">
      <c r="A176" s="303">
        <f>ADMIN1!V176</f>
        <v>6041</v>
      </c>
      <c r="B176" s="304" t="str">
        <f>IF(ADMIN1!X176=0, "", ADMIN1!X176)</f>
        <v>❤️</v>
      </c>
      <c r="C176" s="467" t="str">
        <f>ADMIN1!W176</f>
        <v>Polen Frais BIO (bocal 500g)</v>
      </c>
      <c r="D176" s="467"/>
      <c r="E176" s="397" t="e">
        <f>ADMIN1!Y176</f>
        <v>#VALUE!</v>
      </c>
      <c r="F176" s="222" t="str">
        <f>ADMIN1!AA176</f>
        <v>Pièce</v>
      </c>
      <c r="G176" s="305" t="str">
        <f>IF(ADMIN1!AB176="", "", ADMIN1!AB176)</f>
        <v/>
      </c>
      <c r="H176" s="305" t="str">
        <f>IF(ADMIN1!AC176="", "", ADMIN1!AC176)</f>
        <v/>
      </c>
      <c r="I176" s="305" t="str">
        <f>IF(ADMIN1!AD176="", "", ADMIN1!AD176)</f>
        <v/>
      </c>
      <c r="J176" s="408" t="str">
        <f>ADMIN1!AH176</f>
        <v>Cordoue</v>
      </c>
      <c r="K176" s="223">
        <f>ADMIN1!AI176</f>
        <v>0</v>
      </c>
      <c r="L176" s="223" t="e">
        <f>ADMIN1!AJ176</f>
        <v>#VALUE!</v>
      </c>
      <c r="M176" s="224" t="e">
        <f>ADMIN1!AK176</f>
        <v>#VALUE!</v>
      </c>
      <c r="N176" s="462"/>
      <c r="O176" s="302"/>
      <c r="P176" s="225" t="e">
        <f>ADMIN1!AX176</f>
        <v>#VALUE!</v>
      </c>
      <c r="Q176" s="302"/>
      <c r="R176" s="226" t="e">
        <f>ADMIN1!BA176</f>
        <v>#VALUE!</v>
      </c>
      <c r="S176" s="302"/>
      <c r="T176" s="227" t="e">
        <f>ADMIN1!BD176</f>
        <v>#VALUE!</v>
      </c>
      <c r="U176" s="302"/>
      <c r="V176" s="227" t="e">
        <f>ADMIN1!BG176</f>
        <v>#VALUE!</v>
      </c>
      <c r="W176" s="302"/>
      <c r="X176" s="227" t="e">
        <f>ADMIN1!BJ176</f>
        <v>#VALUE!</v>
      </c>
      <c r="Y176" s="302"/>
      <c r="Z176" s="226" t="e">
        <f>ADMIN1!BM176</f>
        <v>#VALUE!</v>
      </c>
      <c r="AA176" s="302"/>
      <c r="AB176" s="227" t="e">
        <f>ADMIN1!BP176</f>
        <v>#VALUE!</v>
      </c>
      <c r="AC176" s="302"/>
      <c r="AD176" s="226" t="e">
        <f>ADMIN1!BS176</f>
        <v>#VALUE!</v>
      </c>
      <c r="AE176" s="302"/>
      <c r="AF176" s="227" t="e">
        <f>ADMIN1!BV176</f>
        <v>#VALUE!</v>
      </c>
      <c r="AG176" s="302"/>
      <c r="AH176" s="226" t="e">
        <f>ADMIN1!BY176</f>
        <v>#VALUE!</v>
      </c>
      <c r="AI176" s="302"/>
      <c r="AJ176" s="227" t="e">
        <f>ADMIN1!CB176</f>
        <v>#VALUE!</v>
      </c>
      <c r="AK176" s="302"/>
      <c r="AL176" s="226" t="e">
        <f>ADMIN1!CE176</f>
        <v>#VALUE!</v>
      </c>
      <c r="AM176" s="302"/>
      <c r="AN176" s="227" t="e">
        <f>ADMIN1!CH176</f>
        <v>#VALUE!</v>
      </c>
      <c r="AO176" s="302"/>
      <c r="AP176" s="226" t="e">
        <f>ADMIN1!CK176</f>
        <v>#VALUE!</v>
      </c>
      <c r="AQ176" s="302"/>
      <c r="AR176" s="228" t="e">
        <f>ADMIN1!CN176</f>
        <v>#VALUE!</v>
      </c>
      <c r="AS176" s="302"/>
      <c r="AT176" s="227" t="e">
        <f>ADMIN1!CQ176</f>
        <v>#VALUE!</v>
      </c>
      <c r="AU176" s="302"/>
      <c r="AV176" s="226" t="e">
        <f>ADMIN1!CT176</f>
        <v>#VALUE!</v>
      </c>
      <c r="AW176" s="302"/>
      <c r="AX176" s="227" t="e">
        <f>ADMIN1!CW176</f>
        <v>#VALUE!</v>
      </c>
      <c r="AY176" s="302"/>
      <c r="AZ176" s="226" t="e">
        <f>ADMIN1!CZ176</f>
        <v>#VALUE!</v>
      </c>
      <c r="BA176" s="302"/>
      <c r="BB176" s="228" t="e">
        <f>ADMIN1!DC176</f>
        <v>#VALUE!</v>
      </c>
      <c r="BC176" s="211"/>
    </row>
    <row r="177" spans="1:55" ht="30" customHeight="1" x14ac:dyDescent="0.2">
      <c r="A177" s="303" t="str">
        <f>ADMIN1!V177</f>
        <v>1564</v>
      </c>
      <c r="B177" s="304" t="str">
        <f>IF(ADMIN1!X177=0, "", ADMIN1!X177)</f>
        <v>❤️</v>
      </c>
      <c r="C177" s="467" t="str">
        <f>ADMIN1!W177</f>
        <v>Polen sec BIO (bocal 500g)</v>
      </c>
      <c r="D177" s="467"/>
      <c r="E177" s="397" t="e">
        <f>ADMIN1!Y177</f>
        <v>#VALUE!</v>
      </c>
      <c r="F177" s="222" t="str">
        <f>ADMIN1!AA177</f>
        <v>Pièce</v>
      </c>
      <c r="G177" s="305" t="str">
        <f>IF(ADMIN1!AB177="", "", ADMIN1!AB177)</f>
        <v/>
      </c>
      <c r="H177" s="305" t="str">
        <f>IF(ADMIN1!AC177="", "", ADMIN1!AC177)</f>
        <v/>
      </c>
      <c r="I177" s="305" t="str">
        <f>IF(ADMIN1!AD177="", "", ADMIN1!AD177)</f>
        <v/>
      </c>
      <c r="J177" s="408" t="str">
        <f>ADMIN1!AH177</f>
        <v>Huelva</v>
      </c>
      <c r="K177" s="223">
        <f>ADMIN1!AI177</f>
        <v>0</v>
      </c>
      <c r="L177" s="223" t="e">
        <f>ADMIN1!AJ177</f>
        <v>#VALUE!</v>
      </c>
      <c r="M177" s="224" t="e">
        <f>ADMIN1!AK177</f>
        <v>#VALUE!</v>
      </c>
      <c r="N177" s="462"/>
      <c r="O177" s="302"/>
      <c r="P177" s="225" t="e">
        <f>ADMIN1!AX177</f>
        <v>#VALUE!</v>
      </c>
      <c r="Q177" s="302"/>
      <c r="R177" s="226" t="e">
        <f>ADMIN1!BA177</f>
        <v>#VALUE!</v>
      </c>
      <c r="S177" s="302"/>
      <c r="T177" s="227" t="e">
        <f>ADMIN1!BD177</f>
        <v>#VALUE!</v>
      </c>
      <c r="U177" s="302"/>
      <c r="V177" s="227" t="e">
        <f>ADMIN1!BG177</f>
        <v>#VALUE!</v>
      </c>
      <c r="W177" s="302"/>
      <c r="X177" s="227" t="e">
        <f>ADMIN1!BJ177</f>
        <v>#VALUE!</v>
      </c>
      <c r="Y177" s="302"/>
      <c r="Z177" s="226" t="e">
        <f>ADMIN1!BM177</f>
        <v>#VALUE!</v>
      </c>
      <c r="AA177" s="302"/>
      <c r="AB177" s="227" t="e">
        <f>ADMIN1!BP177</f>
        <v>#VALUE!</v>
      </c>
      <c r="AC177" s="302"/>
      <c r="AD177" s="226" t="e">
        <f>ADMIN1!BS177</f>
        <v>#VALUE!</v>
      </c>
      <c r="AE177" s="302"/>
      <c r="AF177" s="227" t="e">
        <f>ADMIN1!BV177</f>
        <v>#VALUE!</v>
      </c>
      <c r="AG177" s="302"/>
      <c r="AH177" s="226" t="e">
        <f>ADMIN1!BY177</f>
        <v>#VALUE!</v>
      </c>
      <c r="AI177" s="302"/>
      <c r="AJ177" s="227" t="e">
        <f>ADMIN1!CB177</f>
        <v>#VALUE!</v>
      </c>
      <c r="AK177" s="302"/>
      <c r="AL177" s="226" t="e">
        <f>ADMIN1!CE177</f>
        <v>#VALUE!</v>
      </c>
      <c r="AM177" s="302"/>
      <c r="AN177" s="227" t="e">
        <f>ADMIN1!CH177</f>
        <v>#VALUE!</v>
      </c>
      <c r="AO177" s="302"/>
      <c r="AP177" s="226" t="e">
        <f>ADMIN1!CK177</f>
        <v>#VALUE!</v>
      </c>
      <c r="AQ177" s="302"/>
      <c r="AR177" s="228" t="e">
        <f>ADMIN1!CN177</f>
        <v>#VALUE!</v>
      </c>
      <c r="AS177" s="302"/>
      <c r="AT177" s="227" t="e">
        <f>ADMIN1!CQ177</f>
        <v>#VALUE!</v>
      </c>
      <c r="AU177" s="302"/>
      <c r="AV177" s="226" t="e">
        <f>ADMIN1!CT177</f>
        <v>#VALUE!</v>
      </c>
      <c r="AW177" s="302"/>
      <c r="AX177" s="227" t="e">
        <f>ADMIN1!CW177</f>
        <v>#VALUE!</v>
      </c>
      <c r="AY177" s="302"/>
      <c r="AZ177" s="226" t="e">
        <f>ADMIN1!CZ177</f>
        <v>#VALUE!</v>
      </c>
      <c r="BA177" s="302"/>
      <c r="BB177" s="228" t="e">
        <f>ADMIN1!DC177</f>
        <v>#VALUE!</v>
      </c>
      <c r="BC177" s="211"/>
    </row>
    <row r="178" spans="1:55" ht="30" customHeight="1" x14ac:dyDescent="0.2">
      <c r="A178" s="303">
        <f>ADMIN1!V178</f>
        <v>6121</v>
      </c>
      <c r="B178" s="304" t="str">
        <f>IF(ADMIN1!X178=0, "", ADMIN1!X178)</f>
        <v/>
      </c>
      <c r="C178" s="467" t="str">
        <f>ADMIN1!W178</f>
        <v>Pomme de terre Lucinda blanche BIO</v>
      </c>
      <c r="D178" s="467"/>
      <c r="E178" s="397" t="e">
        <f>ADMIN1!Y178</f>
        <v>#VALUE!</v>
      </c>
      <c r="F178" s="222" t="str">
        <f>ADMIN1!AA178</f>
        <v>kg</v>
      </c>
      <c r="G178" s="305" t="e">
        <f>IF(ADMIN1!AB178="", "", ADMIN1!AB178)</f>
        <v>#VALUE!</v>
      </c>
      <c r="H178" s="305" t="e">
        <f>IF(ADMIN1!AC178="", "", ADMIN1!AC178)</f>
        <v>#VALUE!</v>
      </c>
      <c r="I178" s="305" t="str">
        <f>IF(ADMIN1!AD178="", "", ADMIN1!AD178)</f>
        <v/>
      </c>
      <c r="J178" s="408" t="str">
        <f>ADMIN1!AH178</f>
        <v>Malaga</v>
      </c>
      <c r="K178" s="223">
        <f>ADMIN1!AI178</f>
        <v>0</v>
      </c>
      <c r="L178" s="223" t="e">
        <f>ADMIN1!AJ178</f>
        <v>#VALUE!</v>
      </c>
      <c r="M178" s="224" t="e">
        <f>ADMIN1!AK178</f>
        <v>#VALUE!</v>
      </c>
      <c r="N178" s="462"/>
      <c r="O178" s="302"/>
      <c r="P178" s="225" t="e">
        <f>ADMIN1!AX178</f>
        <v>#VALUE!</v>
      </c>
      <c r="Q178" s="302"/>
      <c r="R178" s="226" t="e">
        <f>ADMIN1!BA178</f>
        <v>#VALUE!</v>
      </c>
      <c r="S178" s="302"/>
      <c r="T178" s="227" t="e">
        <f>ADMIN1!BD178</f>
        <v>#VALUE!</v>
      </c>
      <c r="U178" s="302"/>
      <c r="V178" s="227" t="e">
        <f>ADMIN1!BG178</f>
        <v>#VALUE!</v>
      </c>
      <c r="W178" s="302"/>
      <c r="X178" s="227" t="e">
        <f>ADMIN1!BJ178</f>
        <v>#VALUE!</v>
      </c>
      <c r="Y178" s="302"/>
      <c r="Z178" s="226" t="e">
        <f>ADMIN1!BM178</f>
        <v>#VALUE!</v>
      </c>
      <c r="AA178" s="302"/>
      <c r="AB178" s="227" t="e">
        <f>ADMIN1!BP178</f>
        <v>#VALUE!</v>
      </c>
      <c r="AC178" s="302"/>
      <c r="AD178" s="226" t="e">
        <f>ADMIN1!BS178</f>
        <v>#VALUE!</v>
      </c>
      <c r="AE178" s="302"/>
      <c r="AF178" s="227" t="e">
        <f>ADMIN1!BV178</f>
        <v>#VALUE!</v>
      </c>
      <c r="AG178" s="302"/>
      <c r="AH178" s="226" t="e">
        <f>ADMIN1!BY178</f>
        <v>#VALUE!</v>
      </c>
      <c r="AI178" s="302"/>
      <c r="AJ178" s="227" t="e">
        <f>ADMIN1!CB178</f>
        <v>#VALUE!</v>
      </c>
      <c r="AK178" s="302"/>
      <c r="AL178" s="226" t="e">
        <f>ADMIN1!CE178</f>
        <v>#VALUE!</v>
      </c>
      <c r="AM178" s="302"/>
      <c r="AN178" s="227" t="e">
        <f>ADMIN1!CH178</f>
        <v>#VALUE!</v>
      </c>
      <c r="AO178" s="302"/>
      <c r="AP178" s="226" t="e">
        <f>ADMIN1!CK178</f>
        <v>#VALUE!</v>
      </c>
      <c r="AQ178" s="302"/>
      <c r="AR178" s="228" t="e">
        <f>ADMIN1!CN178</f>
        <v>#VALUE!</v>
      </c>
      <c r="AS178" s="302"/>
      <c r="AT178" s="227" t="e">
        <f>ADMIN1!CQ178</f>
        <v>#VALUE!</v>
      </c>
      <c r="AU178" s="302"/>
      <c r="AV178" s="226" t="e">
        <f>ADMIN1!CT178</f>
        <v>#VALUE!</v>
      </c>
      <c r="AW178" s="302"/>
      <c r="AX178" s="227" t="e">
        <f>ADMIN1!CW178</f>
        <v>#VALUE!</v>
      </c>
      <c r="AY178" s="302"/>
      <c r="AZ178" s="226" t="e">
        <f>ADMIN1!CZ178</f>
        <v>#VALUE!</v>
      </c>
      <c r="BA178" s="302"/>
      <c r="BB178" s="228" t="e">
        <f>ADMIN1!DC178</f>
        <v>#VALUE!</v>
      </c>
      <c r="BC178" s="211"/>
    </row>
    <row r="179" spans="1:55" ht="30" customHeight="1" x14ac:dyDescent="0.2">
      <c r="A179" s="303">
        <f>ADMIN1!V179</f>
        <v>1147</v>
      </c>
      <c r="B179" s="304" t="str">
        <f>IF(ADMIN1!X179=0, "", ADMIN1!X179)</f>
        <v/>
      </c>
      <c r="C179" s="467" t="str">
        <f>ADMIN1!W179</f>
        <v>Pomme de terre rouge BIO</v>
      </c>
      <c r="D179" s="467"/>
      <c r="E179" s="397" t="e">
        <f>ADMIN1!Y179</f>
        <v>#VALUE!</v>
      </c>
      <c r="F179" s="222" t="str">
        <f>ADMIN1!AA179</f>
        <v>kg</v>
      </c>
      <c r="G179" s="305" t="e">
        <f>IF(ADMIN1!AB179="", "", ADMIN1!AB179)</f>
        <v>#VALUE!</v>
      </c>
      <c r="H179" s="305" t="e">
        <f>IF(ADMIN1!AC179="", "", ADMIN1!AC179)</f>
        <v>#VALUE!</v>
      </c>
      <c r="I179" s="305" t="str">
        <f>IF(ADMIN1!AD179="", "", ADMIN1!AD179)</f>
        <v/>
      </c>
      <c r="J179" s="408" t="str">
        <f>ADMIN1!AH179</f>
        <v>Grenade</v>
      </c>
      <c r="K179" s="223">
        <f>ADMIN1!AI179</f>
        <v>0</v>
      </c>
      <c r="L179" s="223" t="e">
        <f>ADMIN1!AJ179</f>
        <v>#VALUE!</v>
      </c>
      <c r="M179" s="224" t="e">
        <f>ADMIN1!AK179</f>
        <v>#VALUE!</v>
      </c>
      <c r="N179" s="462"/>
      <c r="O179" s="302"/>
      <c r="P179" s="225" t="e">
        <f>ADMIN1!AX179</f>
        <v>#VALUE!</v>
      </c>
      <c r="Q179" s="302"/>
      <c r="R179" s="226" t="e">
        <f>ADMIN1!BA179</f>
        <v>#VALUE!</v>
      </c>
      <c r="S179" s="302"/>
      <c r="T179" s="227" t="e">
        <f>ADMIN1!BD179</f>
        <v>#VALUE!</v>
      </c>
      <c r="U179" s="302"/>
      <c r="V179" s="227" t="e">
        <f>ADMIN1!BG179</f>
        <v>#VALUE!</v>
      </c>
      <c r="W179" s="302"/>
      <c r="X179" s="227" t="e">
        <f>ADMIN1!BJ179</f>
        <v>#VALUE!</v>
      </c>
      <c r="Y179" s="302"/>
      <c r="Z179" s="226" t="e">
        <f>ADMIN1!BM179</f>
        <v>#VALUE!</v>
      </c>
      <c r="AA179" s="302"/>
      <c r="AB179" s="227" t="e">
        <f>ADMIN1!BP179</f>
        <v>#VALUE!</v>
      </c>
      <c r="AC179" s="302"/>
      <c r="AD179" s="226" t="e">
        <f>ADMIN1!BS179</f>
        <v>#VALUE!</v>
      </c>
      <c r="AE179" s="302"/>
      <c r="AF179" s="227" t="e">
        <f>ADMIN1!BV179</f>
        <v>#VALUE!</v>
      </c>
      <c r="AG179" s="302"/>
      <c r="AH179" s="226" t="e">
        <f>ADMIN1!BY179</f>
        <v>#VALUE!</v>
      </c>
      <c r="AI179" s="302"/>
      <c r="AJ179" s="227" t="e">
        <f>ADMIN1!CB179</f>
        <v>#VALUE!</v>
      </c>
      <c r="AK179" s="302"/>
      <c r="AL179" s="226" t="e">
        <f>ADMIN1!CE179</f>
        <v>#VALUE!</v>
      </c>
      <c r="AM179" s="302"/>
      <c r="AN179" s="227" t="e">
        <f>ADMIN1!CH179</f>
        <v>#VALUE!</v>
      </c>
      <c r="AO179" s="302"/>
      <c r="AP179" s="226" t="e">
        <f>ADMIN1!CK179</f>
        <v>#VALUE!</v>
      </c>
      <c r="AQ179" s="302"/>
      <c r="AR179" s="228" t="e">
        <f>ADMIN1!CN179</f>
        <v>#VALUE!</v>
      </c>
      <c r="AS179" s="302"/>
      <c r="AT179" s="227" t="e">
        <f>ADMIN1!CQ179</f>
        <v>#VALUE!</v>
      </c>
      <c r="AU179" s="302"/>
      <c r="AV179" s="226" t="e">
        <f>ADMIN1!CT179</f>
        <v>#VALUE!</v>
      </c>
      <c r="AW179" s="302"/>
      <c r="AX179" s="227" t="e">
        <f>ADMIN1!CW179</f>
        <v>#VALUE!</v>
      </c>
      <c r="AY179" s="302"/>
      <c r="AZ179" s="226" t="e">
        <f>ADMIN1!CZ179</f>
        <v>#VALUE!</v>
      </c>
      <c r="BA179" s="302"/>
      <c r="BB179" s="228" t="e">
        <f>ADMIN1!DC179</f>
        <v>#VALUE!</v>
      </c>
      <c r="BC179" s="211"/>
    </row>
    <row r="180" spans="1:55" ht="30" customHeight="1" x14ac:dyDescent="0.2">
      <c r="A180" s="303" t="str">
        <f>ADMIN1!V180</f>
        <v>5124-3852</v>
      </c>
      <c r="B180" s="304" t="str">
        <f>IF(ADMIN1!X180=0, "", ADMIN1!X180)</f>
        <v/>
      </c>
      <c r="C180" s="467" t="str">
        <f>ADMIN1!W180</f>
        <v>Pomme Golden</v>
      </c>
      <c r="D180" s="467"/>
      <c r="E180" s="397" t="e">
        <f>ADMIN1!Y180</f>
        <v>#VALUE!</v>
      </c>
      <c r="F180" s="222" t="str">
        <f>ADMIN1!AA180</f>
        <v>kg</v>
      </c>
      <c r="G180" s="305" t="e">
        <f>IF(ADMIN1!AB180="", "", ADMIN1!AB180)</f>
        <v>#VALUE!</v>
      </c>
      <c r="H180" s="305" t="e">
        <f>IF(ADMIN1!AC180="", "", ADMIN1!AC180)</f>
        <v>#VALUE!</v>
      </c>
      <c r="I180" s="305" t="e">
        <f>IF(ADMIN1!AD180="", "", ADMIN1!AD180)</f>
        <v>#VALUE!</v>
      </c>
      <c r="J180" s="408" t="str">
        <f>ADMIN1!AH180</f>
        <v>Grenade</v>
      </c>
      <c r="K180" s="223">
        <f>ADMIN1!AI180</f>
        <v>0</v>
      </c>
      <c r="L180" s="223" t="e">
        <f>ADMIN1!AJ180</f>
        <v>#VALUE!</v>
      </c>
      <c r="M180" s="224" t="e">
        <f>ADMIN1!AK180</f>
        <v>#VALUE!</v>
      </c>
      <c r="N180" s="462"/>
      <c r="O180" s="302"/>
      <c r="P180" s="225" t="e">
        <f>ADMIN1!AX180</f>
        <v>#VALUE!</v>
      </c>
      <c r="Q180" s="302"/>
      <c r="R180" s="226" t="e">
        <f>ADMIN1!BA180</f>
        <v>#VALUE!</v>
      </c>
      <c r="S180" s="302"/>
      <c r="T180" s="227" t="e">
        <f>ADMIN1!BD180</f>
        <v>#VALUE!</v>
      </c>
      <c r="U180" s="302"/>
      <c r="V180" s="227" t="e">
        <f>ADMIN1!BG180</f>
        <v>#VALUE!</v>
      </c>
      <c r="W180" s="302"/>
      <c r="X180" s="227" t="e">
        <f>ADMIN1!BJ180</f>
        <v>#VALUE!</v>
      </c>
      <c r="Y180" s="302"/>
      <c r="Z180" s="226" t="e">
        <f>ADMIN1!BM180</f>
        <v>#VALUE!</v>
      </c>
      <c r="AA180" s="302"/>
      <c r="AB180" s="227" t="e">
        <f>ADMIN1!BP180</f>
        <v>#VALUE!</v>
      </c>
      <c r="AC180" s="302"/>
      <c r="AD180" s="226" t="e">
        <f>ADMIN1!BS180</f>
        <v>#VALUE!</v>
      </c>
      <c r="AE180" s="302"/>
      <c r="AF180" s="227" t="e">
        <f>ADMIN1!BV180</f>
        <v>#VALUE!</v>
      </c>
      <c r="AG180" s="302"/>
      <c r="AH180" s="226" t="e">
        <f>ADMIN1!BY180</f>
        <v>#VALUE!</v>
      </c>
      <c r="AI180" s="302"/>
      <c r="AJ180" s="227" t="e">
        <f>ADMIN1!CB180</f>
        <v>#VALUE!</v>
      </c>
      <c r="AK180" s="302"/>
      <c r="AL180" s="226" t="e">
        <f>ADMIN1!CE180</f>
        <v>#VALUE!</v>
      </c>
      <c r="AM180" s="302"/>
      <c r="AN180" s="227" t="e">
        <f>ADMIN1!CH180</f>
        <v>#VALUE!</v>
      </c>
      <c r="AO180" s="302"/>
      <c r="AP180" s="226" t="e">
        <f>ADMIN1!CK180</f>
        <v>#VALUE!</v>
      </c>
      <c r="AQ180" s="302"/>
      <c r="AR180" s="228" t="e">
        <f>ADMIN1!CN180</f>
        <v>#VALUE!</v>
      </c>
      <c r="AS180" s="302"/>
      <c r="AT180" s="227" t="e">
        <f>ADMIN1!CQ180</f>
        <v>#VALUE!</v>
      </c>
      <c r="AU180" s="302"/>
      <c r="AV180" s="226" t="e">
        <f>ADMIN1!CT180</f>
        <v>#VALUE!</v>
      </c>
      <c r="AW180" s="302"/>
      <c r="AX180" s="227" t="e">
        <f>ADMIN1!CW180</f>
        <v>#VALUE!</v>
      </c>
      <c r="AY180" s="302"/>
      <c r="AZ180" s="226" t="e">
        <f>ADMIN1!CZ180</f>
        <v>#VALUE!</v>
      </c>
      <c r="BA180" s="302"/>
      <c r="BB180" s="228" t="e">
        <f>ADMIN1!DC180</f>
        <v>#VALUE!</v>
      </c>
      <c r="BC180" s="211"/>
    </row>
    <row r="181" spans="1:55" ht="30" customHeight="1" x14ac:dyDescent="0.2">
      <c r="A181" s="303">
        <f>ADMIN1!V181</f>
        <v>3973</v>
      </c>
      <c r="B181" s="304" t="str">
        <f>IF(ADMIN1!X181=0, "", ADMIN1!X181)</f>
        <v/>
      </c>
      <c r="C181" s="467" t="str">
        <f>ADMIN1!W181</f>
        <v>Pomme Granny Smith</v>
      </c>
      <c r="D181" s="467"/>
      <c r="E181" s="397" t="e">
        <f>ADMIN1!Y181</f>
        <v>#VALUE!</v>
      </c>
      <c r="F181" s="222" t="str">
        <f>ADMIN1!AA181</f>
        <v>kg</v>
      </c>
      <c r="G181" s="305" t="e">
        <f>IF(ADMIN1!AB181="", "", ADMIN1!AB181)</f>
        <v>#VALUE!</v>
      </c>
      <c r="H181" s="305" t="e">
        <f>IF(ADMIN1!AC181="", "", ADMIN1!AC181)</f>
        <v>#VALUE!</v>
      </c>
      <c r="I181" s="305" t="e">
        <f>IF(ADMIN1!AD181="", "", ADMIN1!AD181)</f>
        <v>#VALUE!</v>
      </c>
      <c r="J181" s="408" t="str">
        <f>ADMIN1!AH181</f>
        <v>Grenade</v>
      </c>
      <c r="K181" s="223">
        <f>ADMIN1!AI181</f>
        <v>0</v>
      </c>
      <c r="L181" s="223" t="e">
        <f>ADMIN1!AJ181</f>
        <v>#VALUE!</v>
      </c>
      <c r="M181" s="224" t="e">
        <f>ADMIN1!AK181</f>
        <v>#VALUE!</v>
      </c>
      <c r="N181" s="462"/>
      <c r="O181" s="302"/>
      <c r="P181" s="225" t="e">
        <f>ADMIN1!AX181</f>
        <v>#VALUE!</v>
      </c>
      <c r="Q181" s="302"/>
      <c r="R181" s="226" t="e">
        <f>ADMIN1!BA181</f>
        <v>#VALUE!</v>
      </c>
      <c r="S181" s="302"/>
      <c r="T181" s="227" t="e">
        <f>ADMIN1!BD181</f>
        <v>#VALUE!</v>
      </c>
      <c r="U181" s="302"/>
      <c r="V181" s="227" t="e">
        <f>ADMIN1!BG181</f>
        <v>#VALUE!</v>
      </c>
      <c r="W181" s="302"/>
      <c r="X181" s="227" t="e">
        <f>ADMIN1!BJ181</f>
        <v>#VALUE!</v>
      </c>
      <c r="Y181" s="302"/>
      <c r="Z181" s="226" t="e">
        <f>ADMIN1!BM181</f>
        <v>#VALUE!</v>
      </c>
      <c r="AA181" s="302"/>
      <c r="AB181" s="227" t="e">
        <f>ADMIN1!BP181</f>
        <v>#VALUE!</v>
      </c>
      <c r="AC181" s="302"/>
      <c r="AD181" s="226" t="e">
        <f>ADMIN1!BS181</f>
        <v>#VALUE!</v>
      </c>
      <c r="AE181" s="302"/>
      <c r="AF181" s="227" t="e">
        <f>ADMIN1!BV181</f>
        <v>#VALUE!</v>
      </c>
      <c r="AG181" s="302"/>
      <c r="AH181" s="226" t="e">
        <f>ADMIN1!BY181</f>
        <v>#VALUE!</v>
      </c>
      <c r="AI181" s="302"/>
      <c r="AJ181" s="227" t="e">
        <f>ADMIN1!CB181</f>
        <v>#VALUE!</v>
      </c>
      <c r="AK181" s="302"/>
      <c r="AL181" s="226" t="e">
        <f>ADMIN1!CE181</f>
        <v>#VALUE!</v>
      </c>
      <c r="AM181" s="302"/>
      <c r="AN181" s="227" t="e">
        <f>ADMIN1!CH181</f>
        <v>#VALUE!</v>
      </c>
      <c r="AO181" s="302"/>
      <c r="AP181" s="226" t="e">
        <f>ADMIN1!CK181</f>
        <v>#VALUE!</v>
      </c>
      <c r="AQ181" s="302"/>
      <c r="AR181" s="228" t="e">
        <f>ADMIN1!CN181</f>
        <v>#VALUE!</v>
      </c>
      <c r="AS181" s="302"/>
      <c r="AT181" s="227" t="e">
        <f>ADMIN1!CQ181</f>
        <v>#VALUE!</v>
      </c>
      <c r="AU181" s="302"/>
      <c r="AV181" s="226" t="e">
        <f>ADMIN1!CT181</f>
        <v>#VALUE!</v>
      </c>
      <c r="AW181" s="302"/>
      <c r="AX181" s="227" t="e">
        <f>ADMIN1!CW181</f>
        <v>#VALUE!</v>
      </c>
      <c r="AY181" s="302"/>
      <c r="AZ181" s="226" t="e">
        <f>ADMIN1!CZ181</f>
        <v>#VALUE!</v>
      </c>
      <c r="BA181" s="302"/>
      <c r="BB181" s="228" t="e">
        <f>ADMIN1!DC181</f>
        <v>#VALUE!</v>
      </c>
      <c r="BC181" s="211"/>
    </row>
    <row r="182" spans="1:55" ht="30" customHeight="1" x14ac:dyDescent="0.2">
      <c r="A182" s="303">
        <f>ADMIN1!V182</f>
        <v>3706</v>
      </c>
      <c r="B182" s="304" t="str">
        <f>IF(ADMIN1!X182=0, "", ADMIN1!X182)</f>
        <v/>
      </c>
      <c r="C182" s="467" t="str">
        <f>ADMIN1!W182</f>
        <v>Pomme Reineta</v>
      </c>
      <c r="D182" s="467"/>
      <c r="E182" s="397" t="e">
        <f>ADMIN1!Y182</f>
        <v>#VALUE!</v>
      </c>
      <c r="F182" s="222" t="str">
        <f>ADMIN1!AA182</f>
        <v>kg</v>
      </c>
      <c r="G182" s="305" t="e">
        <f>IF(ADMIN1!AB182="", "", ADMIN1!AB182)</f>
        <v>#VALUE!</v>
      </c>
      <c r="H182" s="305" t="e">
        <f>IF(ADMIN1!AC182="", "", ADMIN1!AC182)</f>
        <v>#VALUE!</v>
      </c>
      <c r="I182" s="305" t="str">
        <f>IF(ADMIN1!AD182="", "", ADMIN1!AD182)</f>
        <v/>
      </c>
      <c r="J182" s="408" t="str">
        <f>ADMIN1!AH182</f>
        <v>Grenade</v>
      </c>
      <c r="K182" s="223">
        <f>ADMIN1!AI182</f>
        <v>0</v>
      </c>
      <c r="L182" s="223" t="e">
        <f>ADMIN1!AJ182</f>
        <v>#VALUE!</v>
      </c>
      <c r="M182" s="224" t="e">
        <f>ADMIN1!AK182</f>
        <v>#VALUE!</v>
      </c>
      <c r="N182" s="462"/>
      <c r="O182" s="302"/>
      <c r="P182" s="225" t="e">
        <f>ADMIN1!AX182</f>
        <v>#VALUE!</v>
      </c>
      <c r="Q182" s="302"/>
      <c r="R182" s="226" t="e">
        <f>ADMIN1!BA182</f>
        <v>#VALUE!</v>
      </c>
      <c r="S182" s="302"/>
      <c r="T182" s="227" t="e">
        <f>ADMIN1!BD182</f>
        <v>#VALUE!</v>
      </c>
      <c r="U182" s="302"/>
      <c r="V182" s="227" t="e">
        <f>ADMIN1!BG182</f>
        <v>#VALUE!</v>
      </c>
      <c r="W182" s="302"/>
      <c r="X182" s="227" t="e">
        <f>ADMIN1!BJ182</f>
        <v>#VALUE!</v>
      </c>
      <c r="Y182" s="302"/>
      <c r="Z182" s="226" t="e">
        <f>ADMIN1!BM182</f>
        <v>#VALUE!</v>
      </c>
      <c r="AA182" s="302"/>
      <c r="AB182" s="227" t="e">
        <f>ADMIN1!BP182</f>
        <v>#VALUE!</v>
      </c>
      <c r="AC182" s="302"/>
      <c r="AD182" s="226" t="e">
        <f>ADMIN1!BS182</f>
        <v>#VALUE!</v>
      </c>
      <c r="AE182" s="302"/>
      <c r="AF182" s="227" t="e">
        <f>ADMIN1!BV182</f>
        <v>#VALUE!</v>
      </c>
      <c r="AG182" s="302"/>
      <c r="AH182" s="226" t="e">
        <f>ADMIN1!BY182</f>
        <v>#VALUE!</v>
      </c>
      <c r="AI182" s="302"/>
      <c r="AJ182" s="227" t="e">
        <f>ADMIN1!CB182</f>
        <v>#VALUE!</v>
      </c>
      <c r="AK182" s="302"/>
      <c r="AL182" s="226" t="e">
        <f>ADMIN1!CE182</f>
        <v>#VALUE!</v>
      </c>
      <c r="AM182" s="302"/>
      <c r="AN182" s="227" t="e">
        <f>ADMIN1!CH182</f>
        <v>#VALUE!</v>
      </c>
      <c r="AO182" s="302"/>
      <c r="AP182" s="226" t="e">
        <f>ADMIN1!CK182</f>
        <v>#VALUE!</v>
      </c>
      <c r="AQ182" s="302"/>
      <c r="AR182" s="228" t="e">
        <f>ADMIN1!CN182</f>
        <v>#VALUE!</v>
      </c>
      <c r="AS182" s="302"/>
      <c r="AT182" s="227" t="e">
        <f>ADMIN1!CQ182</f>
        <v>#VALUE!</v>
      </c>
      <c r="AU182" s="302"/>
      <c r="AV182" s="226" t="e">
        <f>ADMIN1!CT182</f>
        <v>#VALUE!</v>
      </c>
      <c r="AW182" s="302"/>
      <c r="AX182" s="227" t="e">
        <f>ADMIN1!CW182</f>
        <v>#VALUE!</v>
      </c>
      <c r="AY182" s="302"/>
      <c r="AZ182" s="226" t="e">
        <f>ADMIN1!CZ182</f>
        <v>#VALUE!</v>
      </c>
      <c r="BA182" s="302"/>
      <c r="BB182" s="228" t="e">
        <f>ADMIN1!DC182</f>
        <v>#VALUE!</v>
      </c>
      <c r="BC182" s="211"/>
    </row>
    <row r="183" spans="1:55" ht="30" customHeight="1" x14ac:dyDescent="0.2">
      <c r="A183" s="303">
        <f>ADMIN1!V183</f>
        <v>3145</v>
      </c>
      <c r="B183" s="304" t="str">
        <f>IF(ADMIN1!X183=0, "", ADMIN1!X183)</f>
        <v/>
      </c>
      <c r="C183" s="467" t="str">
        <f>ADMIN1!W183</f>
        <v>Pomme rouge Starky</v>
      </c>
      <c r="D183" s="467"/>
      <c r="E183" s="397" t="e">
        <f>ADMIN1!Y183</f>
        <v>#VALUE!</v>
      </c>
      <c r="F183" s="222" t="str">
        <f>ADMIN1!AA183</f>
        <v>kg</v>
      </c>
      <c r="G183" s="305" t="e">
        <f>IF(ADMIN1!AB183="", "", ADMIN1!AB183)</f>
        <v>#VALUE!</v>
      </c>
      <c r="H183" s="305" t="e">
        <f>IF(ADMIN1!AC183="", "", ADMIN1!AC183)</f>
        <v>#VALUE!</v>
      </c>
      <c r="I183" s="305" t="e">
        <f>IF(ADMIN1!AD183="", "", ADMIN1!AD183)</f>
        <v>#VALUE!</v>
      </c>
      <c r="J183" s="408" t="str">
        <f>ADMIN1!AH183</f>
        <v>Grenade</v>
      </c>
      <c r="K183" s="223">
        <f>ADMIN1!AI183</f>
        <v>0</v>
      </c>
      <c r="L183" s="223" t="e">
        <f>ADMIN1!AJ183</f>
        <v>#VALUE!</v>
      </c>
      <c r="M183" s="224" t="e">
        <f>ADMIN1!AK183</f>
        <v>#VALUE!</v>
      </c>
      <c r="N183" s="462"/>
      <c r="O183" s="302"/>
      <c r="P183" s="225" t="e">
        <f>ADMIN1!AX183</f>
        <v>#VALUE!</v>
      </c>
      <c r="Q183" s="302"/>
      <c r="R183" s="226" t="e">
        <f>ADMIN1!BA183</f>
        <v>#VALUE!</v>
      </c>
      <c r="S183" s="302"/>
      <c r="T183" s="227" t="e">
        <f>ADMIN1!BD183</f>
        <v>#VALUE!</v>
      </c>
      <c r="U183" s="302"/>
      <c r="V183" s="227" t="e">
        <f>ADMIN1!BG183</f>
        <v>#VALUE!</v>
      </c>
      <c r="W183" s="302"/>
      <c r="X183" s="227" t="e">
        <f>ADMIN1!BJ183</f>
        <v>#VALUE!</v>
      </c>
      <c r="Y183" s="302"/>
      <c r="Z183" s="226" t="e">
        <f>ADMIN1!BM183</f>
        <v>#VALUE!</v>
      </c>
      <c r="AA183" s="302"/>
      <c r="AB183" s="227" t="e">
        <f>ADMIN1!BP183</f>
        <v>#VALUE!</v>
      </c>
      <c r="AC183" s="302"/>
      <c r="AD183" s="226" t="e">
        <f>ADMIN1!BS183</f>
        <v>#VALUE!</v>
      </c>
      <c r="AE183" s="302"/>
      <c r="AF183" s="227" t="e">
        <f>ADMIN1!BV183</f>
        <v>#VALUE!</v>
      </c>
      <c r="AG183" s="302"/>
      <c r="AH183" s="226" t="e">
        <f>ADMIN1!BY183</f>
        <v>#VALUE!</v>
      </c>
      <c r="AI183" s="302"/>
      <c r="AJ183" s="227" t="e">
        <f>ADMIN1!CB183</f>
        <v>#VALUE!</v>
      </c>
      <c r="AK183" s="302"/>
      <c r="AL183" s="226" t="e">
        <f>ADMIN1!CE183</f>
        <v>#VALUE!</v>
      </c>
      <c r="AM183" s="302"/>
      <c r="AN183" s="227" t="e">
        <f>ADMIN1!CH183</f>
        <v>#VALUE!</v>
      </c>
      <c r="AO183" s="302"/>
      <c r="AP183" s="226" t="e">
        <f>ADMIN1!CK183</f>
        <v>#VALUE!</v>
      </c>
      <c r="AQ183" s="302"/>
      <c r="AR183" s="228" t="e">
        <f>ADMIN1!CN183</f>
        <v>#VALUE!</v>
      </c>
      <c r="AS183" s="302"/>
      <c r="AT183" s="227" t="e">
        <f>ADMIN1!CQ183</f>
        <v>#VALUE!</v>
      </c>
      <c r="AU183" s="302"/>
      <c r="AV183" s="226" t="e">
        <f>ADMIN1!CT183</f>
        <v>#VALUE!</v>
      </c>
      <c r="AW183" s="302"/>
      <c r="AX183" s="227" t="e">
        <f>ADMIN1!CW183</f>
        <v>#VALUE!</v>
      </c>
      <c r="AY183" s="302"/>
      <c r="AZ183" s="226" t="e">
        <f>ADMIN1!CZ183</f>
        <v>#VALUE!</v>
      </c>
      <c r="BA183" s="302"/>
      <c r="BB183" s="228" t="e">
        <f>ADMIN1!DC183</f>
        <v>#VALUE!</v>
      </c>
      <c r="BC183" s="211"/>
    </row>
    <row r="184" spans="1:55" ht="30" customHeight="1" x14ac:dyDescent="0.2">
      <c r="A184" s="303">
        <f>ADMIN1!V184</f>
        <v>5149</v>
      </c>
      <c r="B184" s="304" t="str">
        <f>IF(ADMIN1!X184=0, "", ADMIN1!X184)</f>
        <v/>
      </c>
      <c r="C184" s="467" t="str">
        <f>ADMIN1!W184</f>
        <v>Pomme rouge Top Red</v>
      </c>
      <c r="D184" s="467"/>
      <c r="E184" s="397" t="e">
        <f>ADMIN1!Y184</f>
        <v>#VALUE!</v>
      </c>
      <c r="F184" s="222" t="str">
        <f>ADMIN1!AA184</f>
        <v>kg</v>
      </c>
      <c r="G184" s="305" t="str">
        <f>IF(ADMIN1!AB184="", "", ADMIN1!AB184)</f>
        <v/>
      </c>
      <c r="H184" s="305" t="str">
        <f>IF(ADMIN1!AC184="", "", ADMIN1!AC184)</f>
        <v/>
      </c>
      <c r="I184" s="305" t="str">
        <f>IF(ADMIN1!AD184="", "", ADMIN1!AD184)</f>
        <v/>
      </c>
      <c r="J184" s="408" t="str">
        <f>ADMIN1!AH184</f>
        <v>Grenade</v>
      </c>
      <c r="K184" s="223">
        <f>ADMIN1!AI184</f>
        <v>0</v>
      </c>
      <c r="L184" s="223" t="e">
        <f>ADMIN1!AJ184</f>
        <v>#VALUE!</v>
      </c>
      <c r="M184" s="224" t="e">
        <f>ADMIN1!AK184</f>
        <v>#VALUE!</v>
      </c>
      <c r="N184" s="462"/>
      <c r="O184" s="302"/>
      <c r="P184" s="225" t="e">
        <f>ADMIN1!AX184</f>
        <v>#VALUE!</v>
      </c>
      <c r="Q184" s="302"/>
      <c r="R184" s="226" t="e">
        <f>ADMIN1!BA184</f>
        <v>#VALUE!</v>
      </c>
      <c r="S184" s="302"/>
      <c r="T184" s="227" t="e">
        <f>ADMIN1!BD184</f>
        <v>#VALUE!</v>
      </c>
      <c r="U184" s="302"/>
      <c r="V184" s="227" t="e">
        <f>ADMIN1!BG184</f>
        <v>#VALUE!</v>
      </c>
      <c r="W184" s="302"/>
      <c r="X184" s="227" t="e">
        <f>ADMIN1!BJ184</f>
        <v>#VALUE!</v>
      </c>
      <c r="Y184" s="302"/>
      <c r="Z184" s="226" t="e">
        <f>ADMIN1!BM184</f>
        <v>#VALUE!</v>
      </c>
      <c r="AA184" s="302"/>
      <c r="AB184" s="227" t="e">
        <f>ADMIN1!BP184</f>
        <v>#VALUE!</v>
      </c>
      <c r="AC184" s="302"/>
      <c r="AD184" s="226" t="e">
        <f>ADMIN1!BS184</f>
        <v>#VALUE!</v>
      </c>
      <c r="AE184" s="302"/>
      <c r="AF184" s="227" t="e">
        <f>ADMIN1!BV184</f>
        <v>#VALUE!</v>
      </c>
      <c r="AG184" s="302"/>
      <c r="AH184" s="226" t="e">
        <f>ADMIN1!BY184</f>
        <v>#VALUE!</v>
      </c>
      <c r="AI184" s="302"/>
      <c r="AJ184" s="227" t="e">
        <f>ADMIN1!CB184</f>
        <v>#VALUE!</v>
      </c>
      <c r="AK184" s="302"/>
      <c r="AL184" s="226" t="e">
        <f>ADMIN1!CE184</f>
        <v>#VALUE!</v>
      </c>
      <c r="AM184" s="302"/>
      <c r="AN184" s="227" t="e">
        <f>ADMIN1!CH184</f>
        <v>#VALUE!</v>
      </c>
      <c r="AO184" s="302"/>
      <c r="AP184" s="226" t="e">
        <f>ADMIN1!CK184</f>
        <v>#VALUE!</v>
      </c>
      <c r="AQ184" s="302"/>
      <c r="AR184" s="228" t="e">
        <f>ADMIN1!CN184</f>
        <v>#VALUE!</v>
      </c>
      <c r="AS184" s="302"/>
      <c r="AT184" s="227" t="e">
        <f>ADMIN1!CQ184</f>
        <v>#VALUE!</v>
      </c>
      <c r="AU184" s="302"/>
      <c r="AV184" s="226" t="e">
        <f>ADMIN1!CT184</f>
        <v>#VALUE!</v>
      </c>
      <c r="AW184" s="302"/>
      <c r="AX184" s="227" t="e">
        <f>ADMIN1!CW184</f>
        <v>#VALUE!</v>
      </c>
      <c r="AY184" s="302"/>
      <c r="AZ184" s="226" t="e">
        <f>ADMIN1!CZ184</f>
        <v>#VALUE!</v>
      </c>
      <c r="BA184" s="302"/>
      <c r="BB184" s="228" t="e">
        <f>ADMIN1!DC184</f>
        <v>#VALUE!</v>
      </c>
      <c r="BC184" s="211"/>
    </row>
    <row r="185" spans="1:55" ht="30" customHeight="1" x14ac:dyDescent="0.2">
      <c r="A185" s="303">
        <f>ADMIN1!V185</f>
        <v>3876</v>
      </c>
      <c r="B185" s="304" t="str">
        <f>IF(ADMIN1!X185=0, "", ADMIN1!X185)</f>
        <v/>
      </c>
      <c r="C185" s="467" t="str">
        <f>ADMIN1!W185</f>
        <v>Pomme verte Doncella</v>
      </c>
      <c r="D185" s="467"/>
      <c r="E185" s="397" t="e">
        <f>ADMIN1!Y185</f>
        <v>#VALUE!</v>
      </c>
      <c r="F185" s="222" t="str">
        <f>ADMIN1!AA185</f>
        <v>kg</v>
      </c>
      <c r="G185" s="305" t="e">
        <f>IF(ADMIN1!AB185="", "", ADMIN1!AB185)</f>
        <v>#VALUE!</v>
      </c>
      <c r="H185" s="305" t="e">
        <f>IF(ADMIN1!AC185="", "", ADMIN1!AC185)</f>
        <v>#VALUE!</v>
      </c>
      <c r="I185" s="305" t="str">
        <f>IF(ADMIN1!AD185="", "", ADMIN1!AD185)</f>
        <v/>
      </c>
      <c r="J185" s="408" t="str">
        <f>ADMIN1!AH185</f>
        <v>Grenade</v>
      </c>
      <c r="K185" s="223">
        <f>ADMIN1!AI185</f>
        <v>0</v>
      </c>
      <c r="L185" s="223" t="e">
        <f>ADMIN1!AJ185</f>
        <v>#VALUE!</v>
      </c>
      <c r="M185" s="224" t="e">
        <f>ADMIN1!AK185</f>
        <v>#VALUE!</v>
      </c>
      <c r="N185" s="462"/>
      <c r="O185" s="302"/>
      <c r="P185" s="225" t="e">
        <f>ADMIN1!AX185</f>
        <v>#VALUE!</v>
      </c>
      <c r="Q185" s="302"/>
      <c r="R185" s="226" t="e">
        <f>ADMIN1!BA185</f>
        <v>#VALUE!</v>
      </c>
      <c r="S185" s="302"/>
      <c r="T185" s="227" t="e">
        <f>ADMIN1!BD185</f>
        <v>#VALUE!</v>
      </c>
      <c r="U185" s="302"/>
      <c r="V185" s="227" t="e">
        <f>ADMIN1!BG185</f>
        <v>#VALUE!</v>
      </c>
      <c r="W185" s="302"/>
      <c r="X185" s="227" t="e">
        <f>ADMIN1!BJ185</f>
        <v>#VALUE!</v>
      </c>
      <c r="Y185" s="302"/>
      <c r="Z185" s="226" t="e">
        <f>ADMIN1!BM185</f>
        <v>#VALUE!</v>
      </c>
      <c r="AA185" s="302"/>
      <c r="AB185" s="227" t="e">
        <f>ADMIN1!BP185</f>
        <v>#VALUE!</v>
      </c>
      <c r="AC185" s="302"/>
      <c r="AD185" s="226" t="e">
        <f>ADMIN1!BS185</f>
        <v>#VALUE!</v>
      </c>
      <c r="AE185" s="302"/>
      <c r="AF185" s="227" t="e">
        <f>ADMIN1!BV185</f>
        <v>#VALUE!</v>
      </c>
      <c r="AG185" s="302"/>
      <c r="AH185" s="226" t="e">
        <f>ADMIN1!BY185</f>
        <v>#VALUE!</v>
      </c>
      <c r="AI185" s="302"/>
      <c r="AJ185" s="227" t="e">
        <f>ADMIN1!CB185</f>
        <v>#VALUE!</v>
      </c>
      <c r="AK185" s="302"/>
      <c r="AL185" s="226" t="e">
        <f>ADMIN1!CE185</f>
        <v>#VALUE!</v>
      </c>
      <c r="AM185" s="302"/>
      <c r="AN185" s="227" t="e">
        <f>ADMIN1!CH185</f>
        <v>#VALUE!</v>
      </c>
      <c r="AO185" s="302"/>
      <c r="AP185" s="226" t="e">
        <f>ADMIN1!CK185</f>
        <v>#VALUE!</v>
      </c>
      <c r="AQ185" s="302"/>
      <c r="AR185" s="228" t="e">
        <f>ADMIN1!CN185</f>
        <v>#VALUE!</v>
      </c>
      <c r="AS185" s="302"/>
      <c r="AT185" s="227" t="e">
        <f>ADMIN1!CQ185</f>
        <v>#VALUE!</v>
      </c>
      <c r="AU185" s="302"/>
      <c r="AV185" s="226" t="e">
        <f>ADMIN1!CT185</f>
        <v>#VALUE!</v>
      </c>
      <c r="AW185" s="302"/>
      <c r="AX185" s="227" t="e">
        <f>ADMIN1!CW185</f>
        <v>#VALUE!</v>
      </c>
      <c r="AY185" s="302"/>
      <c r="AZ185" s="226" t="e">
        <f>ADMIN1!CZ185</f>
        <v>#VALUE!</v>
      </c>
      <c r="BA185" s="302"/>
      <c r="BB185" s="228" t="e">
        <f>ADMIN1!DC185</f>
        <v>#VALUE!</v>
      </c>
      <c r="BC185" s="211"/>
    </row>
    <row r="186" spans="1:55" ht="30" customHeight="1" x14ac:dyDescent="0.2">
      <c r="A186" s="303">
        <f>ADMIN1!V186</f>
        <v>3824</v>
      </c>
      <c r="B186" s="304" t="str">
        <f>IF(ADMIN1!X186=0, "", ADMIN1!X186)</f>
        <v>❤️</v>
      </c>
      <c r="C186" s="467" t="str">
        <f>ADMIN1!W186</f>
        <v>Radis Daikon</v>
      </c>
      <c r="D186" s="467"/>
      <c r="E186" s="397" t="e">
        <f>ADMIN1!Y186</f>
        <v>#VALUE!</v>
      </c>
      <c r="F186" s="222" t="str">
        <f>ADMIN1!AA186</f>
        <v>kg</v>
      </c>
      <c r="G186" s="305" t="e">
        <f>IF(ADMIN1!AB186="", "", ADMIN1!AB186)</f>
        <v>#VALUE!</v>
      </c>
      <c r="H186" s="305" t="str">
        <f>IF(ADMIN1!AC186="", "", ADMIN1!AC186)</f>
        <v/>
      </c>
      <c r="I186" s="305" t="str">
        <f>IF(ADMIN1!AD186="", "", ADMIN1!AD186)</f>
        <v/>
      </c>
      <c r="J186" s="408" t="str">
        <f>ADMIN1!AH186</f>
        <v>Espagne</v>
      </c>
      <c r="K186" s="223">
        <f>ADMIN1!AI186</f>
        <v>0</v>
      </c>
      <c r="L186" s="223" t="e">
        <f>ADMIN1!AJ186</f>
        <v>#VALUE!</v>
      </c>
      <c r="M186" s="224" t="e">
        <f>ADMIN1!AK186</f>
        <v>#VALUE!</v>
      </c>
      <c r="N186" s="462"/>
      <c r="O186" s="302"/>
      <c r="P186" s="225" t="e">
        <f>ADMIN1!AX186</f>
        <v>#VALUE!</v>
      </c>
      <c r="Q186" s="302"/>
      <c r="R186" s="226" t="e">
        <f>ADMIN1!BA186</f>
        <v>#VALUE!</v>
      </c>
      <c r="S186" s="302"/>
      <c r="T186" s="227" t="e">
        <f>ADMIN1!BD186</f>
        <v>#VALUE!</v>
      </c>
      <c r="U186" s="302"/>
      <c r="V186" s="227" t="e">
        <f>ADMIN1!BG186</f>
        <v>#VALUE!</v>
      </c>
      <c r="W186" s="302"/>
      <c r="X186" s="227" t="e">
        <f>ADMIN1!BJ186</f>
        <v>#VALUE!</v>
      </c>
      <c r="Y186" s="302"/>
      <c r="Z186" s="226" t="e">
        <f>ADMIN1!BM186</f>
        <v>#VALUE!</v>
      </c>
      <c r="AA186" s="302"/>
      <c r="AB186" s="227" t="e">
        <f>ADMIN1!BP186</f>
        <v>#VALUE!</v>
      </c>
      <c r="AC186" s="302"/>
      <c r="AD186" s="226" t="e">
        <f>ADMIN1!BS186</f>
        <v>#VALUE!</v>
      </c>
      <c r="AE186" s="302"/>
      <c r="AF186" s="227" t="e">
        <f>ADMIN1!BV186</f>
        <v>#VALUE!</v>
      </c>
      <c r="AG186" s="302"/>
      <c r="AH186" s="226" t="e">
        <f>ADMIN1!BY186</f>
        <v>#VALUE!</v>
      </c>
      <c r="AI186" s="302"/>
      <c r="AJ186" s="227" t="e">
        <f>ADMIN1!CB186</f>
        <v>#VALUE!</v>
      </c>
      <c r="AK186" s="302"/>
      <c r="AL186" s="226" t="e">
        <f>ADMIN1!CE186</f>
        <v>#VALUE!</v>
      </c>
      <c r="AM186" s="302"/>
      <c r="AN186" s="227" t="e">
        <f>ADMIN1!CH186</f>
        <v>#VALUE!</v>
      </c>
      <c r="AO186" s="302"/>
      <c r="AP186" s="226" t="e">
        <f>ADMIN1!CK186</f>
        <v>#VALUE!</v>
      </c>
      <c r="AQ186" s="302"/>
      <c r="AR186" s="228" t="e">
        <f>ADMIN1!CN186</f>
        <v>#VALUE!</v>
      </c>
      <c r="AS186" s="302"/>
      <c r="AT186" s="227" t="e">
        <f>ADMIN1!CQ186</f>
        <v>#VALUE!</v>
      </c>
      <c r="AU186" s="302"/>
      <c r="AV186" s="226" t="e">
        <f>ADMIN1!CT186</f>
        <v>#VALUE!</v>
      </c>
      <c r="AW186" s="302"/>
      <c r="AX186" s="227" t="e">
        <f>ADMIN1!CW186</f>
        <v>#VALUE!</v>
      </c>
      <c r="AY186" s="302"/>
      <c r="AZ186" s="226" t="e">
        <f>ADMIN1!CZ186</f>
        <v>#VALUE!</v>
      </c>
      <c r="BA186" s="302"/>
      <c r="BB186" s="228" t="e">
        <f>ADMIN1!DC186</f>
        <v>#VALUE!</v>
      </c>
      <c r="BC186" s="211"/>
    </row>
    <row r="187" spans="1:55" ht="30" customHeight="1" x14ac:dyDescent="0.2">
      <c r="A187" s="303">
        <f>ADMIN1!V187</f>
        <v>1073</v>
      </c>
      <c r="B187" s="304" t="str">
        <f>IF(ADMIN1!X187=0, "", ADMIN1!X187)</f>
        <v>❤️</v>
      </c>
      <c r="C187" s="467" t="str">
        <f>ADMIN1!W187</f>
        <v>Raisin sec Sultana BIO
    - (env. 1kg)</v>
      </c>
      <c r="D187" s="467"/>
      <c r="E187" s="397" t="e">
        <f>ADMIN1!Y187</f>
        <v>#VALUE!</v>
      </c>
      <c r="F187" s="222" t="str">
        <f>ADMIN1!AA187</f>
        <v>Pièce</v>
      </c>
      <c r="G187" s="305" t="e">
        <f>IF(ADMIN1!AB187="", "", ADMIN1!AB187)</f>
        <v>#VALUE!</v>
      </c>
      <c r="H187" s="305" t="e">
        <f>IF(ADMIN1!AC187="", "", ADMIN1!AC187)</f>
        <v>#VALUE!</v>
      </c>
      <c r="I187" s="305" t="str">
        <f>IF(ADMIN1!AD187="", "", ADMIN1!AD187)</f>
        <v/>
      </c>
      <c r="J187" s="408" t="str">
        <f>ADMIN1!AH187</f>
        <v>Turquie</v>
      </c>
      <c r="K187" s="223">
        <f>ADMIN1!AI187</f>
        <v>0</v>
      </c>
      <c r="L187" s="223" t="e">
        <f>ADMIN1!AJ187</f>
        <v>#VALUE!</v>
      </c>
      <c r="M187" s="224" t="e">
        <f>ADMIN1!AK187</f>
        <v>#VALUE!</v>
      </c>
      <c r="N187" s="462"/>
      <c r="O187" s="302"/>
      <c r="P187" s="225" t="e">
        <f>ADMIN1!AX187</f>
        <v>#VALUE!</v>
      </c>
      <c r="Q187" s="302"/>
      <c r="R187" s="226" t="e">
        <f>ADMIN1!BA187</f>
        <v>#VALUE!</v>
      </c>
      <c r="S187" s="302"/>
      <c r="T187" s="227" t="e">
        <f>ADMIN1!BD187</f>
        <v>#VALUE!</v>
      </c>
      <c r="U187" s="302"/>
      <c r="V187" s="227" t="e">
        <f>ADMIN1!BG187</f>
        <v>#VALUE!</v>
      </c>
      <c r="W187" s="302"/>
      <c r="X187" s="227" t="e">
        <f>ADMIN1!BJ187</f>
        <v>#VALUE!</v>
      </c>
      <c r="Y187" s="302"/>
      <c r="Z187" s="226" t="e">
        <f>ADMIN1!BM187</f>
        <v>#VALUE!</v>
      </c>
      <c r="AA187" s="302"/>
      <c r="AB187" s="227" t="e">
        <f>ADMIN1!BP187</f>
        <v>#VALUE!</v>
      </c>
      <c r="AC187" s="302"/>
      <c r="AD187" s="226" t="e">
        <f>ADMIN1!BS187</f>
        <v>#VALUE!</v>
      </c>
      <c r="AE187" s="302"/>
      <c r="AF187" s="227" t="e">
        <f>ADMIN1!BV187</f>
        <v>#VALUE!</v>
      </c>
      <c r="AG187" s="302"/>
      <c r="AH187" s="226" t="e">
        <f>ADMIN1!BY187</f>
        <v>#VALUE!</v>
      </c>
      <c r="AI187" s="302"/>
      <c r="AJ187" s="227" t="e">
        <f>ADMIN1!CB187</f>
        <v>#VALUE!</v>
      </c>
      <c r="AK187" s="302"/>
      <c r="AL187" s="226" t="e">
        <f>ADMIN1!CE187</f>
        <v>#VALUE!</v>
      </c>
      <c r="AM187" s="302"/>
      <c r="AN187" s="227" t="e">
        <f>ADMIN1!CH187</f>
        <v>#VALUE!</v>
      </c>
      <c r="AO187" s="302"/>
      <c r="AP187" s="226" t="e">
        <f>ADMIN1!CK187</f>
        <v>#VALUE!</v>
      </c>
      <c r="AQ187" s="302"/>
      <c r="AR187" s="228" t="e">
        <f>ADMIN1!CN187</f>
        <v>#VALUE!</v>
      </c>
      <c r="AS187" s="302"/>
      <c r="AT187" s="227" t="e">
        <f>ADMIN1!CQ187</f>
        <v>#VALUE!</v>
      </c>
      <c r="AU187" s="302"/>
      <c r="AV187" s="226" t="e">
        <f>ADMIN1!CT187</f>
        <v>#VALUE!</v>
      </c>
      <c r="AW187" s="302"/>
      <c r="AX187" s="227" t="e">
        <f>ADMIN1!CW187</f>
        <v>#VALUE!</v>
      </c>
      <c r="AY187" s="302"/>
      <c r="AZ187" s="226" t="e">
        <f>ADMIN1!CZ187</f>
        <v>#VALUE!</v>
      </c>
      <c r="BA187" s="302"/>
      <c r="BB187" s="228" t="e">
        <f>ADMIN1!DC187</f>
        <v>#VALUE!</v>
      </c>
      <c r="BC187" s="211"/>
    </row>
    <row r="188" spans="1:55" ht="30" customHeight="1" x14ac:dyDescent="0.2">
      <c r="A188" s="303">
        <f>ADMIN1!V188</f>
        <v>3752</v>
      </c>
      <c r="B188" s="304" t="str">
        <f>IF(ADMIN1!X188=0, "", ADMIN1!X188)</f>
        <v>❤️</v>
      </c>
      <c r="C188" s="467" t="str">
        <f>ADMIN1!W188</f>
        <v>Raisins secs Muscat en grains
    - (env. 500g)</v>
      </c>
      <c r="D188" s="467"/>
      <c r="E188" s="397" t="e">
        <f>ADMIN1!Y188</f>
        <v>#VALUE!</v>
      </c>
      <c r="F188" s="222" t="str">
        <f>ADMIN1!AA188</f>
        <v>Pièce</v>
      </c>
      <c r="G188" s="305" t="str">
        <f>IF(ADMIN1!AB188="", "", ADMIN1!AB188)</f>
        <v/>
      </c>
      <c r="H188" s="305" t="str">
        <f>IF(ADMIN1!AC188="", "", ADMIN1!AC188)</f>
        <v/>
      </c>
      <c r="I188" s="305" t="str">
        <f>IF(ADMIN1!AD188="", "", ADMIN1!AD188)</f>
        <v/>
      </c>
      <c r="J188" s="408" t="str">
        <f>ADMIN1!AH188</f>
        <v>Malaga</v>
      </c>
      <c r="K188" s="223">
        <f>ADMIN1!AI188</f>
        <v>0</v>
      </c>
      <c r="L188" s="223" t="e">
        <f>ADMIN1!AJ188</f>
        <v>#VALUE!</v>
      </c>
      <c r="M188" s="224" t="e">
        <f>ADMIN1!AK188</f>
        <v>#VALUE!</v>
      </c>
      <c r="N188" s="462"/>
      <c r="O188" s="302"/>
      <c r="P188" s="225" t="e">
        <f>ADMIN1!AX188</f>
        <v>#VALUE!</v>
      </c>
      <c r="Q188" s="302"/>
      <c r="R188" s="226" t="e">
        <f>ADMIN1!BA188</f>
        <v>#VALUE!</v>
      </c>
      <c r="S188" s="302"/>
      <c r="T188" s="227" t="e">
        <f>ADMIN1!BD188</f>
        <v>#VALUE!</v>
      </c>
      <c r="U188" s="302"/>
      <c r="V188" s="227" t="e">
        <f>ADMIN1!BG188</f>
        <v>#VALUE!</v>
      </c>
      <c r="W188" s="302"/>
      <c r="X188" s="227" t="e">
        <f>ADMIN1!BJ188</f>
        <v>#VALUE!</v>
      </c>
      <c r="Y188" s="302"/>
      <c r="Z188" s="226" t="e">
        <f>ADMIN1!BM188</f>
        <v>#VALUE!</v>
      </c>
      <c r="AA188" s="302"/>
      <c r="AB188" s="227" t="e">
        <f>ADMIN1!BP188</f>
        <v>#VALUE!</v>
      </c>
      <c r="AC188" s="302"/>
      <c r="AD188" s="226" t="e">
        <f>ADMIN1!BS188</f>
        <v>#VALUE!</v>
      </c>
      <c r="AE188" s="302"/>
      <c r="AF188" s="227" t="e">
        <f>ADMIN1!BV188</f>
        <v>#VALUE!</v>
      </c>
      <c r="AG188" s="302"/>
      <c r="AH188" s="226" t="e">
        <f>ADMIN1!BY188</f>
        <v>#VALUE!</v>
      </c>
      <c r="AI188" s="302"/>
      <c r="AJ188" s="227" t="e">
        <f>ADMIN1!CB188</f>
        <v>#VALUE!</v>
      </c>
      <c r="AK188" s="302"/>
      <c r="AL188" s="226" t="e">
        <f>ADMIN1!CE188</f>
        <v>#VALUE!</v>
      </c>
      <c r="AM188" s="302"/>
      <c r="AN188" s="227" t="e">
        <f>ADMIN1!CH188</f>
        <v>#VALUE!</v>
      </c>
      <c r="AO188" s="302"/>
      <c r="AP188" s="226" t="e">
        <f>ADMIN1!CK188</f>
        <v>#VALUE!</v>
      </c>
      <c r="AQ188" s="302"/>
      <c r="AR188" s="228" t="e">
        <f>ADMIN1!CN188</f>
        <v>#VALUE!</v>
      </c>
      <c r="AS188" s="302"/>
      <c r="AT188" s="227" t="e">
        <f>ADMIN1!CQ188</f>
        <v>#VALUE!</v>
      </c>
      <c r="AU188" s="302"/>
      <c r="AV188" s="226" t="e">
        <f>ADMIN1!CT188</f>
        <v>#VALUE!</v>
      </c>
      <c r="AW188" s="302"/>
      <c r="AX188" s="227" t="e">
        <f>ADMIN1!CW188</f>
        <v>#VALUE!</v>
      </c>
      <c r="AY188" s="302"/>
      <c r="AZ188" s="226" t="e">
        <f>ADMIN1!CZ188</f>
        <v>#VALUE!</v>
      </c>
      <c r="BA188" s="302"/>
      <c r="BB188" s="228" t="e">
        <f>ADMIN1!DC188</f>
        <v>#VALUE!</v>
      </c>
      <c r="BC188" s="211"/>
    </row>
    <row r="189" spans="1:55" ht="30" customHeight="1" x14ac:dyDescent="0.2">
      <c r="A189" s="303">
        <f>ADMIN1!V189</f>
        <v>3713</v>
      </c>
      <c r="B189" s="304" t="str">
        <f>IF(ADMIN1!X189=0, "", ADMIN1!X189)</f>
        <v>❤️</v>
      </c>
      <c r="C189" s="467" t="str">
        <f>ADMIN1!W189</f>
        <v>Sel rose de l'Himalaya moulu
    - (sous vide, env. 1kg)</v>
      </c>
      <c r="D189" s="467"/>
      <c r="E189" s="397" t="e">
        <f>ADMIN1!Y189</f>
        <v>#VALUE!</v>
      </c>
      <c r="F189" s="222" t="str">
        <f>ADMIN1!AA189</f>
        <v>kg</v>
      </c>
      <c r="G189" s="305" t="e">
        <f>IF(ADMIN1!AB189="", "", ADMIN1!AB189)</f>
        <v>#VALUE!</v>
      </c>
      <c r="H189" s="305" t="str">
        <f>IF(ADMIN1!AC189="", "", ADMIN1!AC189)</f>
        <v/>
      </c>
      <c r="I189" s="305" t="str">
        <f>IF(ADMIN1!AD189="", "", ADMIN1!AD189)</f>
        <v/>
      </c>
      <c r="J189" s="408" t="str">
        <f>ADMIN1!AH189</f>
        <v>Pakistan</v>
      </c>
      <c r="K189" s="223">
        <f>ADMIN1!AI189</f>
        <v>0</v>
      </c>
      <c r="L189" s="223" t="e">
        <f>ADMIN1!AJ189</f>
        <v>#VALUE!</v>
      </c>
      <c r="M189" s="224" t="e">
        <f>ADMIN1!AK189</f>
        <v>#VALUE!</v>
      </c>
      <c r="N189" s="462"/>
      <c r="O189" s="302"/>
      <c r="P189" s="225" t="e">
        <f>ADMIN1!AX189</f>
        <v>#VALUE!</v>
      </c>
      <c r="Q189" s="302"/>
      <c r="R189" s="226" t="e">
        <f>ADMIN1!BA189</f>
        <v>#VALUE!</v>
      </c>
      <c r="S189" s="302"/>
      <c r="T189" s="227" t="e">
        <f>ADMIN1!BD189</f>
        <v>#VALUE!</v>
      </c>
      <c r="U189" s="302"/>
      <c r="V189" s="227" t="e">
        <f>ADMIN1!BG189</f>
        <v>#VALUE!</v>
      </c>
      <c r="W189" s="302"/>
      <c r="X189" s="227" t="e">
        <f>ADMIN1!BJ189</f>
        <v>#VALUE!</v>
      </c>
      <c r="Y189" s="302"/>
      <c r="Z189" s="226" t="e">
        <f>ADMIN1!BM189</f>
        <v>#VALUE!</v>
      </c>
      <c r="AA189" s="302"/>
      <c r="AB189" s="227" t="e">
        <f>ADMIN1!BP189</f>
        <v>#VALUE!</v>
      </c>
      <c r="AC189" s="302"/>
      <c r="AD189" s="226" t="e">
        <f>ADMIN1!BS189</f>
        <v>#VALUE!</v>
      </c>
      <c r="AE189" s="302"/>
      <c r="AF189" s="227" t="e">
        <f>ADMIN1!BV189</f>
        <v>#VALUE!</v>
      </c>
      <c r="AG189" s="302"/>
      <c r="AH189" s="226" t="e">
        <f>ADMIN1!BY189</f>
        <v>#VALUE!</v>
      </c>
      <c r="AI189" s="302"/>
      <c r="AJ189" s="227" t="e">
        <f>ADMIN1!CB189</f>
        <v>#VALUE!</v>
      </c>
      <c r="AK189" s="302"/>
      <c r="AL189" s="226" t="e">
        <f>ADMIN1!CE189</f>
        <v>#VALUE!</v>
      </c>
      <c r="AM189" s="302"/>
      <c r="AN189" s="227" t="e">
        <f>ADMIN1!CH189</f>
        <v>#VALUE!</v>
      </c>
      <c r="AO189" s="302"/>
      <c r="AP189" s="226" t="e">
        <f>ADMIN1!CK189</f>
        <v>#VALUE!</v>
      </c>
      <c r="AQ189" s="302"/>
      <c r="AR189" s="228" t="e">
        <f>ADMIN1!CN189</f>
        <v>#VALUE!</v>
      </c>
      <c r="AS189" s="302"/>
      <c r="AT189" s="227" t="e">
        <f>ADMIN1!CQ189</f>
        <v>#VALUE!</v>
      </c>
      <c r="AU189" s="302"/>
      <c r="AV189" s="226" t="e">
        <f>ADMIN1!CT189</f>
        <v>#VALUE!</v>
      </c>
      <c r="AW189" s="302"/>
      <c r="AX189" s="227" t="e">
        <f>ADMIN1!CW189</f>
        <v>#VALUE!</v>
      </c>
      <c r="AY189" s="302"/>
      <c r="AZ189" s="226" t="e">
        <f>ADMIN1!CZ189</f>
        <v>#VALUE!</v>
      </c>
      <c r="BA189" s="302"/>
      <c r="BB189" s="228" t="e">
        <f>ADMIN1!DC189</f>
        <v>#VALUE!</v>
      </c>
      <c r="BC189" s="211"/>
    </row>
    <row r="190" spans="1:55" ht="30" customHeight="1" x14ac:dyDescent="0.2">
      <c r="A190" s="303">
        <f>ADMIN1!V190</f>
        <v>1358</v>
      </c>
      <c r="B190" s="304" t="str">
        <f>IF(ADMIN1!X190=0, "", ADMIN1!X190)</f>
        <v>❤️</v>
      </c>
      <c r="C190" s="467" t="str">
        <f>ADMIN1!W190</f>
        <v>Sésame CRU BIO (env. 1kg)</v>
      </c>
      <c r="D190" s="467"/>
      <c r="E190" s="397" t="e">
        <f>ADMIN1!Y190</f>
        <v>#VALUE!</v>
      </c>
      <c r="F190" s="222" t="str">
        <f>ADMIN1!AA190</f>
        <v>Pièce</v>
      </c>
      <c r="G190" s="305" t="e">
        <f>IF(ADMIN1!AB190="", "", ADMIN1!AB190)</f>
        <v>#VALUE!</v>
      </c>
      <c r="H190" s="305" t="str">
        <f>IF(ADMIN1!AC190="", "", ADMIN1!AC190)</f>
        <v/>
      </c>
      <c r="I190" s="305" t="str">
        <f>IF(ADMIN1!AD190="", "", ADMIN1!AD190)</f>
        <v/>
      </c>
      <c r="J190" s="408" t="str">
        <f>ADMIN1!AH190</f>
        <v>Paraguay
Egypte</v>
      </c>
      <c r="K190" s="223">
        <f>ADMIN1!AI190</f>
        <v>0</v>
      </c>
      <c r="L190" s="223" t="e">
        <f>ADMIN1!AJ190</f>
        <v>#VALUE!</v>
      </c>
      <c r="M190" s="224" t="e">
        <f>ADMIN1!AK190</f>
        <v>#VALUE!</v>
      </c>
      <c r="N190" s="462"/>
      <c r="O190" s="302"/>
      <c r="P190" s="225" t="e">
        <f>ADMIN1!AX190</f>
        <v>#VALUE!</v>
      </c>
      <c r="Q190" s="302"/>
      <c r="R190" s="226" t="e">
        <f>ADMIN1!BA190</f>
        <v>#VALUE!</v>
      </c>
      <c r="S190" s="302"/>
      <c r="T190" s="227" t="e">
        <f>ADMIN1!BD190</f>
        <v>#VALUE!</v>
      </c>
      <c r="U190" s="302"/>
      <c r="V190" s="227" t="e">
        <f>ADMIN1!BG190</f>
        <v>#VALUE!</v>
      </c>
      <c r="W190" s="302"/>
      <c r="X190" s="227" t="e">
        <f>ADMIN1!BJ190</f>
        <v>#VALUE!</v>
      </c>
      <c r="Y190" s="302"/>
      <c r="Z190" s="226" t="e">
        <f>ADMIN1!BM190</f>
        <v>#VALUE!</v>
      </c>
      <c r="AA190" s="302"/>
      <c r="AB190" s="227" t="e">
        <f>ADMIN1!BP190</f>
        <v>#VALUE!</v>
      </c>
      <c r="AC190" s="302"/>
      <c r="AD190" s="226" t="e">
        <f>ADMIN1!BS190</f>
        <v>#VALUE!</v>
      </c>
      <c r="AE190" s="302"/>
      <c r="AF190" s="227" t="e">
        <f>ADMIN1!BV190</f>
        <v>#VALUE!</v>
      </c>
      <c r="AG190" s="302"/>
      <c r="AH190" s="226" t="e">
        <f>ADMIN1!BY190</f>
        <v>#VALUE!</v>
      </c>
      <c r="AI190" s="302"/>
      <c r="AJ190" s="227" t="e">
        <f>ADMIN1!CB190</f>
        <v>#VALUE!</v>
      </c>
      <c r="AK190" s="302"/>
      <c r="AL190" s="226" t="e">
        <f>ADMIN1!CE190</f>
        <v>#VALUE!</v>
      </c>
      <c r="AM190" s="302"/>
      <c r="AN190" s="227" t="e">
        <f>ADMIN1!CH190</f>
        <v>#VALUE!</v>
      </c>
      <c r="AO190" s="302"/>
      <c r="AP190" s="226" t="e">
        <f>ADMIN1!CK190</f>
        <v>#VALUE!</v>
      </c>
      <c r="AQ190" s="302"/>
      <c r="AR190" s="228" t="e">
        <f>ADMIN1!CN190</f>
        <v>#VALUE!</v>
      </c>
      <c r="AS190" s="302"/>
      <c r="AT190" s="227" t="e">
        <f>ADMIN1!CQ190</f>
        <v>#VALUE!</v>
      </c>
      <c r="AU190" s="302"/>
      <c r="AV190" s="226" t="e">
        <f>ADMIN1!CT190</f>
        <v>#VALUE!</v>
      </c>
      <c r="AW190" s="302"/>
      <c r="AX190" s="227" t="e">
        <f>ADMIN1!CW190</f>
        <v>#VALUE!</v>
      </c>
      <c r="AY190" s="302"/>
      <c r="AZ190" s="226" t="e">
        <f>ADMIN1!CZ190</f>
        <v>#VALUE!</v>
      </c>
      <c r="BA190" s="302"/>
      <c r="BB190" s="228" t="e">
        <f>ADMIN1!DC190</f>
        <v>#VALUE!</v>
      </c>
      <c r="BC190" s="211"/>
    </row>
    <row r="191" spans="1:55" ht="30" customHeight="1" x14ac:dyDescent="0.2">
      <c r="A191" s="303">
        <f>ADMIN1!V191</f>
        <v>1860</v>
      </c>
      <c r="B191" s="304" t="str">
        <f>IF(ADMIN1!X191=0, "", ADMIN1!X191)</f>
        <v>❤️</v>
      </c>
      <c r="C191" s="467" t="str">
        <f>ADMIN1!W191</f>
        <v>Souchet BIO (env. 1kg)</v>
      </c>
      <c r="D191" s="467"/>
      <c r="E191" s="397" t="e">
        <f>ADMIN1!Y191</f>
        <v>#VALUE!</v>
      </c>
      <c r="F191" s="222" t="str">
        <f>ADMIN1!AA191</f>
        <v>Pièce</v>
      </c>
      <c r="G191" s="305" t="e">
        <f>IF(ADMIN1!AB191="", "", ADMIN1!AB191)</f>
        <v>#VALUE!</v>
      </c>
      <c r="H191" s="305" t="e">
        <f>IF(ADMIN1!AC191="", "", ADMIN1!AC191)</f>
        <v>#VALUE!</v>
      </c>
      <c r="I191" s="305" t="str">
        <f>IF(ADMIN1!AD191="", "", ADMIN1!AD191)</f>
        <v/>
      </c>
      <c r="J191" s="408" t="str">
        <f>ADMIN1!AH191</f>
        <v>Import</v>
      </c>
      <c r="K191" s="223">
        <f>ADMIN1!AI191</f>
        <v>0</v>
      </c>
      <c r="L191" s="223" t="e">
        <f>ADMIN1!AJ191</f>
        <v>#VALUE!</v>
      </c>
      <c r="M191" s="224" t="e">
        <f>ADMIN1!AK191</f>
        <v>#VALUE!</v>
      </c>
      <c r="N191" s="462"/>
      <c r="O191" s="302"/>
      <c r="P191" s="225" t="e">
        <f>ADMIN1!AX191</f>
        <v>#VALUE!</v>
      </c>
      <c r="Q191" s="302"/>
      <c r="R191" s="226" t="e">
        <f>ADMIN1!BA191</f>
        <v>#VALUE!</v>
      </c>
      <c r="S191" s="302"/>
      <c r="T191" s="227" t="e">
        <f>ADMIN1!BD191</f>
        <v>#VALUE!</v>
      </c>
      <c r="U191" s="302"/>
      <c r="V191" s="227" t="e">
        <f>ADMIN1!BG191</f>
        <v>#VALUE!</v>
      </c>
      <c r="W191" s="302"/>
      <c r="X191" s="227" t="e">
        <f>ADMIN1!BJ191</f>
        <v>#VALUE!</v>
      </c>
      <c r="Y191" s="302"/>
      <c r="Z191" s="226" t="e">
        <f>ADMIN1!BM191</f>
        <v>#VALUE!</v>
      </c>
      <c r="AA191" s="302"/>
      <c r="AB191" s="227" t="e">
        <f>ADMIN1!BP191</f>
        <v>#VALUE!</v>
      </c>
      <c r="AC191" s="302"/>
      <c r="AD191" s="226" t="e">
        <f>ADMIN1!BS191</f>
        <v>#VALUE!</v>
      </c>
      <c r="AE191" s="302"/>
      <c r="AF191" s="227" t="e">
        <f>ADMIN1!BV191</f>
        <v>#VALUE!</v>
      </c>
      <c r="AG191" s="302"/>
      <c r="AH191" s="226" t="e">
        <f>ADMIN1!BY191</f>
        <v>#VALUE!</v>
      </c>
      <c r="AI191" s="302"/>
      <c r="AJ191" s="227" t="e">
        <f>ADMIN1!CB191</f>
        <v>#VALUE!</v>
      </c>
      <c r="AK191" s="302"/>
      <c r="AL191" s="226" t="e">
        <f>ADMIN1!CE191</f>
        <v>#VALUE!</v>
      </c>
      <c r="AM191" s="302"/>
      <c r="AN191" s="227" t="e">
        <f>ADMIN1!CH191</f>
        <v>#VALUE!</v>
      </c>
      <c r="AO191" s="302"/>
      <c r="AP191" s="226" t="e">
        <f>ADMIN1!CK191</f>
        <v>#VALUE!</v>
      </c>
      <c r="AQ191" s="302"/>
      <c r="AR191" s="228" t="e">
        <f>ADMIN1!CN191</f>
        <v>#VALUE!</v>
      </c>
      <c r="AS191" s="302"/>
      <c r="AT191" s="227" t="e">
        <f>ADMIN1!CQ191</f>
        <v>#VALUE!</v>
      </c>
      <c r="AU191" s="302"/>
      <c r="AV191" s="226" t="e">
        <f>ADMIN1!CT191</f>
        <v>#VALUE!</v>
      </c>
      <c r="AW191" s="302"/>
      <c r="AX191" s="227" t="e">
        <f>ADMIN1!CW191</f>
        <v>#VALUE!</v>
      </c>
      <c r="AY191" s="302"/>
      <c r="AZ191" s="226" t="e">
        <f>ADMIN1!CZ191</f>
        <v>#VALUE!</v>
      </c>
      <c r="BA191" s="302"/>
      <c r="BB191" s="228" t="e">
        <f>ADMIN1!DC191</f>
        <v>#VALUE!</v>
      </c>
      <c r="BC191" s="211"/>
    </row>
    <row r="192" spans="1:55" ht="30" customHeight="1" x14ac:dyDescent="0.2">
      <c r="A192" s="303">
        <f>ADMIN1!V192</f>
        <v>1496</v>
      </c>
      <c r="B192" s="304" t="str">
        <f>IF(ADMIN1!X192=0, "", ADMIN1!X192)</f>
        <v>❤️</v>
      </c>
      <c r="C192" s="467" t="str">
        <f>ADMIN1!W192</f>
        <v>Spaguetti de mer déshydraté BIO (env. 1kg)</v>
      </c>
      <c r="D192" s="467"/>
      <c r="E192" s="397" t="e">
        <f>ADMIN1!Y192</f>
        <v>#VALUE!</v>
      </c>
      <c r="F192" s="222" t="str">
        <f>ADMIN1!AA192</f>
        <v>Pièce</v>
      </c>
      <c r="G192" s="305" t="str">
        <f>IF(ADMIN1!AB192="", "", ADMIN1!AB192)</f>
        <v/>
      </c>
      <c r="H192" s="305" t="str">
        <f>IF(ADMIN1!AC192="", "", ADMIN1!AC192)</f>
        <v/>
      </c>
      <c r="I192" s="305" t="str">
        <f>IF(ADMIN1!AD192="", "", ADMIN1!AD192)</f>
        <v/>
      </c>
      <c r="J192" s="408" t="str">
        <f>ADMIN1!AH192</f>
        <v>Galice</v>
      </c>
      <c r="K192" s="223">
        <f>ADMIN1!AI192</f>
        <v>0</v>
      </c>
      <c r="L192" s="223" t="e">
        <f>ADMIN1!AJ192</f>
        <v>#VALUE!</v>
      </c>
      <c r="M192" s="224" t="e">
        <f>ADMIN1!AK192</f>
        <v>#VALUE!</v>
      </c>
      <c r="N192" s="462"/>
      <c r="O192" s="302"/>
      <c r="P192" s="225" t="e">
        <f>ADMIN1!AX192</f>
        <v>#VALUE!</v>
      </c>
      <c r="Q192" s="302"/>
      <c r="R192" s="226" t="e">
        <f>ADMIN1!BA192</f>
        <v>#VALUE!</v>
      </c>
      <c r="S192" s="302"/>
      <c r="T192" s="227" t="e">
        <f>ADMIN1!BD192</f>
        <v>#VALUE!</v>
      </c>
      <c r="U192" s="302"/>
      <c r="V192" s="227" t="e">
        <f>ADMIN1!BG192</f>
        <v>#VALUE!</v>
      </c>
      <c r="W192" s="302"/>
      <c r="X192" s="227" t="e">
        <f>ADMIN1!BJ192</f>
        <v>#VALUE!</v>
      </c>
      <c r="Y192" s="302"/>
      <c r="Z192" s="226" t="e">
        <f>ADMIN1!BM192</f>
        <v>#VALUE!</v>
      </c>
      <c r="AA192" s="302"/>
      <c r="AB192" s="227" t="e">
        <f>ADMIN1!BP192</f>
        <v>#VALUE!</v>
      </c>
      <c r="AC192" s="302"/>
      <c r="AD192" s="226" t="e">
        <f>ADMIN1!BS192</f>
        <v>#VALUE!</v>
      </c>
      <c r="AE192" s="302"/>
      <c r="AF192" s="227" t="e">
        <f>ADMIN1!BV192</f>
        <v>#VALUE!</v>
      </c>
      <c r="AG192" s="302"/>
      <c r="AH192" s="226" t="e">
        <f>ADMIN1!BY192</f>
        <v>#VALUE!</v>
      </c>
      <c r="AI192" s="302"/>
      <c r="AJ192" s="227" t="e">
        <f>ADMIN1!CB192</f>
        <v>#VALUE!</v>
      </c>
      <c r="AK192" s="302"/>
      <c r="AL192" s="226" t="e">
        <f>ADMIN1!CE192</f>
        <v>#VALUE!</v>
      </c>
      <c r="AM192" s="302"/>
      <c r="AN192" s="227" t="e">
        <f>ADMIN1!CH192</f>
        <v>#VALUE!</v>
      </c>
      <c r="AO192" s="302"/>
      <c r="AP192" s="226" t="e">
        <f>ADMIN1!CK192</f>
        <v>#VALUE!</v>
      </c>
      <c r="AQ192" s="302"/>
      <c r="AR192" s="228" t="e">
        <f>ADMIN1!CN192</f>
        <v>#VALUE!</v>
      </c>
      <c r="AS192" s="302"/>
      <c r="AT192" s="227" t="e">
        <f>ADMIN1!CQ192</f>
        <v>#VALUE!</v>
      </c>
      <c r="AU192" s="302"/>
      <c r="AV192" s="226" t="e">
        <f>ADMIN1!CT192</f>
        <v>#VALUE!</v>
      </c>
      <c r="AW192" s="302"/>
      <c r="AX192" s="227" t="e">
        <f>ADMIN1!CW192</f>
        <v>#VALUE!</v>
      </c>
      <c r="AY192" s="302"/>
      <c r="AZ192" s="226" t="e">
        <f>ADMIN1!CZ192</f>
        <v>#VALUE!</v>
      </c>
      <c r="BA192" s="302"/>
      <c r="BB192" s="228" t="e">
        <f>ADMIN1!DC192</f>
        <v>#VALUE!</v>
      </c>
      <c r="BC192" s="211"/>
    </row>
    <row r="193" spans="1:55" ht="30" customHeight="1" x14ac:dyDescent="0.2">
      <c r="A193" s="303">
        <f>ADMIN1!V193</f>
        <v>1496</v>
      </c>
      <c r="B193" s="304" t="str">
        <f>IF(ADMIN1!X193=0, "", ADMIN1!X193)</f>
        <v>❤️</v>
      </c>
      <c r="C193" s="467" t="str">
        <f>ADMIN1!W193</f>
        <v>Spaguetti de mer déshydraté BIO (env. 500g)</v>
      </c>
      <c r="D193" s="467"/>
      <c r="E193" s="397" t="e">
        <f>ADMIN1!Y193</f>
        <v>#VALUE!</v>
      </c>
      <c r="F193" s="222" t="str">
        <f>ADMIN1!AA193</f>
        <v>Pièce</v>
      </c>
      <c r="G193" s="305" t="str">
        <f>IF(ADMIN1!AB193="", "", ADMIN1!AB193)</f>
        <v/>
      </c>
      <c r="H193" s="305" t="str">
        <f>IF(ADMIN1!AC193="", "", ADMIN1!AC193)</f>
        <v/>
      </c>
      <c r="I193" s="305" t="str">
        <f>IF(ADMIN1!AD193="", "", ADMIN1!AD193)</f>
        <v/>
      </c>
      <c r="J193" s="408" t="str">
        <f>ADMIN1!AH193</f>
        <v>Galice</v>
      </c>
      <c r="K193" s="223">
        <f>ADMIN1!AI193</f>
        <v>0</v>
      </c>
      <c r="L193" s="223" t="e">
        <f>ADMIN1!AJ193</f>
        <v>#VALUE!</v>
      </c>
      <c r="M193" s="224" t="e">
        <f>ADMIN1!AK193</f>
        <v>#VALUE!</v>
      </c>
      <c r="N193" s="462"/>
      <c r="O193" s="302"/>
      <c r="P193" s="225" t="e">
        <f>ADMIN1!AX193</f>
        <v>#VALUE!</v>
      </c>
      <c r="Q193" s="302"/>
      <c r="R193" s="226" t="e">
        <f>ADMIN1!BA193</f>
        <v>#VALUE!</v>
      </c>
      <c r="S193" s="302"/>
      <c r="T193" s="227" t="e">
        <f>ADMIN1!BD193</f>
        <v>#VALUE!</v>
      </c>
      <c r="U193" s="302"/>
      <c r="V193" s="227" t="e">
        <f>ADMIN1!BG193</f>
        <v>#VALUE!</v>
      </c>
      <c r="W193" s="302"/>
      <c r="X193" s="227" t="e">
        <f>ADMIN1!BJ193</f>
        <v>#VALUE!</v>
      </c>
      <c r="Y193" s="302"/>
      <c r="Z193" s="226" t="e">
        <f>ADMIN1!BM193</f>
        <v>#VALUE!</v>
      </c>
      <c r="AA193" s="302"/>
      <c r="AB193" s="227" t="e">
        <f>ADMIN1!BP193</f>
        <v>#VALUE!</v>
      </c>
      <c r="AC193" s="302"/>
      <c r="AD193" s="226" t="e">
        <f>ADMIN1!BS193</f>
        <v>#VALUE!</v>
      </c>
      <c r="AE193" s="302"/>
      <c r="AF193" s="227" t="e">
        <f>ADMIN1!BV193</f>
        <v>#VALUE!</v>
      </c>
      <c r="AG193" s="302"/>
      <c r="AH193" s="226" t="e">
        <f>ADMIN1!BY193</f>
        <v>#VALUE!</v>
      </c>
      <c r="AI193" s="302"/>
      <c r="AJ193" s="227" t="e">
        <f>ADMIN1!CB193</f>
        <v>#VALUE!</v>
      </c>
      <c r="AK193" s="302"/>
      <c r="AL193" s="226" t="e">
        <f>ADMIN1!CE193</f>
        <v>#VALUE!</v>
      </c>
      <c r="AM193" s="302"/>
      <c r="AN193" s="227" t="e">
        <f>ADMIN1!CH193</f>
        <v>#VALUE!</v>
      </c>
      <c r="AO193" s="302"/>
      <c r="AP193" s="226" t="e">
        <f>ADMIN1!CK193</f>
        <v>#VALUE!</v>
      </c>
      <c r="AQ193" s="302"/>
      <c r="AR193" s="228" t="e">
        <f>ADMIN1!CN193</f>
        <v>#VALUE!</v>
      </c>
      <c r="AS193" s="302"/>
      <c r="AT193" s="227" t="e">
        <f>ADMIN1!CQ193</f>
        <v>#VALUE!</v>
      </c>
      <c r="AU193" s="302"/>
      <c r="AV193" s="226" t="e">
        <f>ADMIN1!CT193</f>
        <v>#VALUE!</v>
      </c>
      <c r="AW193" s="302"/>
      <c r="AX193" s="227" t="e">
        <f>ADMIN1!CW193</f>
        <v>#VALUE!</v>
      </c>
      <c r="AY193" s="302"/>
      <c r="AZ193" s="226" t="e">
        <f>ADMIN1!CZ193</f>
        <v>#VALUE!</v>
      </c>
      <c r="BA193" s="302"/>
      <c r="BB193" s="228" t="e">
        <f>ADMIN1!DC193</f>
        <v>#VALUE!</v>
      </c>
      <c r="BC193" s="211"/>
    </row>
    <row r="194" spans="1:55" ht="30" customHeight="1" x14ac:dyDescent="0.2">
      <c r="A194" s="303">
        <f>ADMIN1!V194</f>
        <v>1612</v>
      </c>
      <c r="B194" s="304" t="str">
        <f>IF(ADMIN1!X194=0, "", ADMIN1!X194)</f>
        <v>❤️</v>
      </c>
      <c r="C194" s="467" t="str">
        <f>ADMIN1!W194</f>
        <v>Spiruline en poudre</v>
      </c>
      <c r="D194" s="467"/>
      <c r="E194" s="397" t="e">
        <f>ADMIN1!Y194</f>
        <v>#VALUE!</v>
      </c>
      <c r="F194" s="222" t="str">
        <f>ADMIN1!AA194</f>
        <v>Pièce</v>
      </c>
      <c r="G194" s="305" t="str">
        <f>IF(ADMIN1!AB194="", "", ADMIN1!AB194)</f>
        <v/>
      </c>
      <c r="H194" s="305" t="str">
        <f>IF(ADMIN1!AC194="", "", ADMIN1!AC194)</f>
        <v/>
      </c>
      <c r="I194" s="305" t="str">
        <f>IF(ADMIN1!AD194="", "", ADMIN1!AD194)</f>
        <v/>
      </c>
      <c r="J194" s="408" t="str">
        <f>ADMIN1!AH194</f>
        <v>Inde</v>
      </c>
      <c r="K194" s="223">
        <f>ADMIN1!AI194</f>
        <v>0</v>
      </c>
      <c r="L194" s="223" t="e">
        <f>ADMIN1!AJ194</f>
        <v>#VALUE!</v>
      </c>
      <c r="M194" s="224" t="e">
        <f>ADMIN1!AK194</f>
        <v>#VALUE!</v>
      </c>
      <c r="N194" s="462"/>
      <c r="O194" s="302"/>
      <c r="P194" s="225" t="e">
        <f>ADMIN1!AX194</f>
        <v>#VALUE!</v>
      </c>
      <c r="Q194" s="302"/>
      <c r="R194" s="226" t="e">
        <f>ADMIN1!BA194</f>
        <v>#VALUE!</v>
      </c>
      <c r="S194" s="302"/>
      <c r="T194" s="227" t="e">
        <f>ADMIN1!BD194</f>
        <v>#VALUE!</v>
      </c>
      <c r="U194" s="302"/>
      <c r="V194" s="227" t="e">
        <f>ADMIN1!BG194</f>
        <v>#VALUE!</v>
      </c>
      <c r="W194" s="302"/>
      <c r="X194" s="227" t="e">
        <f>ADMIN1!BJ194</f>
        <v>#VALUE!</v>
      </c>
      <c r="Y194" s="302"/>
      <c r="Z194" s="226" t="e">
        <f>ADMIN1!BM194</f>
        <v>#VALUE!</v>
      </c>
      <c r="AA194" s="302"/>
      <c r="AB194" s="227" t="e">
        <f>ADMIN1!BP194</f>
        <v>#VALUE!</v>
      </c>
      <c r="AC194" s="302"/>
      <c r="AD194" s="226" t="e">
        <f>ADMIN1!BS194</f>
        <v>#VALUE!</v>
      </c>
      <c r="AE194" s="302"/>
      <c r="AF194" s="227" t="e">
        <f>ADMIN1!BV194</f>
        <v>#VALUE!</v>
      </c>
      <c r="AG194" s="302"/>
      <c r="AH194" s="226" t="e">
        <f>ADMIN1!BY194</f>
        <v>#VALUE!</v>
      </c>
      <c r="AI194" s="302"/>
      <c r="AJ194" s="227" t="e">
        <f>ADMIN1!CB194</f>
        <v>#VALUE!</v>
      </c>
      <c r="AK194" s="302"/>
      <c r="AL194" s="226" t="e">
        <f>ADMIN1!CE194</f>
        <v>#VALUE!</v>
      </c>
      <c r="AM194" s="302"/>
      <c r="AN194" s="227" t="e">
        <f>ADMIN1!CH194</f>
        <v>#VALUE!</v>
      </c>
      <c r="AO194" s="302"/>
      <c r="AP194" s="226" t="e">
        <f>ADMIN1!CK194</f>
        <v>#VALUE!</v>
      </c>
      <c r="AQ194" s="302"/>
      <c r="AR194" s="228" t="e">
        <f>ADMIN1!CN194</f>
        <v>#VALUE!</v>
      </c>
      <c r="AS194" s="302"/>
      <c r="AT194" s="227" t="e">
        <f>ADMIN1!CQ194</f>
        <v>#VALUE!</v>
      </c>
      <c r="AU194" s="302"/>
      <c r="AV194" s="226" t="e">
        <f>ADMIN1!CT194</f>
        <v>#VALUE!</v>
      </c>
      <c r="AW194" s="302"/>
      <c r="AX194" s="227" t="e">
        <f>ADMIN1!CW194</f>
        <v>#VALUE!</v>
      </c>
      <c r="AY194" s="302"/>
      <c r="AZ194" s="226" t="e">
        <f>ADMIN1!CZ194</f>
        <v>#VALUE!</v>
      </c>
      <c r="BA194" s="302"/>
      <c r="BB194" s="228" t="e">
        <f>ADMIN1!DC194</f>
        <v>#VALUE!</v>
      </c>
      <c r="BC194" s="211"/>
    </row>
    <row r="195" spans="1:55" ht="30" customHeight="1" x14ac:dyDescent="0.2">
      <c r="A195" s="303">
        <f>ADMIN1!V195</f>
        <v>1575</v>
      </c>
      <c r="B195" s="304" t="str">
        <f>IF(ADMIN1!X195=0, "", ADMIN1!X195)</f>
        <v>❤️</v>
      </c>
      <c r="C195" s="467" t="str">
        <f>ADMIN1!W195</f>
        <v>Sucre de coco BIO (env. 1kg)</v>
      </c>
      <c r="D195" s="467"/>
      <c r="E195" s="397" t="e">
        <f>ADMIN1!Y195</f>
        <v>#VALUE!</v>
      </c>
      <c r="F195" s="222" t="str">
        <f>ADMIN1!AA195</f>
        <v>Pièce</v>
      </c>
      <c r="G195" s="305" t="e">
        <f>IF(ADMIN1!AB195="", "", ADMIN1!AB195)</f>
        <v>#VALUE!</v>
      </c>
      <c r="H195" s="305" t="str">
        <f>IF(ADMIN1!AC195="", "", ADMIN1!AC195)</f>
        <v/>
      </c>
      <c r="I195" s="305" t="str">
        <f>IF(ADMIN1!AD195="", "", ADMIN1!AD195)</f>
        <v/>
      </c>
      <c r="J195" s="408" t="str">
        <f>ADMIN1!AH195</f>
        <v>Indonésie</v>
      </c>
      <c r="K195" s="223">
        <f>ADMIN1!AI195</f>
        <v>0</v>
      </c>
      <c r="L195" s="223" t="e">
        <f>ADMIN1!AJ195</f>
        <v>#VALUE!</v>
      </c>
      <c r="M195" s="224" t="e">
        <f>ADMIN1!AK195</f>
        <v>#VALUE!</v>
      </c>
      <c r="N195" s="462"/>
      <c r="O195" s="302"/>
      <c r="P195" s="225" t="e">
        <f>ADMIN1!AX195</f>
        <v>#VALUE!</v>
      </c>
      <c r="Q195" s="302"/>
      <c r="R195" s="226" t="e">
        <f>ADMIN1!BA195</f>
        <v>#VALUE!</v>
      </c>
      <c r="S195" s="302"/>
      <c r="T195" s="227" t="e">
        <f>ADMIN1!BD195</f>
        <v>#VALUE!</v>
      </c>
      <c r="U195" s="302"/>
      <c r="V195" s="227" t="e">
        <f>ADMIN1!BG195</f>
        <v>#VALUE!</v>
      </c>
      <c r="W195" s="302"/>
      <c r="X195" s="227" t="e">
        <f>ADMIN1!BJ195</f>
        <v>#VALUE!</v>
      </c>
      <c r="Y195" s="302"/>
      <c r="Z195" s="226" t="e">
        <f>ADMIN1!BM195</f>
        <v>#VALUE!</v>
      </c>
      <c r="AA195" s="302"/>
      <c r="AB195" s="227" t="e">
        <f>ADMIN1!BP195</f>
        <v>#VALUE!</v>
      </c>
      <c r="AC195" s="302"/>
      <c r="AD195" s="226" t="e">
        <f>ADMIN1!BS195</f>
        <v>#VALUE!</v>
      </c>
      <c r="AE195" s="302"/>
      <c r="AF195" s="227" t="e">
        <f>ADMIN1!BV195</f>
        <v>#VALUE!</v>
      </c>
      <c r="AG195" s="302"/>
      <c r="AH195" s="226" t="e">
        <f>ADMIN1!BY195</f>
        <v>#VALUE!</v>
      </c>
      <c r="AI195" s="302"/>
      <c r="AJ195" s="227" t="e">
        <f>ADMIN1!CB195</f>
        <v>#VALUE!</v>
      </c>
      <c r="AK195" s="302"/>
      <c r="AL195" s="226" t="e">
        <f>ADMIN1!CE195</f>
        <v>#VALUE!</v>
      </c>
      <c r="AM195" s="302"/>
      <c r="AN195" s="227" t="e">
        <f>ADMIN1!CH195</f>
        <v>#VALUE!</v>
      </c>
      <c r="AO195" s="302"/>
      <c r="AP195" s="226" t="e">
        <f>ADMIN1!CK195</f>
        <v>#VALUE!</v>
      </c>
      <c r="AQ195" s="302"/>
      <c r="AR195" s="228" t="e">
        <f>ADMIN1!CN195</f>
        <v>#VALUE!</v>
      </c>
      <c r="AS195" s="302"/>
      <c r="AT195" s="227" t="e">
        <f>ADMIN1!CQ195</f>
        <v>#VALUE!</v>
      </c>
      <c r="AU195" s="302"/>
      <c r="AV195" s="226" t="e">
        <f>ADMIN1!CT195</f>
        <v>#VALUE!</v>
      </c>
      <c r="AW195" s="302"/>
      <c r="AX195" s="227" t="e">
        <f>ADMIN1!CW195</f>
        <v>#VALUE!</v>
      </c>
      <c r="AY195" s="302"/>
      <c r="AZ195" s="226" t="e">
        <f>ADMIN1!CZ195</f>
        <v>#VALUE!</v>
      </c>
      <c r="BA195" s="302"/>
      <c r="BB195" s="228" t="e">
        <f>ADMIN1!DC195</f>
        <v>#VALUE!</v>
      </c>
      <c r="BC195" s="211"/>
    </row>
    <row r="196" spans="1:55" ht="30" customHeight="1" x14ac:dyDescent="0.2">
      <c r="A196" s="303">
        <f>ADMIN1!V196</f>
        <v>6110</v>
      </c>
      <c r="B196" s="304" t="str">
        <f>IF(ADMIN1!X196=0, "", ADMIN1!X196)</f>
        <v>❤️</v>
      </c>
      <c r="C196" s="467" t="str">
        <f>ADMIN1!W196</f>
        <v>Tomate déshydratée CRU BIO (env. 1kg, à basse température 35º, qualité supérieure)</v>
      </c>
      <c r="D196" s="467"/>
      <c r="E196" s="397" t="e">
        <f>ADMIN1!Y196</f>
        <v>#VALUE!</v>
      </c>
      <c r="F196" s="222" t="str">
        <f>ADMIN1!AA196</f>
        <v>Pièce</v>
      </c>
      <c r="G196" s="305" t="str">
        <f>IF(ADMIN1!AB196="", "", ADMIN1!AB196)</f>
        <v/>
      </c>
      <c r="H196" s="305" t="str">
        <f>IF(ADMIN1!AC196="", "", ADMIN1!AC196)</f>
        <v/>
      </c>
      <c r="I196" s="305" t="str">
        <f>IF(ADMIN1!AD196="", "", ADMIN1!AD196)</f>
        <v/>
      </c>
      <c r="J196" s="408" t="str">
        <f>ADMIN1!AH196</f>
        <v>Espagne</v>
      </c>
      <c r="K196" s="223">
        <f>ADMIN1!AI196</f>
        <v>0</v>
      </c>
      <c r="L196" s="223" t="e">
        <f>ADMIN1!AJ196</f>
        <v>#VALUE!</v>
      </c>
      <c r="M196" s="224" t="e">
        <f>ADMIN1!AK196</f>
        <v>#VALUE!</v>
      </c>
      <c r="N196" s="462"/>
      <c r="O196" s="302"/>
      <c r="P196" s="225" t="e">
        <f>ADMIN1!AX196</f>
        <v>#VALUE!</v>
      </c>
      <c r="Q196" s="302"/>
      <c r="R196" s="226" t="e">
        <f>ADMIN1!BA196</f>
        <v>#VALUE!</v>
      </c>
      <c r="S196" s="302"/>
      <c r="T196" s="227" t="e">
        <f>ADMIN1!BD196</f>
        <v>#VALUE!</v>
      </c>
      <c r="U196" s="302"/>
      <c r="V196" s="227" t="e">
        <f>ADMIN1!BG196</f>
        <v>#VALUE!</v>
      </c>
      <c r="W196" s="302"/>
      <c r="X196" s="227" t="e">
        <f>ADMIN1!BJ196</f>
        <v>#VALUE!</v>
      </c>
      <c r="Y196" s="302"/>
      <c r="Z196" s="226" t="e">
        <f>ADMIN1!BM196</f>
        <v>#VALUE!</v>
      </c>
      <c r="AA196" s="302"/>
      <c r="AB196" s="227" t="e">
        <f>ADMIN1!BP196</f>
        <v>#VALUE!</v>
      </c>
      <c r="AC196" s="302"/>
      <c r="AD196" s="226" t="e">
        <f>ADMIN1!BS196</f>
        <v>#VALUE!</v>
      </c>
      <c r="AE196" s="302"/>
      <c r="AF196" s="227" t="e">
        <f>ADMIN1!BV196</f>
        <v>#VALUE!</v>
      </c>
      <c r="AG196" s="302"/>
      <c r="AH196" s="226" t="e">
        <f>ADMIN1!BY196</f>
        <v>#VALUE!</v>
      </c>
      <c r="AI196" s="302"/>
      <c r="AJ196" s="227" t="e">
        <f>ADMIN1!CB196</f>
        <v>#VALUE!</v>
      </c>
      <c r="AK196" s="302"/>
      <c r="AL196" s="226" t="e">
        <f>ADMIN1!CE196</f>
        <v>#VALUE!</v>
      </c>
      <c r="AM196" s="302"/>
      <c r="AN196" s="227" t="e">
        <f>ADMIN1!CH196</f>
        <v>#VALUE!</v>
      </c>
      <c r="AO196" s="302"/>
      <c r="AP196" s="226" t="e">
        <f>ADMIN1!CK196</f>
        <v>#VALUE!</v>
      </c>
      <c r="AQ196" s="302"/>
      <c r="AR196" s="228" t="e">
        <f>ADMIN1!CN196</f>
        <v>#VALUE!</v>
      </c>
      <c r="AS196" s="302"/>
      <c r="AT196" s="227" t="e">
        <f>ADMIN1!CQ196</f>
        <v>#VALUE!</v>
      </c>
      <c r="AU196" s="302"/>
      <c r="AV196" s="226" t="e">
        <f>ADMIN1!CT196</f>
        <v>#VALUE!</v>
      </c>
      <c r="AW196" s="302"/>
      <c r="AX196" s="227" t="e">
        <f>ADMIN1!CW196</f>
        <v>#VALUE!</v>
      </c>
      <c r="AY196" s="302"/>
      <c r="AZ196" s="226" t="e">
        <f>ADMIN1!CZ196</f>
        <v>#VALUE!</v>
      </c>
      <c r="BA196" s="302"/>
      <c r="BB196" s="228" t="e">
        <f>ADMIN1!DC196</f>
        <v>#VALUE!</v>
      </c>
      <c r="BC196" s="211"/>
    </row>
    <row r="197" spans="1:55" ht="30" customHeight="1" x14ac:dyDescent="0.2">
      <c r="A197" s="303">
        <f>ADMIN1!V197</f>
        <v>6110</v>
      </c>
      <c r="B197" s="304" t="str">
        <f>IF(ADMIN1!X197=0, "", ADMIN1!X197)</f>
        <v>❤️</v>
      </c>
      <c r="C197" s="467" t="str">
        <f>ADMIN1!W197</f>
        <v>Tomate déshydratée CRU BIO (env. 200g, à basse température 35º, qualité supérieure)</v>
      </c>
      <c r="D197" s="467"/>
      <c r="E197" s="397" t="e">
        <f>ADMIN1!Y197</f>
        <v>#VALUE!</v>
      </c>
      <c r="F197" s="222" t="str">
        <f>ADMIN1!AA197</f>
        <v>Pièce</v>
      </c>
      <c r="G197" s="305" t="str">
        <f>IF(ADMIN1!AB197="", "", ADMIN1!AB197)</f>
        <v/>
      </c>
      <c r="H197" s="305" t="str">
        <f>IF(ADMIN1!AC197="", "", ADMIN1!AC197)</f>
        <v/>
      </c>
      <c r="I197" s="305" t="str">
        <f>IF(ADMIN1!AD197="", "", ADMIN1!AD197)</f>
        <v/>
      </c>
      <c r="J197" s="408" t="str">
        <f>ADMIN1!AH197</f>
        <v>Espagne</v>
      </c>
      <c r="K197" s="223">
        <f>ADMIN1!AI197</f>
        <v>0</v>
      </c>
      <c r="L197" s="223" t="e">
        <f>ADMIN1!AJ197</f>
        <v>#VALUE!</v>
      </c>
      <c r="M197" s="224" t="e">
        <f>ADMIN1!AK197</f>
        <v>#VALUE!</v>
      </c>
      <c r="N197" s="462"/>
      <c r="O197" s="302"/>
      <c r="P197" s="225" t="e">
        <f>ADMIN1!AX197</f>
        <v>#VALUE!</v>
      </c>
      <c r="Q197" s="302"/>
      <c r="R197" s="226" t="e">
        <f>ADMIN1!BA197</f>
        <v>#VALUE!</v>
      </c>
      <c r="S197" s="302"/>
      <c r="T197" s="227" t="e">
        <f>ADMIN1!BD197</f>
        <v>#VALUE!</v>
      </c>
      <c r="U197" s="302"/>
      <c r="V197" s="227" t="e">
        <f>ADMIN1!BG197</f>
        <v>#VALUE!</v>
      </c>
      <c r="W197" s="302"/>
      <c r="X197" s="227" t="e">
        <f>ADMIN1!BJ197</f>
        <v>#VALUE!</v>
      </c>
      <c r="Y197" s="302"/>
      <c r="Z197" s="226" t="e">
        <f>ADMIN1!BM197</f>
        <v>#VALUE!</v>
      </c>
      <c r="AA197" s="302"/>
      <c r="AB197" s="227" t="e">
        <f>ADMIN1!BP197</f>
        <v>#VALUE!</v>
      </c>
      <c r="AC197" s="302"/>
      <c r="AD197" s="226" t="e">
        <f>ADMIN1!BS197</f>
        <v>#VALUE!</v>
      </c>
      <c r="AE197" s="302"/>
      <c r="AF197" s="227" t="e">
        <f>ADMIN1!BV197</f>
        <v>#VALUE!</v>
      </c>
      <c r="AG197" s="302"/>
      <c r="AH197" s="226" t="e">
        <f>ADMIN1!BY197</f>
        <v>#VALUE!</v>
      </c>
      <c r="AI197" s="302"/>
      <c r="AJ197" s="227" t="e">
        <f>ADMIN1!CB197</f>
        <v>#VALUE!</v>
      </c>
      <c r="AK197" s="302"/>
      <c r="AL197" s="226" t="e">
        <f>ADMIN1!CE197</f>
        <v>#VALUE!</v>
      </c>
      <c r="AM197" s="302"/>
      <c r="AN197" s="227" t="e">
        <f>ADMIN1!CH197</f>
        <v>#VALUE!</v>
      </c>
      <c r="AO197" s="302"/>
      <c r="AP197" s="226" t="e">
        <f>ADMIN1!CK197</f>
        <v>#VALUE!</v>
      </c>
      <c r="AQ197" s="302"/>
      <c r="AR197" s="228" t="e">
        <f>ADMIN1!CN197</f>
        <v>#VALUE!</v>
      </c>
      <c r="AS197" s="302"/>
      <c r="AT197" s="227" t="e">
        <f>ADMIN1!CQ197</f>
        <v>#VALUE!</v>
      </c>
      <c r="AU197" s="302"/>
      <c r="AV197" s="226" t="e">
        <f>ADMIN1!CT197</f>
        <v>#VALUE!</v>
      </c>
      <c r="AW197" s="302"/>
      <c r="AX197" s="227" t="e">
        <f>ADMIN1!CW197</f>
        <v>#VALUE!</v>
      </c>
      <c r="AY197" s="302"/>
      <c r="AZ197" s="226" t="e">
        <f>ADMIN1!CZ197</f>
        <v>#VALUE!</v>
      </c>
      <c r="BA197" s="302"/>
      <c r="BB197" s="228" t="e">
        <f>ADMIN1!DC197</f>
        <v>#VALUE!</v>
      </c>
      <c r="BC197" s="211"/>
    </row>
    <row r="198" spans="1:55" ht="30" customHeight="1" x14ac:dyDescent="0.2">
      <c r="A198" s="303">
        <f>ADMIN1!V198</f>
        <v>3783</v>
      </c>
      <c r="B198" s="304" t="str">
        <f>IF(ADMIN1!X198=0, "", ADMIN1!X198)</f>
        <v/>
      </c>
      <c r="C198" s="467" t="str">
        <f>ADMIN1!W198</f>
        <v>Xylitol (sucre de bouleau) (env. 1kg)</v>
      </c>
      <c r="D198" s="467"/>
      <c r="E198" s="397" t="e">
        <f>ADMIN1!Y198</f>
        <v>#VALUE!</v>
      </c>
      <c r="F198" s="222" t="str">
        <f>ADMIN1!AA198</f>
        <v>Pièce</v>
      </c>
      <c r="G198" s="305" t="e">
        <f>IF(ADMIN1!AB198="", "", ADMIN1!AB198)</f>
        <v>#VALUE!</v>
      </c>
      <c r="H198" s="305" t="str">
        <f>IF(ADMIN1!AC198="", "", ADMIN1!AC198)</f>
        <v/>
      </c>
      <c r="I198" s="305" t="str">
        <f>IF(ADMIN1!AD198="", "", ADMIN1!AD198)</f>
        <v/>
      </c>
      <c r="J198" s="408" t="str">
        <f>ADMIN1!AH198</f>
        <v>Pérou</v>
      </c>
      <c r="K198" s="223">
        <f>ADMIN1!AI198</f>
        <v>0</v>
      </c>
      <c r="L198" s="223" t="e">
        <f>ADMIN1!AJ198</f>
        <v>#VALUE!</v>
      </c>
      <c r="M198" s="224" t="e">
        <f>ADMIN1!AK198</f>
        <v>#VALUE!</v>
      </c>
      <c r="N198" s="462"/>
      <c r="O198" s="302"/>
      <c r="P198" s="225" t="e">
        <f>ADMIN1!AX198</f>
        <v>#VALUE!</v>
      </c>
      <c r="Q198" s="302"/>
      <c r="R198" s="226" t="e">
        <f>ADMIN1!BA198</f>
        <v>#VALUE!</v>
      </c>
      <c r="S198" s="302"/>
      <c r="T198" s="227" t="e">
        <f>ADMIN1!BD198</f>
        <v>#VALUE!</v>
      </c>
      <c r="U198" s="302"/>
      <c r="V198" s="227" t="e">
        <f>ADMIN1!BG198</f>
        <v>#VALUE!</v>
      </c>
      <c r="W198" s="302"/>
      <c r="X198" s="227" t="e">
        <f>ADMIN1!BJ198</f>
        <v>#VALUE!</v>
      </c>
      <c r="Y198" s="302"/>
      <c r="Z198" s="226" t="e">
        <f>ADMIN1!BM198</f>
        <v>#VALUE!</v>
      </c>
      <c r="AA198" s="302"/>
      <c r="AB198" s="227" t="e">
        <f>ADMIN1!BP198</f>
        <v>#VALUE!</v>
      </c>
      <c r="AC198" s="302"/>
      <c r="AD198" s="226" t="e">
        <f>ADMIN1!BS198</f>
        <v>#VALUE!</v>
      </c>
      <c r="AE198" s="302"/>
      <c r="AF198" s="227" t="e">
        <f>ADMIN1!BV198</f>
        <v>#VALUE!</v>
      </c>
      <c r="AG198" s="302"/>
      <c r="AH198" s="226" t="e">
        <f>ADMIN1!BY198</f>
        <v>#VALUE!</v>
      </c>
      <c r="AI198" s="302"/>
      <c r="AJ198" s="227" t="e">
        <f>ADMIN1!CB198</f>
        <v>#VALUE!</v>
      </c>
      <c r="AK198" s="302"/>
      <c r="AL198" s="226" t="e">
        <f>ADMIN1!CE198</f>
        <v>#VALUE!</v>
      </c>
      <c r="AM198" s="302"/>
      <c r="AN198" s="227" t="e">
        <f>ADMIN1!CH198</f>
        <v>#VALUE!</v>
      </c>
      <c r="AO198" s="302"/>
      <c r="AP198" s="226" t="e">
        <f>ADMIN1!CK198</f>
        <v>#VALUE!</v>
      </c>
      <c r="AQ198" s="302"/>
      <c r="AR198" s="228" t="e">
        <f>ADMIN1!CN198</f>
        <v>#VALUE!</v>
      </c>
      <c r="AS198" s="302"/>
      <c r="AT198" s="227" t="e">
        <f>ADMIN1!CQ198</f>
        <v>#VALUE!</v>
      </c>
      <c r="AU198" s="302"/>
      <c r="AV198" s="226" t="e">
        <f>ADMIN1!CT198</f>
        <v>#VALUE!</v>
      </c>
      <c r="AW198" s="302"/>
      <c r="AX198" s="227" t="e">
        <f>ADMIN1!CW198</f>
        <v>#VALUE!</v>
      </c>
      <c r="AY198" s="302"/>
      <c r="AZ198" s="226" t="e">
        <f>ADMIN1!CZ198</f>
        <v>#VALUE!</v>
      </c>
      <c r="BA198" s="302"/>
      <c r="BB198" s="228" t="e">
        <f>ADMIN1!DC198</f>
        <v>#VALUE!</v>
      </c>
      <c r="BC198" s="211"/>
    </row>
    <row r="199" spans="1:55" ht="30" hidden="1" customHeight="1" x14ac:dyDescent="0.2">
      <c r="A199" s="303">
        <f>ADMIN1!V199</f>
        <v>0</v>
      </c>
      <c r="B199" s="304" t="str">
        <f>IF(ADMIN1!X199=0, "", ADMIN1!X199)</f>
        <v/>
      </c>
      <c r="C199" s="467">
        <f>ADMIN1!W199</f>
        <v>0</v>
      </c>
      <c r="D199" s="467"/>
      <c r="E199" s="397" t="e">
        <f>ADMIN1!Y199</f>
        <v>#VALUE!</v>
      </c>
      <c r="F199" s="222">
        <f>ADMIN1!AA199</f>
        <v>0</v>
      </c>
      <c r="G199" s="305" t="str">
        <f>IF(ADMIN1!AB199="", "", ADMIN1!AB199)</f>
        <v/>
      </c>
      <c r="H199" s="305" t="str">
        <f>IF(ADMIN1!AC199="", "", ADMIN1!AC199)</f>
        <v/>
      </c>
      <c r="I199" s="305" t="str">
        <f>IF(ADMIN1!AD199="", "", ADMIN1!AD199)</f>
        <v/>
      </c>
      <c r="J199" s="408">
        <f>ADMIN1!AH199</f>
        <v>0</v>
      </c>
      <c r="K199" s="223">
        <f>ADMIN1!AI199</f>
        <v>0</v>
      </c>
      <c r="L199" s="223" t="e">
        <f>ADMIN1!AJ199</f>
        <v>#VALUE!</v>
      </c>
      <c r="M199" s="224" t="e">
        <f>ADMIN1!AK199</f>
        <v>#VALUE!</v>
      </c>
      <c r="N199" s="462"/>
      <c r="O199" s="302"/>
      <c r="P199" s="225" t="e">
        <f>ADMIN1!AX199</f>
        <v>#VALUE!</v>
      </c>
      <c r="Q199" s="302"/>
      <c r="R199" s="226" t="e">
        <f>ADMIN1!BA199</f>
        <v>#VALUE!</v>
      </c>
      <c r="S199" s="302"/>
      <c r="T199" s="227" t="e">
        <f>ADMIN1!BD199</f>
        <v>#VALUE!</v>
      </c>
      <c r="U199" s="302"/>
      <c r="V199" s="227" t="e">
        <f>ADMIN1!BG199</f>
        <v>#VALUE!</v>
      </c>
      <c r="W199" s="302"/>
      <c r="X199" s="227" t="e">
        <f>ADMIN1!BJ199</f>
        <v>#VALUE!</v>
      </c>
      <c r="Y199" s="302"/>
      <c r="Z199" s="226" t="e">
        <f>ADMIN1!BM199</f>
        <v>#VALUE!</v>
      </c>
      <c r="AA199" s="302"/>
      <c r="AB199" s="227" t="e">
        <f>ADMIN1!BP199</f>
        <v>#VALUE!</v>
      </c>
      <c r="AC199" s="302"/>
      <c r="AD199" s="226" t="e">
        <f>ADMIN1!BS199</f>
        <v>#VALUE!</v>
      </c>
      <c r="AE199" s="302"/>
      <c r="AF199" s="227" t="e">
        <f>ADMIN1!BV199</f>
        <v>#VALUE!</v>
      </c>
      <c r="AG199" s="302"/>
      <c r="AH199" s="226" t="e">
        <f>ADMIN1!BY199</f>
        <v>#VALUE!</v>
      </c>
      <c r="AI199" s="302"/>
      <c r="AJ199" s="227" t="e">
        <f>ADMIN1!CB199</f>
        <v>#VALUE!</v>
      </c>
      <c r="AK199" s="302"/>
      <c r="AL199" s="226" t="e">
        <f>ADMIN1!CE199</f>
        <v>#VALUE!</v>
      </c>
      <c r="AM199" s="302"/>
      <c r="AN199" s="227" t="e">
        <f>ADMIN1!CH199</f>
        <v>#VALUE!</v>
      </c>
      <c r="AO199" s="302"/>
      <c r="AP199" s="226" t="e">
        <f>ADMIN1!CK199</f>
        <v>#VALUE!</v>
      </c>
      <c r="AQ199" s="302"/>
      <c r="AR199" s="228" t="e">
        <f>ADMIN1!CN199</f>
        <v>#VALUE!</v>
      </c>
      <c r="AS199" s="302"/>
      <c r="AT199" s="227" t="e">
        <f>ADMIN1!CQ199</f>
        <v>#VALUE!</v>
      </c>
      <c r="AU199" s="302"/>
      <c r="AV199" s="226" t="e">
        <f>ADMIN1!CT199</f>
        <v>#VALUE!</v>
      </c>
      <c r="AW199" s="302"/>
      <c r="AX199" s="227" t="e">
        <f>ADMIN1!CW199</f>
        <v>#VALUE!</v>
      </c>
      <c r="AY199" s="302"/>
      <c r="AZ199" s="226" t="e">
        <f>ADMIN1!CZ199</f>
        <v>#VALUE!</v>
      </c>
      <c r="BA199" s="302"/>
      <c r="BB199" s="228" t="e">
        <f>ADMIN1!DC199</f>
        <v>#VALUE!</v>
      </c>
      <c r="BC199" s="211"/>
    </row>
    <row r="200" spans="1:55" ht="30" hidden="1" customHeight="1" x14ac:dyDescent="0.2">
      <c r="A200" s="303">
        <f>ADMIN1!V200</f>
        <v>0</v>
      </c>
      <c r="B200" s="304" t="str">
        <f>IF(ADMIN1!X200=0, "", ADMIN1!X200)</f>
        <v/>
      </c>
      <c r="C200" s="467">
        <f>ADMIN1!W200</f>
        <v>0</v>
      </c>
      <c r="D200" s="467"/>
      <c r="E200" s="397" t="e">
        <f>ADMIN1!Y200</f>
        <v>#VALUE!</v>
      </c>
      <c r="F200" s="222">
        <f>ADMIN1!AA200</f>
        <v>0</v>
      </c>
      <c r="G200" s="305" t="str">
        <f>IF(ADMIN1!AB200="", "", ADMIN1!AB200)</f>
        <v/>
      </c>
      <c r="H200" s="305" t="str">
        <f>IF(ADMIN1!AC200="", "", ADMIN1!AC200)</f>
        <v/>
      </c>
      <c r="I200" s="305" t="str">
        <f>IF(ADMIN1!AD200="", "", ADMIN1!AD200)</f>
        <v/>
      </c>
      <c r="J200" s="408">
        <f>ADMIN1!AH200</f>
        <v>0</v>
      </c>
      <c r="K200" s="223">
        <f>ADMIN1!AI200</f>
        <v>0</v>
      </c>
      <c r="L200" s="223" t="e">
        <f>ADMIN1!AJ200</f>
        <v>#VALUE!</v>
      </c>
      <c r="M200" s="224" t="e">
        <f>ADMIN1!AK200</f>
        <v>#VALUE!</v>
      </c>
      <c r="N200" s="462"/>
      <c r="O200" s="302"/>
      <c r="P200" s="225" t="e">
        <f>ADMIN1!AX200</f>
        <v>#VALUE!</v>
      </c>
      <c r="Q200" s="302"/>
      <c r="R200" s="226" t="e">
        <f>ADMIN1!BA200</f>
        <v>#VALUE!</v>
      </c>
      <c r="S200" s="302"/>
      <c r="T200" s="227" t="e">
        <f>ADMIN1!BD200</f>
        <v>#VALUE!</v>
      </c>
      <c r="U200" s="302"/>
      <c r="V200" s="227" t="e">
        <f>ADMIN1!BG200</f>
        <v>#VALUE!</v>
      </c>
      <c r="W200" s="302"/>
      <c r="X200" s="227" t="e">
        <f>ADMIN1!BJ200</f>
        <v>#VALUE!</v>
      </c>
      <c r="Y200" s="302"/>
      <c r="Z200" s="226" t="e">
        <f>ADMIN1!BM200</f>
        <v>#VALUE!</v>
      </c>
      <c r="AA200" s="302"/>
      <c r="AB200" s="227" t="e">
        <f>ADMIN1!BP200</f>
        <v>#VALUE!</v>
      </c>
      <c r="AC200" s="302"/>
      <c r="AD200" s="226" t="e">
        <f>ADMIN1!BS200</f>
        <v>#VALUE!</v>
      </c>
      <c r="AE200" s="302"/>
      <c r="AF200" s="227" t="e">
        <f>ADMIN1!BV200</f>
        <v>#VALUE!</v>
      </c>
      <c r="AG200" s="302"/>
      <c r="AH200" s="226" t="e">
        <f>ADMIN1!BY200</f>
        <v>#VALUE!</v>
      </c>
      <c r="AI200" s="302"/>
      <c r="AJ200" s="227" t="e">
        <f>ADMIN1!CB200</f>
        <v>#VALUE!</v>
      </c>
      <c r="AK200" s="302"/>
      <c r="AL200" s="226" t="e">
        <f>ADMIN1!CE200</f>
        <v>#VALUE!</v>
      </c>
      <c r="AM200" s="302"/>
      <c r="AN200" s="227" t="e">
        <f>ADMIN1!CH200</f>
        <v>#VALUE!</v>
      </c>
      <c r="AO200" s="302"/>
      <c r="AP200" s="226" t="e">
        <f>ADMIN1!CK200</f>
        <v>#VALUE!</v>
      </c>
      <c r="AQ200" s="302"/>
      <c r="AR200" s="228" t="e">
        <f>ADMIN1!CN200</f>
        <v>#VALUE!</v>
      </c>
      <c r="AS200" s="302"/>
      <c r="AT200" s="227" t="e">
        <f>ADMIN1!CQ200</f>
        <v>#VALUE!</v>
      </c>
      <c r="AU200" s="302"/>
      <c r="AV200" s="226" t="e">
        <f>ADMIN1!CT200</f>
        <v>#VALUE!</v>
      </c>
      <c r="AW200" s="302"/>
      <c r="AX200" s="227" t="e">
        <f>ADMIN1!CW200</f>
        <v>#VALUE!</v>
      </c>
      <c r="AY200" s="302"/>
      <c r="AZ200" s="226" t="e">
        <f>ADMIN1!CZ200</f>
        <v>#VALUE!</v>
      </c>
      <c r="BA200" s="302"/>
      <c r="BB200" s="228" t="e">
        <f>ADMIN1!DC200</f>
        <v>#VALUE!</v>
      </c>
      <c r="BC200" s="211"/>
    </row>
    <row r="201" spans="1:55" ht="30" hidden="1" customHeight="1" x14ac:dyDescent="0.2">
      <c r="A201" s="303">
        <f>ADMIN1!V201</f>
        <v>0</v>
      </c>
      <c r="B201" s="304" t="str">
        <f>IF(ADMIN1!X201=0, "", ADMIN1!X201)</f>
        <v/>
      </c>
      <c r="C201" s="467">
        <f>ADMIN1!W201</f>
        <v>0</v>
      </c>
      <c r="D201" s="467"/>
      <c r="E201" s="397" t="e">
        <f>ADMIN1!Y201</f>
        <v>#VALUE!</v>
      </c>
      <c r="F201" s="222">
        <f>ADMIN1!AA201</f>
        <v>0</v>
      </c>
      <c r="G201" s="305" t="str">
        <f>IF(ADMIN1!AB201="", "", ADMIN1!AB201)</f>
        <v/>
      </c>
      <c r="H201" s="305" t="str">
        <f>IF(ADMIN1!AC201="", "", ADMIN1!AC201)</f>
        <v/>
      </c>
      <c r="I201" s="305" t="str">
        <f>IF(ADMIN1!AD201="", "", ADMIN1!AD201)</f>
        <v/>
      </c>
      <c r="J201" s="408">
        <f>ADMIN1!AH201</f>
        <v>0</v>
      </c>
      <c r="K201" s="223">
        <f>ADMIN1!AI201</f>
        <v>0</v>
      </c>
      <c r="L201" s="223" t="e">
        <f>ADMIN1!AJ201</f>
        <v>#VALUE!</v>
      </c>
      <c r="M201" s="224" t="e">
        <f>ADMIN1!AK201</f>
        <v>#VALUE!</v>
      </c>
      <c r="N201" s="462"/>
      <c r="O201" s="302"/>
      <c r="P201" s="225" t="e">
        <f>ADMIN1!AX201</f>
        <v>#VALUE!</v>
      </c>
      <c r="Q201" s="302"/>
      <c r="R201" s="226" t="e">
        <f>ADMIN1!BA201</f>
        <v>#VALUE!</v>
      </c>
      <c r="S201" s="302"/>
      <c r="T201" s="227" t="e">
        <f>ADMIN1!BD201</f>
        <v>#VALUE!</v>
      </c>
      <c r="U201" s="302"/>
      <c r="V201" s="227" t="e">
        <f>ADMIN1!BG201</f>
        <v>#VALUE!</v>
      </c>
      <c r="W201" s="302"/>
      <c r="X201" s="227" t="e">
        <f>ADMIN1!BJ201</f>
        <v>#VALUE!</v>
      </c>
      <c r="Y201" s="302"/>
      <c r="Z201" s="226" t="e">
        <f>ADMIN1!BM201</f>
        <v>#VALUE!</v>
      </c>
      <c r="AA201" s="302"/>
      <c r="AB201" s="227" t="e">
        <f>ADMIN1!BP201</f>
        <v>#VALUE!</v>
      </c>
      <c r="AC201" s="302"/>
      <c r="AD201" s="226" t="e">
        <f>ADMIN1!BS201</f>
        <v>#VALUE!</v>
      </c>
      <c r="AE201" s="302"/>
      <c r="AF201" s="227" t="e">
        <f>ADMIN1!BV201</f>
        <v>#VALUE!</v>
      </c>
      <c r="AG201" s="302"/>
      <c r="AH201" s="226" t="e">
        <f>ADMIN1!BY201</f>
        <v>#VALUE!</v>
      </c>
      <c r="AI201" s="302"/>
      <c r="AJ201" s="227" t="e">
        <f>ADMIN1!CB201</f>
        <v>#VALUE!</v>
      </c>
      <c r="AK201" s="302"/>
      <c r="AL201" s="226" t="e">
        <f>ADMIN1!CE201</f>
        <v>#VALUE!</v>
      </c>
      <c r="AM201" s="302"/>
      <c r="AN201" s="227" t="e">
        <f>ADMIN1!CH201</f>
        <v>#VALUE!</v>
      </c>
      <c r="AO201" s="302"/>
      <c r="AP201" s="226" t="e">
        <f>ADMIN1!CK201</f>
        <v>#VALUE!</v>
      </c>
      <c r="AQ201" s="302"/>
      <c r="AR201" s="228" t="e">
        <f>ADMIN1!CN201</f>
        <v>#VALUE!</v>
      </c>
      <c r="AS201" s="302"/>
      <c r="AT201" s="227" t="e">
        <f>ADMIN1!CQ201</f>
        <v>#VALUE!</v>
      </c>
      <c r="AU201" s="302"/>
      <c r="AV201" s="226" t="e">
        <f>ADMIN1!CT201</f>
        <v>#VALUE!</v>
      </c>
      <c r="AW201" s="302"/>
      <c r="AX201" s="227" t="e">
        <f>ADMIN1!CW201</f>
        <v>#VALUE!</v>
      </c>
      <c r="AY201" s="302"/>
      <c r="AZ201" s="226" t="e">
        <f>ADMIN1!CZ201</f>
        <v>#VALUE!</v>
      </c>
      <c r="BA201" s="302"/>
      <c r="BB201" s="228" t="e">
        <f>ADMIN1!DC201</f>
        <v>#VALUE!</v>
      </c>
      <c r="BC201" s="211"/>
    </row>
    <row r="202" spans="1:55" ht="30" hidden="1" customHeight="1" x14ac:dyDescent="0.2">
      <c r="A202" s="303">
        <f>ADMIN1!V202</f>
        <v>0</v>
      </c>
      <c r="B202" s="304" t="str">
        <f>IF(ADMIN1!X202=0, "", ADMIN1!X202)</f>
        <v/>
      </c>
      <c r="C202" s="467">
        <f>ADMIN1!W202</f>
        <v>0</v>
      </c>
      <c r="D202" s="467"/>
      <c r="E202" s="397" t="e">
        <f>ADMIN1!Y202</f>
        <v>#VALUE!</v>
      </c>
      <c r="F202" s="222">
        <f>ADMIN1!AA202</f>
        <v>0</v>
      </c>
      <c r="G202" s="305" t="str">
        <f>IF(ADMIN1!AB202="", "", ADMIN1!AB202)</f>
        <v/>
      </c>
      <c r="H202" s="305" t="str">
        <f>IF(ADMIN1!AC202="", "", ADMIN1!AC202)</f>
        <v/>
      </c>
      <c r="I202" s="305" t="str">
        <f>IF(ADMIN1!AD202="", "", ADMIN1!AD202)</f>
        <v/>
      </c>
      <c r="J202" s="408">
        <f>ADMIN1!AH202</f>
        <v>0</v>
      </c>
      <c r="K202" s="223">
        <f>ADMIN1!AI202</f>
        <v>0</v>
      </c>
      <c r="L202" s="223" t="e">
        <f>ADMIN1!AJ202</f>
        <v>#VALUE!</v>
      </c>
      <c r="M202" s="224" t="e">
        <f>ADMIN1!AK202</f>
        <v>#VALUE!</v>
      </c>
      <c r="N202" s="462"/>
      <c r="O202" s="302"/>
      <c r="P202" s="225" t="e">
        <f>ADMIN1!AX202</f>
        <v>#VALUE!</v>
      </c>
      <c r="Q202" s="302"/>
      <c r="R202" s="226" t="e">
        <f>ADMIN1!BA202</f>
        <v>#VALUE!</v>
      </c>
      <c r="S202" s="302"/>
      <c r="T202" s="227" t="e">
        <f>ADMIN1!BD202</f>
        <v>#VALUE!</v>
      </c>
      <c r="U202" s="302"/>
      <c r="V202" s="227" t="e">
        <f>ADMIN1!BG202</f>
        <v>#VALUE!</v>
      </c>
      <c r="W202" s="302"/>
      <c r="X202" s="227" t="e">
        <f>ADMIN1!BJ202</f>
        <v>#VALUE!</v>
      </c>
      <c r="Y202" s="302"/>
      <c r="Z202" s="226" t="e">
        <f>ADMIN1!BM202</f>
        <v>#VALUE!</v>
      </c>
      <c r="AA202" s="302"/>
      <c r="AB202" s="227" t="e">
        <f>ADMIN1!BP202</f>
        <v>#VALUE!</v>
      </c>
      <c r="AC202" s="302"/>
      <c r="AD202" s="226" t="e">
        <f>ADMIN1!BS202</f>
        <v>#VALUE!</v>
      </c>
      <c r="AE202" s="302"/>
      <c r="AF202" s="227" t="e">
        <f>ADMIN1!BV202</f>
        <v>#VALUE!</v>
      </c>
      <c r="AG202" s="302"/>
      <c r="AH202" s="226" t="e">
        <f>ADMIN1!BY202</f>
        <v>#VALUE!</v>
      </c>
      <c r="AI202" s="302"/>
      <c r="AJ202" s="227" t="e">
        <f>ADMIN1!CB202</f>
        <v>#VALUE!</v>
      </c>
      <c r="AK202" s="302"/>
      <c r="AL202" s="226" t="e">
        <f>ADMIN1!CE202</f>
        <v>#VALUE!</v>
      </c>
      <c r="AM202" s="302"/>
      <c r="AN202" s="227" t="e">
        <f>ADMIN1!CH202</f>
        <v>#VALUE!</v>
      </c>
      <c r="AO202" s="302"/>
      <c r="AP202" s="226" t="e">
        <f>ADMIN1!CK202</f>
        <v>#VALUE!</v>
      </c>
      <c r="AQ202" s="302"/>
      <c r="AR202" s="228" t="e">
        <f>ADMIN1!CN202</f>
        <v>#VALUE!</v>
      </c>
      <c r="AS202" s="302"/>
      <c r="AT202" s="227" t="e">
        <f>ADMIN1!CQ202</f>
        <v>#VALUE!</v>
      </c>
      <c r="AU202" s="302"/>
      <c r="AV202" s="226" t="e">
        <f>ADMIN1!CT202</f>
        <v>#VALUE!</v>
      </c>
      <c r="AW202" s="302"/>
      <c r="AX202" s="227" t="e">
        <f>ADMIN1!CW202</f>
        <v>#VALUE!</v>
      </c>
      <c r="AY202" s="302"/>
      <c r="AZ202" s="226" t="e">
        <f>ADMIN1!CZ202</f>
        <v>#VALUE!</v>
      </c>
      <c r="BA202" s="302"/>
      <c r="BB202" s="228" t="e">
        <f>ADMIN1!DC202</f>
        <v>#VALUE!</v>
      </c>
      <c r="BC202" s="211"/>
    </row>
    <row r="203" spans="1:55" ht="30" hidden="1" customHeight="1" x14ac:dyDescent="0.2">
      <c r="A203" s="303">
        <f>ADMIN1!V203</f>
        <v>0</v>
      </c>
      <c r="B203" s="304" t="str">
        <f>IF(ADMIN1!X203=0, "", ADMIN1!X203)</f>
        <v/>
      </c>
      <c r="C203" s="467">
        <f>ADMIN1!W203</f>
        <v>0</v>
      </c>
      <c r="D203" s="467"/>
      <c r="E203" s="397" t="e">
        <f>ADMIN1!Y203</f>
        <v>#VALUE!</v>
      </c>
      <c r="F203" s="222">
        <f>ADMIN1!AA203</f>
        <v>0</v>
      </c>
      <c r="G203" s="305" t="str">
        <f>IF(ADMIN1!AB203="", "", ADMIN1!AB203)</f>
        <v/>
      </c>
      <c r="H203" s="305" t="str">
        <f>IF(ADMIN1!AC203="", "", ADMIN1!AC203)</f>
        <v/>
      </c>
      <c r="I203" s="305" t="str">
        <f>IF(ADMIN1!AD203="", "", ADMIN1!AD203)</f>
        <v/>
      </c>
      <c r="J203" s="408">
        <f>ADMIN1!AH203</f>
        <v>0</v>
      </c>
      <c r="K203" s="223">
        <f>ADMIN1!AI203</f>
        <v>0</v>
      </c>
      <c r="L203" s="223" t="e">
        <f>ADMIN1!AJ203</f>
        <v>#VALUE!</v>
      </c>
      <c r="M203" s="224" t="e">
        <f>ADMIN1!AK203</f>
        <v>#VALUE!</v>
      </c>
      <c r="N203" s="462"/>
      <c r="O203" s="302"/>
      <c r="P203" s="225" t="e">
        <f>ADMIN1!AX203</f>
        <v>#VALUE!</v>
      </c>
      <c r="Q203" s="302"/>
      <c r="R203" s="226" t="e">
        <f>ADMIN1!BA203</f>
        <v>#VALUE!</v>
      </c>
      <c r="S203" s="302"/>
      <c r="T203" s="227" t="e">
        <f>ADMIN1!BD203</f>
        <v>#VALUE!</v>
      </c>
      <c r="U203" s="302"/>
      <c r="V203" s="227" t="e">
        <f>ADMIN1!BG203</f>
        <v>#VALUE!</v>
      </c>
      <c r="W203" s="302"/>
      <c r="X203" s="227" t="e">
        <f>ADMIN1!BJ203</f>
        <v>#VALUE!</v>
      </c>
      <c r="Y203" s="302"/>
      <c r="Z203" s="226" t="e">
        <f>ADMIN1!BM203</f>
        <v>#VALUE!</v>
      </c>
      <c r="AA203" s="302"/>
      <c r="AB203" s="227" t="e">
        <f>ADMIN1!BP203</f>
        <v>#VALUE!</v>
      </c>
      <c r="AC203" s="302"/>
      <c r="AD203" s="226" t="e">
        <f>ADMIN1!BS203</f>
        <v>#VALUE!</v>
      </c>
      <c r="AE203" s="302"/>
      <c r="AF203" s="227" t="e">
        <f>ADMIN1!BV203</f>
        <v>#VALUE!</v>
      </c>
      <c r="AG203" s="302"/>
      <c r="AH203" s="226" t="e">
        <f>ADMIN1!BY203</f>
        <v>#VALUE!</v>
      </c>
      <c r="AI203" s="302"/>
      <c r="AJ203" s="227" t="e">
        <f>ADMIN1!CB203</f>
        <v>#VALUE!</v>
      </c>
      <c r="AK203" s="302"/>
      <c r="AL203" s="226" t="e">
        <f>ADMIN1!CE203</f>
        <v>#VALUE!</v>
      </c>
      <c r="AM203" s="302"/>
      <c r="AN203" s="227" t="e">
        <f>ADMIN1!CH203</f>
        <v>#VALUE!</v>
      </c>
      <c r="AO203" s="302"/>
      <c r="AP203" s="226" t="e">
        <f>ADMIN1!CK203</f>
        <v>#VALUE!</v>
      </c>
      <c r="AQ203" s="302"/>
      <c r="AR203" s="228" t="e">
        <f>ADMIN1!CN203</f>
        <v>#VALUE!</v>
      </c>
      <c r="AS203" s="302"/>
      <c r="AT203" s="227" t="e">
        <f>ADMIN1!CQ203</f>
        <v>#VALUE!</v>
      </c>
      <c r="AU203" s="302"/>
      <c r="AV203" s="226" t="e">
        <f>ADMIN1!CT203</f>
        <v>#VALUE!</v>
      </c>
      <c r="AW203" s="302"/>
      <c r="AX203" s="227" t="e">
        <f>ADMIN1!CW203</f>
        <v>#VALUE!</v>
      </c>
      <c r="AY203" s="302"/>
      <c r="AZ203" s="226" t="e">
        <f>ADMIN1!CZ203</f>
        <v>#VALUE!</v>
      </c>
      <c r="BA203" s="302"/>
      <c r="BB203" s="228" t="e">
        <f>ADMIN1!DC203</f>
        <v>#VALUE!</v>
      </c>
      <c r="BC203" s="211"/>
    </row>
    <row r="204" spans="1:55" ht="30" hidden="1" customHeight="1" x14ac:dyDescent="0.2">
      <c r="A204" s="303">
        <f>ADMIN1!V204</f>
        <v>0</v>
      </c>
      <c r="B204" s="304" t="str">
        <f>IF(ADMIN1!X204=0, "", ADMIN1!X204)</f>
        <v/>
      </c>
      <c r="C204" s="467">
        <f>ADMIN1!W204</f>
        <v>0</v>
      </c>
      <c r="D204" s="467"/>
      <c r="E204" s="397" t="e">
        <f>ADMIN1!Y204</f>
        <v>#VALUE!</v>
      </c>
      <c r="F204" s="222">
        <f>ADMIN1!AA204</f>
        <v>0</v>
      </c>
      <c r="G204" s="305" t="str">
        <f>IF(ADMIN1!AB204="", "", ADMIN1!AB204)</f>
        <v/>
      </c>
      <c r="H204" s="305" t="str">
        <f>IF(ADMIN1!AC204="", "", ADMIN1!AC204)</f>
        <v/>
      </c>
      <c r="I204" s="305" t="str">
        <f>IF(ADMIN1!AD204="", "", ADMIN1!AD204)</f>
        <v/>
      </c>
      <c r="J204" s="408">
        <f>ADMIN1!AH204</f>
        <v>0</v>
      </c>
      <c r="K204" s="223">
        <f>ADMIN1!AI204</f>
        <v>0</v>
      </c>
      <c r="L204" s="223" t="e">
        <f>ADMIN1!AJ204</f>
        <v>#VALUE!</v>
      </c>
      <c r="M204" s="224" t="e">
        <f>ADMIN1!AK204</f>
        <v>#VALUE!</v>
      </c>
      <c r="N204" s="462"/>
      <c r="O204" s="302"/>
      <c r="P204" s="225" t="e">
        <f>ADMIN1!AX204</f>
        <v>#VALUE!</v>
      </c>
      <c r="Q204" s="302"/>
      <c r="R204" s="226" t="e">
        <f>ADMIN1!BA204</f>
        <v>#VALUE!</v>
      </c>
      <c r="S204" s="302"/>
      <c r="T204" s="227" t="e">
        <f>ADMIN1!BD204</f>
        <v>#VALUE!</v>
      </c>
      <c r="U204" s="302"/>
      <c r="V204" s="227" t="e">
        <f>ADMIN1!BG204</f>
        <v>#VALUE!</v>
      </c>
      <c r="W204" s="302"/>
      <c r="X204" s="227" t="e">
        <f>ADMIN1!BJ204</f>
        <v>#VALUE!</v>
      </c>
      <c r="Y204" s="302"/>
      <c r="Z204" s="226" t="e">
        <f>ADMIN1!BM204</f>
        <v>#VALUE!</v>
      </c>
      <c r="AA204" s="302"/>
      <c r="AB204" s="227" t="e">
        <f>ADMIN1!BP204</f>
        <v>#VALUE!</v>
      </c>
      <c r="AC204" s="302"/>
      <c r="AD204" s="226" t="e">
        <f>ADMIN1!BS204</f>
        <v>#VALUE!</v>
      </c>
      <c r="AE204" s="302"/>
      <c r="AF204" s="227" t="e">
        <f>ADMIN1!BV204</f>
        <v>#VALUE!</v>
      </c>
      <c r="AG204" s="302"/>
      <c r="AH204" s="226" t="e">
        <f>ADMIN1!BY204</f>
        <v>#VALUE!</v>
      </c>
      <c r="AI204" s="302"/>
      <c r="AJ204" s="227" t="e">
        <f>ADMIN1!CB204</f>
        <v>#VALUE!</v>
      </c>
      <c r="AK204" s="302"/>
      <c r="AL204" s="226" t="e">
        <f>ADMIN1!CE204</f>
        <v>#VALUE!</v>
      </c>
      <c r="AM204" s="302"/>
      <c r="AN204" s="227" t="e">
        <f>ADMIN1!CH204</f>
        <v>#VALUE!</v>
      </c>
      <c r="AO204" s="302"/>
      <c r="AP204" s="226" t="e">
        <f>ADMIN1!CK204</f>
        <v>#VALUE!</v>
      </c>
      <c r="AQ204" s="302"/>
      <c r="AR204" s="228" t="e">
        <f>ADMIN1!CN204</f>
        <v>#VALUE!</v>
      </c>
      <c r="AS204" s="302"/>
      <c r="AT204" s="227" t="e">
        <f>ADMIN1!CQ204</f>
        <v>#VALUE!</v>
      </c>
      <c r="AU204" s="302"/>
      <c r="AV204" s="226" t="e">
        <f>ADMIN1!CT204</f>
        <v>#VALUE!</v>
      </c>
      <c r="AW204" s="302"/>
      <c r="AX204" s="227" t="e">
        <f>ADMIN1!CW204</f>
        <v>#VALUE!</v>
      </c>
      <c r="AY204" s="302"/>
      <c r="AZ204" s="226" t="e">
        <f>ADMIN1!CZ204</f>
        <v>#VALUE!</v>
      </c>
      <c r="BA204" s="302"/>
      <c r="BB204" s="228" t="e">
        <f>ADMIN1!DC204</f>
        <v>#VALUE!</v>
      </c>
      <c r="BC204" s="211"/>
    </row>
    <row r="205" spans="1:55" ht="30" hidden="1" customHeight="1" x14ac:dyDescent="0.2">
      <c r="A205" s="303">
        <f>ADMIN1!V205</f>
        <v>0</v>
      </c>
      <c r="B205" s="304" t="str">
        <f>IF(ADMIN1!X205=0, "", ADMIN1!X205)</f>
        <v/>
      </c>
      <c r="C205" s="467">
        <f>ADMIN1!W205</f>
        <v>0</v>
      </c>
      <c r="D205" s="467"/>
      <c r="E205" s="397" t="e">
        <f>ADMIN1!Y205</f>
        <v>#VALUE!</v>
      </c>
      <c r="F205" s="222">
        <f>ADMIN1!AA205</f>
        <v>0</v>
      </c>
      <c r="G205" s="305" t="str">
        <f>IF(ADMIN1!AB205="", "", ADMIN1!AB205)</f>
        <v/>
      </c>
      <c r="H205" s="305" t="str">
        <f>IF(ADMIN1!AC205="", "", ADMIN1!AC205)</f>
        <v/>
      </c>
      <c r="I205" s="305" t="str">
        <f>IF(ADMIN1!AD205="", "", ADMIN1!AD205)</f>
        <v/>
      </c>
      <c r="J205" s="408">
        <f>ADMIN1!AH205</f>
        <v>0</v>
      </c>
      <c r="K205" s="223">
        <f>ADMIN1!AI205</f>
        <v>0</v>
      </c>
      <c r="L205" s="223" t="e">
        <f>ADMIN1!AJ205</f>
        <v>#VALUE!</v>
      </c>
      <c r="M205" s="224" t="e">
        <f>ADMIN1!AK205</f>
        <v>#VALUE!</v>
      </c>
      <c r="N205" s="462"/>
      <c r="O205" s="302"/>
      <c r="P205" s="225" t="e">
        <f>ADMIN1!AX205</f>
        <v>#VALUE!</v>
      </c>
      <c r="Q205" s="302"/>
      <c r="R205" s="226" t="e">
        <f>ADMIN1!BA205</f>
        <v>#VALUE!</v>
      </c>
      <c r="S205" s="302"/>
      <c r="T205" s="227" t="e">
        <f>ADMIN1!BD205</f>
        <v>#VALUE!</v>
      </c>
      <c r="U205" s="302"/>
      <c r="V205" s="227" t="e">
        <f>ADMIN1!BG205</f>
        <v>#VALUE!</v>
      </c>
      <c r="W205" s="302"/>
      <c r="X205" s="227" t="e">
        <f>ADMIN1!BJ205</f>
        <v>#VALUE!</v>
      </c>
      <c r="Y205" s="302"/>
      <c r="Z205" s="226" t="e">
        <f>ADMIN1!BM205</f>
        <v>#VALUE!</v>
      </c>
      <c r="AA205" s="302"/>
      <c r="AB205" s="227" t="e">
        <f>ADMIN1!BP205</f>
        <v>#VALUE!</v>
      </c>
      <c r="AC205" s="302"/>
      <c r="AD205" s="226" t="e">
        <f>ADMIN1!BS205</f>
        <v>#VALUE!</v>
      </c>
      <c r="AE205" s="302"/>
      <c r="AF205" s="227" t="e">
        <f>ADMIN1!BV205</f>
        <v>#VALUE!</v>
      </c>
      <c r="AG205" s="302"/>
      <c r="AH205" s="226" t="e">
        <f>ADMIN1!BY205</f>
        <v>#VALUE!</v>
      </c>
      <c r="AI205" s="302"/>
      <c r="AJ205" s="227" t="e">
        <f>ADMIN1!CB205</f>
        <v>#VALUE!</v>
      </c>
      <c r="AK205" s="302"/>
      <c r="AL205" s="226" t="e">
        <f>ADMIN1!CE205</f>
        <v>#VALUE!</v>
      </c>
      <c r="AM205" s="302"/>
      <c r="AN205" s="227" t="e">
        <f>ADMIN1!CH205</f>
        <v>#VALUE!</v>
      </c>
      <c r="AO205" s="302"/>
      <c r="AP205" s="226" t="e">
        <f>ADMIN1!CK205</f>
        <v>#VALUE!</v>
      </c>
      <c r="AQ205" s="302"/>
      <c r="AR205" s="228" t="e">
        <f>ADMIN1!CN205</f>
        <v>#VALUE!</v>
      </c>
      <c r="AS205" s="302"/>
      <c r="AT205" s="227" t="e">
        <f>ADMIN1!CQ205</f>
        <v>#VALUE!</v>
      </c>
      <c r="AU205" s="302"/>
      <c r="AV205" s="226" t="e">
        <f>ADMIN1!CT205</f>
        <v>#VALUE!</v>
      </c>
      <c r="AW205" s="302"/>
      <c r="AX205" s="227" t="e">
        <f>ADMIN1!CW205</f>
        <v>#VALUE!</v>
      </c>
      <c r="AY205" s="302"/>
      <c r="AZ205" s="226" t="e">
        <f>ADMIN1!CZ205</f>
        <v>#VALUE!</v>
      </c>
      <c r="BA205" s="302"/>
      <c r="BB205" s="228" t="e">
        <f>ADMIN1!DC205</f>
        <v>#VALUE!</v>
      </c>
      <c r="BC205" s="211"/>
    </row>
    <row r="206" spans="1:55" ht="30" hidden="1" customHeight="1" x14ac:dyDescent="0.2">
      <c r="A206" s="303">
        <f>ADMIN1!V206</f>
        <v>0</v>
      </c>
      <c r="B206" s="304" t="str">
        <f>IF(ADMIN1!X206=0, "", ADMIN1!X206)</f>
        <v/>
      </c>
      <c r="C206" s="467">
        <f>ADMIN1!W206</f>
        <v>0</v>
      </c>
      <c r="D206" s="467"/>
      <c r="E206" s="397" t="e">
        <f>ADMIN1!Y206</f>
        <v>#VALUE!</v>
      </c>
      <c r="F206" s="222">
        <f>ADMIN1!AA206</f>
        <v>0</v>
      </c>
      <c r="G206" s="305" t="str">
        <f>IF(ADMIN1!AB206="", "", ADMIN1!AB206)</f>
        <v/>
      </c>
      <c r="H206" s="305" t="str">
        <f>IF(ADMIN1!AC206="", "", ADMIN1!AC206)</f>
        <v/>
      </c>
      <c r="I206" s="305" t="str">
        <f>IF(ADMIN1!AD206="", "", ADMIN1!AD206)</f>
        <v/>
      </c>
      <c r="J206" s="408">
        <f>ADMIN1!AH206</f>
        <v>0</v>
      </c>
      <c r="K206" s="223">
        <f>ADMIN1!AI206</f>
        <v>0</v>
      </c>
      <c r="L206" s="223" t="e">
        <f>ADMIN1!AJ206</f>
        <v>#VALUE!</v>
      </c>
      <c r="M206" s="224" t="e">
        <f>ADMIN1!AK206</f>
        <v>#VALUE!</v>
      </c>
      <c r="N206" s="462"/>
      <c r="O206" s="302"/>
      <c r="P206" s="225" t="e">
        <f>ADMIN1!AX206</f>
        <v>#VALUE!</v>
      </c>
      <c r="Q206" s="302"/>
      <c r="R206" s="226" t="e">
        <f>ADMIN1!BA206</f>
        <v>#VALUE!</v>
      </c>
      <c r="S206" s="302"/>
      <c r="T206" s="227" t="e">
        <f>ADMIN1!BD206</f>
        <v>#VALUE!</v>
      </c>
      <c r="U206" s="302"/>
      <c r="V206" s="227" t="e">
        <f>ADMIN1!BG206</f>
        <v>#VALUE!</v>
      </c>
      <c r="W206" s="302"/>
      <c r="X206" s="227" t="e">
        <f>ADMIN1!BJ206</f>
        <v>#VALUE!</v>
      </c>
      <c r="Y206" s="302"/>
      <c r="Z206" s="226" t="e">
        <f>ADMIN1!BM206</f>
        <v>#VALUE!</v>
      </c>
      <c r="AA206" s="302"/>
      <c r="AB206" s="227" t="e">
        <f>ADMIN1!BP206</f>
        <v>#VALUE!</v>
      </c>
      <c r="AC206" s="302"/>
      <c r="AD206" s="226" t="e">
        <f>ADMIN1!BS206</f>
        <v>#VALUE!</v>
      </c>
      <c r="AE206" s="302"/>
      <c r="AF206" s="227" t="e">
        <f>ADMIN1!BV206</f>
        <v>#VALUE!</v>
      </c>
      <c r="AG206" s="302"/>
      <c r="AH206" s="226" t="e">
        <f>ADMIN1!BY206</f>
        <v>#VALUE!</v>
      </c>
      <c r="AI206" s="302"/>
      <c r="AJ206" s="227" t="e">
        <f>ADMIN1!CB206</f>
        <v>#VALUE!</v>
      </c>
      <c r="AK206" s="302"/>
      <c r="AL206" s="226" t="e">
        <f>ADMIN1!CE206</f>
        <v>#VALUE!</v>
      </c>
      <c r="AM206" s="302"/>
      <c r="AN206" s="227" t="e">
        <f>ADMIN1!CH206</f>
        <v>#VALUE!</v>
      </c>
      <c r="AO206" s="302"/>
      <c r="AP206" s="226" t="e">
        <f>ADMIN1!CK206</f>
        <v>#VALUE!</v>
      </c>
      <c r="AQ206" s="302"/>
      <c r="AR206" s="228" t="e">
        <f>ADMIN1!CN206</f>
        <v>#VALUE!</v>
      </c>
      <c r="AS206" s="302"/>
      <c r="AT206" s="227" t="e">
        <f>ADMIN1!CQ206</f>
        <v>#VALUE!</v>
      </c>
      <c r="AU206" s="302"/>
      <c r="AV206" s="226" t="e">
        <f>ADMIN1!CT206</f>
        <v>#VALUE!</v>
      </c>
      <c r="AW206" s="302"/>
      <c r="AX206" s="227" t="e">
        <f>ADMIN1!CW206</f>
        <v>#VALUE!</v>
      </c>
      <c r="AY206" s="302"/>
      <c r="AZ206" s="226" t="e">
        <f>ADMIN1!CZ206</f>
        <v>#VALUE!</v>
      </c>
      <c r="BA206" s="302"/>
      <c r="BB206" s="228" t="e">
        <f>ADMIN1!DC206</f>
        <v>#VALUE!</v>
      </c>
      <c r="BC206" s="211"/>
    </row>
    <row r="207" spans="1:55" ht="30" hidden="1" customHeight="1" x14ac:dyDescent="0.2">
      <c r="A207" s="303">
        <f>ADMIN1!V207</f>
        <v>0</v>
      </c>
      <c r="B207" s="304" t="str">
        <f>IF(ADMIN1!X207=0, "", ADMIN1!X207)</f>
        <v/>
      </c>
      <c r="C207" s="467">
        <f>ADMIN1!W207</f>
        <v>0</v>
      </c>
      <c r="D207" s="467"/>
      <c r="E207" s="397" t="e">
        <f>ADMIN1!Y207</f>
        <v>#VALUE!</v>
      </c>
      <c r="F207" s="222">
        <f>ADMIN1!AA207</f>
        <v>0</v>
      </c>
      <c r="G207" s="305" t="str">
        <f>IF(ADMIN1!AB207="", "", ADMIN1!AB207)</f>
        <v/>
      </c>
      <c r="H207" s="305" t="str">
        <f>IF(ADMIN1!AC207="", "", ADMIN1!AC207)</f>
        <v/>
      </c>
      <c r="I207" s="305" t="str">
        <f>IF(ADMIN1!AD207="", "", ADMIN1!AD207)</f>
        <v/>
      </c>
      <c r="J207" s="408">
        <f>ADMIN1!AH207</f>
        <v>0</v>
      </c>
      <c r="K207" s="223">
        <f>ADMIN1!AI207</f>
        <v>0</v>
      </c>
      <c r="L207" s="223" t="e">
        <f>ADMIN1!AJ207</f>
        <v>#VALUE!</v>
      </c>
      <c r="M207" s="224" t="e">
        <f>ADMIN1!AK207</f>
        <v>#VALUE!</v>
      </c>
      <c r="N207" s="462"/>
      <c r="O207" s="302"/>
      <c r="P207" s="225" t="e">
        <f>ADMIN1!AX207</f>
        <v>#VALUE!</v>
      </c>
      <c r="Q207" s="302"/>
      <c r="R207" s="226" t="e">
        <f>ADMIN1!BA207</f>
        <v>#VALUE!</v>
      </c>
      <c r="S207" s="302"/>
      <c r="T207" s="227" t="e">
        <f>ADMIN1!BD207</f>
        <v>#VALUE!</v>
      </c>
      <c r="U207" s="302"/>
      <c r="V207" s="227" t="e">
        <f>ADMIN1!BG207</f>
        <v>#VALUE!</v>
      </c>
      <c r="W207" s="302"/>
      <c r="X207" s="227" t="e">
        <f>ADMIN1!BJ207</f>
        <v>#VALUE!</v>
      </c>
      <c r="Y207" s="302"/>
      <c r="Z207" s="226" t="e">
        <f>ADMIN1!BM207</f>
        <v>#VALUE!</v>
      </c>
      <c r="AA207" s="302"/>
      <c r="AB207" s="227" t="e">
        <f>ADMIN1!BP207</f>
        <v>#VALUE!</v>
      </c>
      <c r="AC207" s="302"/>
      <c r="AD207" s="226" t="e">
        <f>ADMIN1!BS207</f>
        <v>#VALUE!</v>
      </c>
      <c r="AE207" s="302"/>
      <c r="AF207" s="227" t="e">
        <f>ADMIN1!BV207</f>
        <v>#VALUE!</v>
      </c>
      <c r="AG207" s="302"/>
      <c r="AH207" s="226" t="e">
        <f>ADMIN1!BY207</f>
        <v>#VALUE!</v>
      </c>
      <c r="AI207" s="302"/>
      <c r="AJ207" s="227" t="e">
        <f>ADMIN1!CB207</f>
        <v>#VALUE!</v>
      </c>
      <c r="AK207" s="302"/>
      <c r="AL207" s="226" t="e">
        <f>ADMIN1!CE207</f>
        <v>#VALUE!</v>
      </c>
      <c r="AM207" s="302"/>
      <c r="AN207" s="227" t="e">
        <f>ADMIN1!CH207</f>
        <v>#VALUE!</v>
      </c>
      <c r="AO207" s="302"/>
      <c r="AP207" s="226" t="e">
        <f>ADMIN1!CK207</f>
        <v>#VALUE!</v>
      </c>
      <c r="AQ207" s="302"/>
      <c r="AR207" s="228" t="e">
        <f>ADMIN1!CN207</f>
        <v>#VALUE!</v>
      </c>
      <c r="AS207" s="302"/>
      <c r="AT207" s="227" t="e">
        <f>ADMIN1!CQ207</f>
        <v>#VALUE!</v>
      </c>
      <c r="AU207" s="302"/>
      <c r="AV207" s="226" t="e">
        <f>ADMIN1!CT207</f>
        <v>#VALUE!</v>
      </c>
      <c r="AW207" s="302"/>
      <c r="AX207" s="227" t="e">
        <f>ADMIN1!CW207</f>
        <v>#VALUE!</v>
      </c>
      <c r="AY207" s="302"/>
      <c r="AZ207" s="226" t="e">
        <f>ADMIN1!CZ207</f>
        <v>#VALUE!</v>
      </c>
      <c r="BA207" s="302"/>
      <c r="BB207" s="228" t="e">
        <f>ADMIN1!DC207</f>
        <v>#VALUE!</v>
      </c>
      <c r="BC207" s="211"/>
    </row>
    <row r="208" spans="1:55" ht="30" hidden="1" customHeight="1" x14ac:dyDescent="0.2">
      <c r="A208" s="303">
        <f>ADMIN1!V208</f>
        <v>0</v>
      </c>
      <c r="B208" s="304" t="str">
        <f>IF(ADMIN1!X208=0, "", ADMIN1!X208)</f>
        <v/>
      </c>
      <c r="C208" s="467">
        <f>ADMIN1!W208</f>
        <v>0</v>
      </c>
      <c r="D208" s="467"/>
      <c r="E208" s="397" t="e">
        <f>ADMIN1!Y208</f>
        <v>#VALUE!</v>
      </c>
      <c r="F208" s="222">
        <f>ADMIN1!AA208</f>
        <v>0</v>
      </c>
      <c r="G208" s="305" t="str">
        <f>IF(ADMIN1!AB208="", "", ADMIN1!AB208)</f>
        <v/>
      </c>
      <c r="H208" s="305" t="str">
        <f>IF(ADMIN1!AC208="", "", ADMIN1!AC208)</f>
        <v/>
      </c>
      <c r="I208" s="305" t="str">
        <f>IF(ADMIN1!AD208="", "", ADMIN1!AD208)</f>
        <v/>
      </c>
      <c r="J208" s="408">
        <f>ADMIN1!AH208</f>
        <v>0</v>
      </c>
      <c r="K208" s="223">
        <f>ADMIN1!AI208</f>
        <v>0</v>
      </c>
      <c r="L208" s="223" t="e">
        <f>ADMIN1!AJ208</f>
        <v>#VALUE!</v>
      </c>
      <c r="M208" s="224" t="e">
        <f>ADMIN1!AK208</f>
        <v>#VALUE!</v>
      </c>
      <c r="N208" s="462"/>
      <c r="O208" s="302"/>
      <c r="P208" s="225" t="e">
        <f>ADMIN1!AX208</f>
        <v>#VALUE!</v>
      </c>
      <c r="Q208" s="302"/>
      <c r="R208" s="226" t="e">
        <f>ADMIN1!BA208</f>
        <v>#VALUE!</v>
      </c>
      <c r="S208" s="302"/>
      <c r="T208" s="227" t="e">
        <f>ADMIN1!BD208</f>
        <v>#VALUE!</v>
      </c>
      <c r="U208" s="302"/>
      <c r="V208" s="227" t="e">
        <f>ADMIN1!BG208</f>
        <v>#VALUE!</v>
      </c>
      <c r="W208" s="302"/>
      <c r="X208" s="227" t="e">
        <f>ADMIN1!BJ208</f>
        <v>#VALUE!</v>
      </c>
      <c r="Y208" s="302"/>
      <c r="Z208" s="226" t="e">
        <f>ADMIN1!BM208</f>
        <v>#VALUE!</v>
      </c>
      <c r="AA208" s="302"/>
      <c r="AB208" s="227" t="e">
        <f>ADMIN1!BP208</f>
        <v>#VALUE!</v>
      </c>
      <c r="AC208" s="302"/>
      <c r="AD208" s="226" t="e">
        <f>ADMIN1!BS208</f>
        <v>#VALUE!</v>
      </c>
      <c r="AE208" s="302"/>
      <c r="AF208" s="227" t="e">
        <f>ADMIN1!BV208</f>
        <v>#VALUE!</v>
      </c>
      <c r="AG208" s="302"/>
      <c r="AH208" s="226" t="e">
        <f>ADMIN1!BY208</f>
        <v>#VALUE!</v>
      </c>
      <c r="AI208" s="302"/>
      <c r="AJ208" s="227" t="e">
        <f>ADMIN1!CB208</f>
        <v>#VALUE!</v>
      </c>
      <c r="AK208" s="302"/>
      <c r="AL208" s="226" t="e">
        <f>ADMIN1!CE208</f>
        <v>#VALUE!</v>
      </c>
      <c r="AM208" s="302"/>
      <c r="AN208" s="227" t="e">
        <f>ADMIN1!CH208</f>
        <v>#VALUE!</v>
      </c>
      <c r="AO208" s="302"/>
      <c r="AP208" s="226" t="e">
        <f>ADMIN1!CK208</f>
        <v>#VALUE!</v>
      </c>
      <c r="AQ208" s="302"/>
      <c r="AR208" s="228" t="e">
        <f>ADMIN1!CN208</f>
        <v>#VALUE!</v>
      </c>
      <c r="AS208" s="302"/>
      <c r="AT208" s="227" t="e">
        <f>ADMIN1!CQ208</f>
        <v>#VALUE!</v>
      </c>
      <c r="AU208" s="302"/>
      <c r="AV208" s="226" t="e">
        <f>ADMIN1!CT208</f>
        <v>#VALUE!</v>
      </c>
      <c r="AW208" s="302"/>
      <c r="AX208" s="227" t="e">
        <f>ADMIN1!CW208</f>
        <v>#VALUE!</v>
      </c>
      <c r="AY208" s="302"/>
      <c r="AZ208" s="226" t="e">
        <f>ADMIN1!CZ208</f>
        <v>#VALUE!</v>
      </c>
      <c r="BA208" s="302"/>
      <c r="BB208" s="228" t="e">
        <f>ADMIN1!DC208</f>
        <v>#VALUE!</v>
      </c>
      <c r="BC208" s="211"/>
    </row>
    <row r="209" spans="1:55" ht="30" hidden="1" customHeight="1" x14ac:dyDescent="0.2">
      <c r="A209" s="303">
        <f>ADMIN1!V209</f>
        <v>0</v>
      </c>
      <c r="B209" s="304" t="str">
        <f>IF(ADMIN1!X209=0, "", ADMIN1!X209)</f>
        <v/>
      </c>
      <c r="C209" s="467">
        <f>ADMIN1!W209</f>
        <v>0</v>
      </c>
      <c r="D209" s="467"/>
      <c r="E209" s="397" t="e">
        <f>ADMIN1!Y209</f>
        <v>#VALUE!</v>
      </c>
      <c r="F209" s="222">
        <f>ADMIN1!AA209</f>
        <v>0</v>
      </c>
      <c r="G209" s="305" t="str">
        <f>IF(ADMIN1!AB209="", "", ADMIN1!AB209)</f>
        <v/>
      </c>
      <c r="H209" s="305" t="str">
        <f>IF(ADMIN1!AC209="", "", ADMIN1!AC209)</f>
        <v/>
      </c>
      <c r="I209" s="305" t="str">
        <f>IF(ADMIN1!AD209="", "", ADMIN1!AD209)</f>
        <v/>
      </c>
      <c r="J209" s="408">
        <f>ADMIN1!AH209</f>
        <v>0</v>
      </c>
      <c r="K209" s="223">
        <f>ADMIN1!AI209</f>
        <v>0</v>
      </c>
      <c r="L209" s="223" t="e">
        <f>ADMIN1!AJ209</f>
        <v>#VALUE!</v>
      </c>
      <c r="M209" s="224" t="e">
        <f>ADMIN1!AK209</f>
        <v>#VALUE!</v>
      </c>
      <c r="N209" s="462"/>
      <c r="O209" s="302"/>
      <c r="P209" s="225" t="e">
        <f>ADMIN1!AX209</f>
        <v>#VALUE!</v>
      </c>
      <c r="Q209" s="302"/>
      <c r="R209" s="226" t="e">
        <f>ADMIN1!BA209</f>
        <v>#VALUE!</v>
      </c>
      <c r="S209" s="302"/>
      <c r="T209" s="227" t="e">
        <f>ADMIN1!BD209</f>
        <v>#VALUE!</v>
      </c>
      <c r="U209" s="302"/>
      <c r="V209" s="227" t="e">
        <f>ADMIN1!BG209</f>
        <v>#VALUE!</v>
      </c>
      <c r="W209" s="302"/>
      <c r="X209" s="227" t="e">
        <f>ADMIN1!BJ209</f>
        <v>#VALUE!</v>
      </c>
      <c r="Y209" s="302"/>
      <c r="Z209" s="226" t="e">
        <f>ADMIN1!BM209</f>
        <v>#VALUE!</v>
      </c>
      <c r="AA209" s="302"/>
      <c r="AB209" s="227" t="e">
        <f>ADMIN1!BP209</f>
        <v>#VALUE!</v>
      </c>
      <c r="AC209" s="302"/>
      <c r="AD209" s="226" t="e">
        <f>ADMIN1!BS209</f>
        <v>#VALUE!</v>
      </c>
      <c r="AE209" s="302"/>
      <c r="AF209" s="227" t="e">
        <f>ADMIN1!BV209</f>
        <v>#VALUE!</v>
      </c>
      <c r="AG209" s="302"/>
      <c r="AH209" s="226" t="e">
        <f>ADMIN1!BY209</f>
        <v>#VALUE!</v>
      </c>
      <c r="AI209" s="302"/>
      <c r="AJ209" s="227" t="e">
        <f>ADMIN1!CB209</f>
        <v>#VALUE!</v>
      </c>
      <c r="AK209" s="302"/>
      <c r="AL209" s="226" t="e">
        <f>ADMIN1!CE209</f>
        <v>#VALUE!</v>
      </c>
      <c r="AM209" s="302"/>
      <c r="AN209" s="227" t="e">
        <f>ADMIN1!CH209</f>
        <v>#VALUE!</v>
      </c>
      <c r="AO209" s="302"/>
      <c r="AP209" s="226" t="e">
        <f>ADMIN1!CK209</f>
        <v>#VALUE!</v>
      </c>
      <c r="AQ209" s="302"/>
      <c r="AR209" s="228" t="e">
        <f>ADMIN1!CN209</f>
        <v>#VALUE!</v>
      </c>
      <c r="AS209" s="302"/>
      <c r="AT209" s="227" t="e">
        <f>ADMIN1!CQ209</f>
        <v>#VALUE!</v>
      </c>
      <c r="AU209" s="302"/>
      <c r="AV209" s="226" t="e">
        <f>ADMIN1!CT209</f>
        <v>#VALUE!</v>
      </c>
      <c r="AW209" s="302"/>
      <c r="AX209" s="227" t="e">
        <f>ADMIN1!CW209</f>
        <v>#VALUE!</v>
      </c>
      <c r="AY209" s="302"/>
      <c r="AZ209" s="226" t="e">
        <f>ADMIN1!CZ209</f>
        <v>#VALUE!</v>
      </c>
      <c r="BA209" s="302"/>
      <c r="BB209" s="228" t="e">
        <f>ADMIN1!DC209</f>
        <v>#VALUE!</v>
      </c>
      <c r="BC209" s="211"/>
    </row>
    <row r="210" spans="1:55" ht="30" hidden="1" customHeight="1" x14ac:dyDescent="0.2">
      <c r="A210" s="303">
        <f>ADMIN1!V210</f>
        <v>0</v>
      </c>
      <c r="B210" s="304" t="str">
        <f>IF(ADMIN1!X210=0, "", ADMIN1!X210)</f>
        <v/>
      </c>
      <c r="C210" s="467">
        <f>ADMIN1!W210</f>
        <v>0</v>
      </c>
      <c r="D210" s="467"/>
      <c r="E210" s="397" t="e">
        <f>ADMIN1!Y210</f>
        <v>#VALUE!</v>
      </c>
      <c r="F210" s="222">
        <f>ADMIN1!AA210</f>
        <v>0</v>
      </c>
      <c r="G210" s="305" t="str">
        <f>IF(ADMIN1!AB210="", "", ADMIN1!AB210)</f>
        <v/>
      </c>
      <c r="H210" s="305" t="str">
        <f>IF(ADMIN1!AC210="", "", ADMIN1!AC210)</f>
        <v/>
      </c>
      <c r="I210" s="305" t="str">
        <f>IF(ADMIN1!AD210="", "", ADMIN1!AD210)</f>
        <v/>
      </c>
      <c r="J210" s="408">
        <f>ADMIN1!AH210</f>
        <v>0</v>
      </c>
      <c r="K210" s="223">
        <f>ADMIN1!AI210</f>
        <v>0</v>
      </c>
      <c r="L210" s="223" t="e">
        <f>ADMIN1!AJ210</f>
        <v>#VALUE!</v>
      </c>
      <c r="M210" s="224" t="e">
        <f>ADMIN1!AK210</f>
        <v>#VALUE!</v>
      </c>
      <c r="N210" s="462"/>
      <c r="O210" s="302"/>
      <c r="P210" s="225" t="e">
        <f>ADMIN1!AX210</f>
        <v>#VALUE!</v>
      </c>
      <c r="Q210" s="302"/>
      <c r="R210" s="226" t="e">
        <f>ADMIN1!BA210</f>
        <v>#VALUE!</v>
      </c>
      <c r="S210" s="302"/>
      <c r="T210" s="227" t="e">
        <f>ADMIN1!BD210</f>
        <v>#VALUE!</v>
      </c>
      <c r="U210" s="302"/>
      <c r="V210" s="227" t="e">
        <f>ADMIN1!BG210</f>
        <v>#VALUE!</v>
      </c>
      <c r="W210" s="302"/>
      <c r="X210" s="227" t="e">
        <f>ADMIN1!BJ210</f>
        <v>#VALUE!</v>
      </c>
      <c r="Y210" s="302"/>
      <c r="Z210" s="226" t="e">
        <f>ADMIN1!BM210</f>
        <v>#VALUE!</v>
      </c>
      <c r="AA210" s="302"/>
      <c r="AB210" s="227" t="e">
        <f>ADMIN1!BP210</f>
        <v>#VALUE!</v>
      </c>
      <c r="AC210" s="302"/>
      <c r="AD210" s="226" t="e">
        <f>ADMIN1!BS210</f>
        <v>#VALUE!</v>
      </c>
      <c r="AE210" s="302"/>
      <c r="AF210" s="227" t="e">
        <f>ADMIN1!BV210</f>
        <v>#VALUE!</v>
      </c>
      <c r="AG210" s="302"/>
      <c r="AH210" s="226" t="e">
        <f>ADMIN1!BY210</f>
        <v>#VALUE!</v>
      </c>
      <c r="AI210" s="302"/>
      <c r="AJ210" s="227" t="e">
        <f>ADMIN1!CB210</f>
        <v>#VALUE!</v>
      </c>
      <c r="AK210" s="302"/>
      <c r="AL210" s="226" t="e">
        <f>ADMIN1!CE210</f>
        <v>#VALUE!</v>
      </c>
      <c r="AM210" s="302"/>
      <c r="AN210" s="227" t="e">
        <f>ADMIN1!CH210</f>
        <v>#VALUE!</v>
      </c>
      <c r="AO210" s="302"/>
      <c r="AP210" s="226" t="e">
        <f>ADMIN1!CK210</f>
        <v>#VALUE!</v>
      </c>
      <c r="AQ210" s="302"/>
      <c r="AR210" s="228" t="e">
        <f>ADMIN1!CN210</f>
        <v>#VALUE!</v>
      </c>
      <c r="AS210" s="302"/>
      <c r="AT210" s="227" t="e">
        <f>ADMIN1!CQ210</f>
        <v>#VALUE!</v>
      </c>
      <c r="AU210" s="302"/>
      <c r="AV210" s="226" t="e">
        <f>ADMIN1!CT210</f>
        <v>#VALUE!</v>
      </c>
      <c r="AW210" s="302"/>
      <c r="AX210" s="227" t="e">
        <f>ADMIN1!CW210</f>
        <v>#VALUE!</v>
      </c>
      <c r="AY210" s="302"/>
      <c r="AZ210" s="226" t="e">
        <f>ADMIN1!CZ210</f>
        <v>#VALUE!</v>
      </c>
      <c r="BA210" s="302"/>
      <c r="BB210" s="228" t="e">
        <f>ADMIN1!DC210</f>
        <v>#VALUE!</v>
      </c>
      <c r="BC210" s="211"/>
    </row>
    <row r="211" spans="1:55" ht="30" hidden="1" customHeight="1" x14ac:dyDescent="0.2">
      <c r="A211" s="303">
        <f>ADMIN1!V211</f>
        <v>0</v>
      </c>
      <c r="B211" s="304" t="str">
        <f>IF(ADMIN1!X211=0, "", ADMIN1!X211)</f>
        <v/>
      </c>
      <c r="C211" s="467">
        <f>ADMIN1!W211</f>
        <v>0</v>
      </c>
      <c r="D211" s="467"/>
      <c r="E211" s="397" t="e">
        <f>ADMIN1!Y211</f>
        <v>#VALUE!</v>
      </c>
      <c r="F211" s="222">
        <f>ADMIN1!AA211</f>
        <v>0</v>
      </c>
      <c r="G211" s="305" t="str">
        <f>IF(ADMIN1!AB211="", "", ADMIN1!AB211)</f>
        <v/>
      </c>
      <c r="H211" s="305" t="str">
        <f>IF(ADMIN1!AC211="", "", ADMIN1!AC211)</f>
        <v/>
      </c>
      <c r="I211" s="305" t="str">
        <f>IF(ADMIN1!AD211="", "", ADMIN1!AD211)</f>
        <v/>
      </c>
      <c r="J211" s="408">
        <f>ADMIN1!AH211</f>
        <v>0</v>
      </c>
      <c r="K211" s="223">
        <f>ADMIN1!AI211</f>
        <v>0</v>
      </c>
      <c r="L211" s="223" t="e">
        <f>ADMIN1!AJ211</f>
        <v>#VALUE!</v>
      </c>
      <c r="M211" s="224" t="e">
        <f>ADMIN1!AK211</f>
        <v>#VALUE!</v>
      </c>
      <c r="N211" s="462"/>
      <c r="O211" s="302"/>
      <c r="P211" s="225" t="e">
        <f>ADMIN1!AX211</f>
        <v>#VALUE!</v>
      </c>
      <c r="Q211" s="302"/>
      <c r="R211" s="226" t="e">
        <f>ADMIN1!BA211</f>
        <v>#VALUE!</v>
      </c>
      <c r="S211" s="302"/>
      <c r="T211" s="227" t="e">
        <f>ADMIN1!BD211</f>
        <v>#VALUE!</v>
      </c>
      <c r="U211" s="302"/>
      <c r="V211" s="227" t="e">
        <f>ADMIN1!BG211</f>
        <v>#VALUE!</v>
      </c>
      <c r="W211" s="302"/>
      <c r="X211" s="227" t="e">
        <f>ADMIN1!BJ211</f>
        <v>#VALUE!</v>
      </c>
      <c r="Y211" s="302"/>
      <c r="Z211" s="226" t="e">
        <f>ADMIN1!BM211</f>
        <v>#VALUE!</v>
      </c>
      <c r="AA211" s="302"/>
      <c r="AB211" s="227" t="e">
        <f>ADMIN1!BP211</f>
        <v>#VALUE!</v>
      </c>
      <c r="AC211" s="302"/>
      <c r="AD211" s="226" t="e">
        <f>ADMIN1!BS211</f>
        <v>#VALUE!</v>
      </c>
      <c r="AE211" s="302"/>
      <c r="AF211" s="227" t="e">
        <f>ADMIN1!BV211</f>
        <v>#VALUE!</v>
      </c>
      <c r="AG211" s="302"/>
      <c r="AH211" s="226" t="e">
        <f>ADMIN1!BY211</f>
        <v>#VALUE!</v>
      </c>
      <c r="AI211" s="302"/>
      <c r="AJ211" s="227" t="e">
        <f>ADMIN1!CB211</f>
        <v>#VALUE!</v>
      </c>
      <c r="AK211" s="302"/>
      <c r="AL211" s="226" t="e">
        <f>ADMIN1!CE211</f>
        <v>#VALUE!</v>
      </c>
      <c r="AM211" s="302"/>
      <c r="AN211" s="227" t="e">
        <f>ADMIN1!CH211</f>
        <v>#VALUE!</v>
      </c>
      <c r="AO211" s="302"/>
      <c r="AP211" s="226" t="e">
        <f>ADMIN1!CK211</f>
        <v>#VALUE!</v>
      </c>
      <c r="AQ211" s="302"/>
      <c r="AR211" s="228" t="e">
        <f>ADMIN1!CN211</f>
        <v>#VALUE!</v>
      </c>
      <c r="AS211" s="302"/>
      <c r="AT211" s="227" t="e">
        <f>ADMIN1!CQ211</f>
        <v>#VALUE!</v>
      </c>
      <c r="AU211" s="302"/>
      <c r="AV211" s="226" t="e">
        <f>ADMIN1!CT211</f>
        <v>#VALUE!</v>
      </c>
      <c r="AW211" s="302"/>
      <c r="AX211" s="227" t="e">
        <f>ADMIN1!CW211</f>
        <v>#VALUE!</v>
      </c>
      <c r="AY211" s="302"/>
      <c r="AZ211" s="226" t="e">
        <f>ADMIN1!CZ211</f>
        <v>#VALUE!</v>
      </c>
      <c r="BA211" s="302"/>
      <c r="BB211" s="228" t="e">
        <f>ADMIN1!DC211</f>
        <v>#VALUE!</v>
      </c>
      <c r="BC211" s="211"/>
    </row>
    <row r="212" spans="1:55" ht="30" hidden="1" customHeight="1" x14ac:dyDescent="0.2">
      <c r="A212" s="303">
        <f>ADMIN1!V212</f>
        <v>0</v>
      </c>
      <c r="B212" s="304" t="str">
        <f>IF(ADMIN1!X212=0, "", ADMIN1!X212)</f>
        <v/>
      </c>
      <c r="C212" s="467">
        <f>ADMIN1!W212</f>
        <v>0</v>
      </c>
      <c r="D212" s="467"/>
      <c r="E212" s="397" t="e">
        <f>ADMIN1!Y212</f>
        <v>#VALUE!</v>
      </c>
      <c r="F212" s="222">
        <f>ADMIN1!AA212</f>
        <v>0</v>
      </c>
      <c r="G212" s="305" t="str">
        <f>IF(ADMIN1!AB212="", "", ADMIN1!AB212)</f>
        <v/>
      </c>
      <c r="H212" s="305" t="str">
        <f>IF(ADMIN1!AC212="", "", ADMIN1!AC212)</f>
        <v/>
      </c>
      <c r="I212" s="305" t="str">
        <f>IF(ADMIN1!AD212="", "", ADMIN1!AD212)</f>
        <v/>
      </c>
      <c r="J212" s="408">
        <f>ADMIN1!AH212</f>
        <v>0</v>
      </c>
      <c r="K212" s="223">
        <f>ADMIN1!AI212</f>
        <v>0</v>
      </c>
      <c r="L212" s="223" t="e">
        <f>ADMIN1!AJ212</f>
        <v>#VALUE!</v>
      </c>
      <c r="M212" s="224" t="e">
        <f>ADMIN1!AK212</f>
        <v>#VALUE!</v>
      </c>
      <c r="N212" s="462"/>
      <c r="O212" s="302"/>
      <c r="P212" s="225" t="e">
        <f>ADMIN1!AX212</f>
        <v>#VALUE!</v>
      </c>
      <c r="Q212" s="302"/>
      <c r="R212" s="226" t="e">
        <f>ADMIN1!BA212</f>
        <v>#VALUE!</v>
      </c>
      <c r="S212" s="302"/>
      <c r="T212" s="227" t="e">
        <f>ADMIN1!BD212</f>
        <v>#VALUE!</v>
      </c>
      <c r="U212" s="302"/>
      <c r="V212" s="227" t="e">
        <f>ADMIN1!BG212</f>
        <v>#VALUE!</v>
      </c>
      <c r="W212" s="302"/>
      <c r="X212" s="227" t="e">
        <f>ADMIN1!BJ212</f>
        <v>#VALUE!</v>
      </c>
      <c r="Y212" s="302"/>
      <c r="Z212" s="226" t="e">
        <f>ADMIN1!BM212</f>
        <v>#VALUE!</v>
      </c>
      <c r="AA212" s="302"/>
      <c r="AB212" s="227" t="e">
        <f>ADMIN1!BP212</f>
        <v>#VALUE!</v>
      </c>
      <c r="AC212" s="302"/>
      <c r="AD212" s="226" t="e">
        <f>ADMIN1!BS212</f>
        <v>#VALUE!</v>
      </c>
      <c r="AE212" s="302"/>
      <c r="AF212" s="227" t="e">
        <f>ADMIN1!BV212</f>
        <v>#VALUE!</v>
      </c>
      <c r="AG212" s="302"/>
      <c r="AH212" s="226" t="e">
        <f>ADMIN1!BY212</f>
        <v>#VALUE!</v>
      </c>
      <c r="AI212" s="302"/>
      <c r="AJ212" s="227" t="e">
        <f>ADMIN1!CB212</f>
        <v>#VALUE!</v>
      </c>
      <c r="AK212" s="302"/>
      <c r="AL212" s="226" t="e">
        <f>ADMIN1!CE212</f>
        <v>#VALUE!</v>
      </c>
      <c r="AM212" s="302"/>
      <c r="AN212" s="227" t="e">
        <f>ADMIN1!CH212</f>
        <v>#VALUE!</v>
      </c>
      <c r="AO212" s="302"/>
      <c r="AP212" s="226" t="e">
        <f>ADMIN1!CK212</f>
        <v>#VALUE!</v>
      </c>
      <c r="AQ212" s="302"/>
      <c r="AR212" s="228" t="e">
        <f>ADMIN1!CN212</f>
        <v>#VALUE!</v>
      </c>
      <c r="AS212" s="302"/>
      <c r="AT212" s="227" t="e">
        <f>ADMIN1!CQ212</f>
        <v>#VALUE!</v>
      </c>
      <c r="AU212" s="302"/>
      <c r="AV212" s="226" t="e">
        <f>ADMIN1!CT212</f>
        <v>#VALUE!</v>
      </c>
      <c r="AW212" s="302"/>
      <c r="AX212" s="227" t="e">
        <f>ADMIN1!CW212</f>
        <v>#VALUE!</v>
      </c>
      <c r="AY212" s="302"/>
      <c r="AZ212" s="226" t="e">
        <f>ADMIN1!CZ212</f>
        <v>#VALUE!</v>
      </c>
      <c r="BA212" s="302"/>
      <c r="BB212" s="228" t="e">
        <f>ADMIN1!DC212</f>
        <v>#VALUE!</v>
      </c>
      <c r="BC212" s="211"/>
    </row>
    <row r="213" spans="1:55" ht="30" hidden="1" customHeight="1" x14ac:dyDescent="0.2">
      <c r="A213" s="303">
        <f>ADMIN1!V213</f>
        <v>0</v>
      </c>
      <c r="B213" s="304" t="str">
        <f>IF(ADMIN1!X213=0, "", ADMIN1!X213)</f>
        <v/>
      </c>
      <c r="C213" s="467">
        <f>ADMIN1!W213</f>
        <v>0</v>
      </c>
      <c r="D213" s="467"/>
      <c r="E213" s="397" t="e">
        <f>ADMIN1!Y213</f>
        <v>#VALUE!</v>
      </c>
      <c r="F213" s="222">
        <f>ADMIN1!AA213</f>
        <v>0</v>
      </c>
      <c r="G213" s="305" t="str">
        <f>IF(ADMIN1!AB213="", "", ADMIN1!AB213)</f>
        <v/>
      </c>
      <c r="H213" s="305" t="str">
        <f>IF(ADMIN1!AC213="", "", ADMIN1!AC213)</f>
        <v/>
      </c>
      <c r="I213" s="305" t="str">
        <f>IF(ADMIN1!AD213="", "", ADMIN1!AD213)</f>
        <v/>
      </c>
      <c r="J213" s="408">
        <f>ADMIN1!AH213</f>
        <v>0</v>
      </c>
      <c r="K213" s="223">
        <f>ADMIN1!AI213</f>
        <v>0</v>
      </c>
      <c r="L213" s="223" t="e">
        <f>ADMIN1!AJ213</f>
        <v>#VALUE!</v>
      </c>
      <c r="M213" s="224" t="e">
        <f>ADMIN1!AK213</f>
        <v>#VALUE!</v>
      </c>
      <c r="N213" s="462"/>
      <c r="O213" s="302"/>
      <c r="P213" s="225" t="e">
        <f>ADMIN1!AX213</f>
        <v>#VALUE!</v>
      </c>
      <c r="Q213" s="302"/>
      <c r="R213" s="226" t="e">
        <f>ADMIN1!BA213</f>
        <v>#VALUE!</v>
      </c>
      <c r="S213" s="302"/>
      <c r="T213" s="227" t="e">
        <f>ADMIN1!BD213</f>
        <v>#VALUE!</v>
      </c>
      <c r="U213" s="302"/>
      <c r="V213" s="227" t="e">
        <f>ADMIN1!BG213</f>
        <v>#VALUE!</v>
      </c>
      <c r="W213" s="302"/>
      <c r="X213" s="227" t="e">
        <f>ADMIN1!BJ213</f>
        <v>#VALUE!</v>
      </c>
      <c r="Y213" s="302"/>
      <c r="Z213" s="226" t="e">
        <f>ADMIN1!BM213</f>
        <v>#VALUE!</v>
      </c>
      <c r="AA213" s="302"/>
      <c r="AB213" s="227" t="e">
        <f>ADMIN1!BP213</f>
        <v>#VALUE!</v>
      </c>
      <c r="AC213" s="302"/>
      <c r="AD213" s="226" t="e">
        <f>ADMIN1!BS213</f>
        <v>#VALUE!</v>
      </c>
      <c r="AE213" s="302"/>
      <c r="AF213" s="227" t="e">
        <f>ADMIN1!BV213</f>
        <v>#VALUE!</v>
      </c>
      <c r="AG213" s="302"/>
      <c r="AH213" s="226" t="e">
        <f>ADMIN1!BY213</f>
        <v>#VALUE!</v>
      </c>
      <c r="AI213" s="302"/>
      <c r="AJ213" s="227" t="e">
        <f>ADMIN1!CB213</f>
        <v>#VALUE!</v>
      </c>
      <c r="AK213" s="302"/>
      <c r="AL213" s="226" t="e">
        <f>ADMIN1!CE213</f>
        <v>#VALUE!</v>
      </c>
      <c r="AM213" s="302"/>
      <c r="AN213" s="227" t="e">
        <f>ADMIN1!CH213</f>
        <v>#VALUE!</v>
      </c>
      <c r="AO213" s="302"/>
      <c r="AP213" s="226" t="e">
        <f>ADMIN1!CK213</f>
        <v>#VALUE!</v>
      </c>
      <c r="AQ213" s="302"/>
      <c r="AR213" s="228" t="e">
        <f>ADMIN1!CN213</f>
        <v>#VALUE!</v>
      </c>
      <c r="AS213" s="302"/>
      <c r="AT213" s="227" t="e">
        <f>ADMIN1!CQ213</f>
        <v>#VALUE!</v>
      </c>
      <c r="AU213" s="302"/>
      <c r="AV213" s="226" t="e">
        <f>ADMIN1!CT213</f>
        <v>#VALUE!</v>
      </c>
      <c r="AW213" s="302"/>
      <c r="AX213" s="227" t="e">
        <f>ADMIN1!CW213</f>
        <v>#VALUE!</v>
      </c>
      <c r="AY213" s="302"/>
      <c r="AZ213" s="226" t="e">
        <f>ADMIN1!CZ213</f>
        <v>#VALUE!</v>
      </c>
      <c r="BA213" s="302"/>
      <c r="BB213" s="228" t="e">
        <f>ADMIN1!DC213</f>
        <v>#VALUE!</v>
      </c>
      <c r="BC213" s="211"/>
    </row>
    <row r="214" spans="1:55" ht="30" hidden="1" customHeight="1" x14ac:dyDescent="0.2">
      <c r="A214" s="303">
        <f>ADMIN1!V214</f>
        <v>0</v>
      </c>
      <c r="B214" s="304" t="str">
        <f>IF(ADMIN1!X214=0, "", ADMIN1!X214)</f>
        <v/>
      </c>
      <c r="C214" s="467">
        <f>ADMIN1!W214</f>
        <v>0</v>
      </c>
      <c r="D214" s="467"/>
      <c r="E214" s="397" t="e">
        <f>ADMIN1!Y214</f>
        <v>#VALUE!</v>
      </c>
      <c r="F214" s="222">
        <f>ADMIN1!AA214</f>
        <v>0</v>
      </c>
      <c r="G214" s="305" t="str">
        <f>IF(ADMIN1!AB214="", "", ADMIN1!AB214)</f>
        <v/>
      </c>
      <c r="H214" s="305" t="str">
        <f>IF(ADMIN1!AC214="", "", ADMIN1!AC214)</f>
        <v/>
      </c>
      <c r="I214" s="305" t="str">
        <f>IF(ADMIN1!AD214="", "", ADMIN1!AD214)</f>
        <v/>
      </c>
      <c r="J214" s="408">
        <f>ADMIN1!AH214</f>
        <v>0</v>
      </c>
      <c r="K214" s="223">
        <f>ADMIN1!AI214</f>
        <v>0</v>
      </c>
      <c r="L214" s="223" t="e">
        <f>ADMIN1!AJ214</f>
        <v>#VALUE!</v>
      </c>
      <c r="M214" s="224" t="e">
        <f>ADMIN1!AK214</f>
        <v>#VALUE!</v>
      </c>
      <c r="N214" s="462"/>
      <c r="O214" s="302"/>
      <c r="P214" s="225" t="e">
        <f>ADMIN1!AX214</f>
        <v>#VALUE!</v>
      </c>
      <c r="Q214" s="302"/>
      <c r="R214" s="226" t="e">
        <f>ADMIN1!BA214</f>
        <v>#VALUE!</v>
      </c>
      <c r="S214" s="302"/>
      <c r="T214" s="227" t="e">
        <f>ADMIN1!BD214</f>
        <v>#VALUE!</v>
      </c>
      <c r="U214" s="302"/>
      <c r="V214" s="227" t="e">
        <f>ADMIN1!BG214</f>
        <v>#VALUE!</v>
      </c>
      <c r="W214" s="302"/>
      <c r="X214" s="227" t="e">
        <f>ADMIN1!BJ214</f>
        <v>#VALUE!</v>
      </c>
      <c r="Y214" s="302"/>
      <c r="Z214" s="226" t="e">
        <f>ADMIN1!BM214</f>
        <v>#VALUE!</v>
      </c>
      <c r="AA214" s="302"/>
      <c r="AB214" s="227" t="e">
        <f>ADMIN1!BP214</f>
        <v>#VALUE!</v>
      </c>
      <c r="AC214" s="302"/>
      <c r="AD214" s="226" t="e">
        <f>ADMIN1!BS214</f>
        <v>#VALUE!</v>
      </c>
      <c r="AE214" s="302"/>
      <c r="AF214" s="227" t="e">
        <f>ADMIN1!BV214</f>
        <v>#VALUE!</v>
      </c>
      <c r="AG214" s="302"/>
      <c r="AH214" s="226" t="e">
        <f>ADMIN1!BY214</f>
        <v>#VALUE!</v>
      </c>
      <c r="AI214" s="302"/>
      <c r="AJ214" s="227" t="e">
        <f>ADMIN1!CB214</f>
        <v>#VALUE!</v>
      </c>
      <c r="AK214" s="302"/>
      <c r="AL214" s="226" t="e">
        <f>ADMIN1!CE214</f>
        <v>#VALUE!</v>
      </c>
      <c r="AM214" s="302"/>
      <c r="AN214" s="227" t="e">
        <f>ADMIN1!CH214</f>
        <v>#VALUE!</v>
      </c>
      <c r="AO214" s="302"/>
      <c r="AP214" s="226" t="e">
        <f>ADMIN1!CK214</f>
        <v>#VALUE!</v>
      </c>
      <c r="AQ214" s="302"/>
      <c r="AR214" s="228" t="e">
        <f>ADMIN1!CN214</f>
        <v>#VALUE!</v>
      </c>
      <c r="AS214" s="302"/>
      <c r="AT214" s="227" t="e">
        <f>ADMIN1!CQ214</f>
        <v>#VALUE!</v>
      </c>
      <c r="AU214" s="302"/>
      <c r="AV214" s="226" t="e">
        <f>ADMIN1!CT214</f>
        <v>#VALUE!</v>
      </c>
      <c r="AW214" s="302"/>
      <c r="AX214" s="227" t="e">
        <f>ADMIN1!CW214</f>
        <v>#VALUE!</v>
      </c>
      <c r="AY214" s="302"/>
      <c r="AZ214" s="226" t="e">
        <f>ADMIN1!CZ214</f>
        <v>#VALUE!</v>
      </c>
      <c r="BA214" s="302"/>
      <c r="BB214" s="228" t="e">
        <f>ADMIN1!DC214</f>
        <v>#VALUE!</v>
      </c>
      <c r="BC214" s="211"/>
    </row>
    <row r="215" spans="1:55" ht="30" hidden="1" customHeight="1" x14ac:dyDescent="0.2">
      <c r="A215" s="303">
        <f>ADMIN1!V215</f>
        <v>0</v>
      </c>
      <c r="B215" s="304" t="str">
        <f>IF(ADMIN1!X215=0, "", ADMIN1!X215)</f>
        <v/>
      </c>
      <c r="C215" s="467">
        <f>ADMIN1!W215</f>
        <v>0</v>
      </c>
      <c r="D215" s="467"/>
      <c r="E215" s="397" t="e">
        <f>ADMIN1!Y215</f>
        <v>#VALUE!</v>
      </c>
      <c r="F215" s="222">
        <f>ADMIN1!AA215</f>
        <v>0</v>
      </c>
      <c r="G215" s="305" t="str">
        <f>IF(ADMIN1!AB215="", "", ADMIN1!AB215)</f>
        <v/>
      </c>
      <c r="H215" s="305" t="str">
        <f>IF(ADMIN1!AC215="", "", ADMIN1!AC215)</f>
        <v/>
      </c>
      <c r="I215" s="305" t="str">
        <f>IF(ADMIN1!AD215="", "", ADMIN1!AD215)</f>
        <v/>
      </c>
      <c r="J215" s="408">
        <f>ADMIN1!AH215</f>
        <v>0</v>
      </c>
      <c r="K215" s="223">
        <f>ADMIN1!AI215</f>
        <v>0</v>
      </c>
      <c r="L215" s="223" t="e">
        <f>ADMIN1!AJ215</f>
        <v>#VALUE!</v>
      </c>
      <c r="M215" s="224" t="e">
        <f>ADMIN1!AK215</f>
        <v>#VALUE!</v>
      </c>
      <c r="N215" s="462"/>
      <c r="O215" s="302"/>
      <c r="P215" s="225" t="e">
        <f>ADMIN1!AX215</f>
        <v>#VALUE!</v>
      </c>
      <c r="Q215" s="302"/>
      <c r="R215" s="226" t="e">
        <f>ADMIN1!BA215</f>
        <v>#VALUE!</v>
      </c>
      <c r="S215" s="302"/>
      <c r="T215" s="227" t="e">
        <f>ADMIN1!BD215</f>
        <v>#VALUE!</v>
      </c>
      <c r="U215" s="302"/>
      <c r="V215" s="227" t="e">
        <f>ADMIN1!BG215</f>
        <v>#VALUE!</v>
      </c>
      <c r="W215" s="302"/>
      <c r="X215" s="227" t="e">
        <f>ADMIN1!BJ215</f>
        <v>#VALUE!</v>
      </c>
      <c r="Y215" s="302"/>
      <c r="Z215" s="226" t="e">
        <f>ADMIN1!BM215</f>
        <v>#VALUE!</v>
      </c>
      <c r="AA215" s="302"/>
      <c r="AB215" s="227" t="e">
        <f>ADMIN1!BP215</f>
        <v>#VALUE!</v>
      </c>
      <c r="AC215" s="302"/>
      <c r="AD215" s="226" t="e">
        <f>ADMIN1!BS215</f>
        <v>#VALUE!</v>
      </c>
      <c r="AE215" s="302"/>
      <c r="AF215" s="227" t="e">
        <f>ADMIN1!BV215</f>
        <v>#VALUE!</v>
      </c>
      <c r="AG215" s="302"/>
      <c r="AH215" s="226" t="e">
        <f>ADMIN1!BY215</f>
        <v>#VALUE!</v>
      </c>
      <c r="AI215" s="302"/>
      <c r="AJ215" s="227" t="e">
        <f>ADMIN1!CB215</f>
        <v>#VALUE!</v>
      </c>
      <c r="AK215" s="302"/>
      <c r="AL215" s="226" t="e">
        <f>ADMIN1!CE215</f>
        <v>#VALUE!</v>
      </c>
      <c r="AM215" s="302"/>
      <c r="AN215" s="227" t="e">
        <f>ADMIN1!CH215</f>
        <v>#VALUE!</v>
      </c>
      <c r="AO215" s="302"/>
      <c r="AP215" s="226" t="e">
        <f>ADMIN1!CK215</f>
        <v>#VALUE!</v>
      </c>
      <c r="AQ215" s="302"/>
      <c r="AR215" s="228" t="e">
        <f>ADMIN1!CN215</f>
        <v>#VALUE!</v>
      </c>
      <c r="AS215" s="302"/>
      <c r="AT215" s="227" t="e">
        <f>ADMIN1!CQ215</f>
        <v>#VALUE!</v>
      </c>
      <c r="AU215" s="302"/>
      <c r="AV215" s="226" t="e">
        <f>ADMIN1!CT215</f>
        <v>#VALUE!</v>
      </c>
      <c r="AW215" s="302"/>
      <c r="AX215" s="227" t="e">
        <f>ADMIN1!CW215</f>
        <v>#VALUE!</v>
      </c>
      <c r="AY215" s="302"/>
      <c r="AZ215" s="226" t="e">
        <f>ADMIN1!CZ215</f>
        <v>#VALUE!</v>
      </c>
      <c r="BA215" s="302"/>
      <c r="BB215" s="228" t="e">
        <f>ADMIN1!DC215</f>
        <v>#VALUE!</v>
      </c>
      <c r="BC215" s="211"/>
    </row>
    <row r="216" spans="1:55" ht="30" hidden="1" customHeight="1" x14ac:dyDescent="0.2">
      <c r="A216" s="303">
        <f>ADMIN1!V216</f>
        <v>0</v>
      </c>
      <c r="B216" s="304" t="str">
        <f>IF(ADMIN1!X216=0, "", ADMIN1!X216)</f>
        <v/>
      </c>
      <c r="C216" s="467">
        <f>ADMIN1!W216</f>
        <v>0</v>
      </c>
      <c r="D216" s="467"/>
      <c r="E216" s="397" t="e">
        <f>ADMIN1!Y216</f>
        <v>#VALUE!</v>
      </c>
      <c r="F216" s="222">
        <f>ADMIN1!AA216</f>
        <v>0</v>
      </c>
      <c r="G216" s="305" t="str">
        <f>IF(ADMIN1!AB216="", "", ADMIN1!AB216)</f>
        <v/>
      </c>
      <c r="H216" s="305" t="str">
        <f>IF(ADMIN1!AC216="", "", ADMIN1!AC216)</f>
        <v/>
      </c>
      <c r="I216" s="305" t="str">
        <f>IF(ADMIN1!AD216="", "", ADMIN1!AD216)</f>
        <v/>
      </c>
      <c r="J216" s="408">
        <f>ADMIN1!AH216</f>
        <v>0</v>
      </c>
      <c r="K216" s="223">
        <f>ADMIN1!AI216</f>
        <v>0</v>
      </c>
      <c r="L216" s="223" t="e">
        <f>ADMIN1!AJ216</f>
        <v>#VALUE!</v>
      </c>
      <c r="M216" s="224" t="e">
        <f>ADMIN1!AK216</f>
        <v>#VALUE!</v>
      </c>
      <c r="N216" s="462"/>
      <c r="O216" s="302"/>
      <c r="P216" s="225" t="e">
        <f>ADMIN1!AX216</f>
        <v>#VALUE!</v>
      </c>
      <c r="Q216" s="302"/>
      <c r="R216" s="226" t="e">
        <f>ADMIN1!BA216</f>
        <v>#VALUE!</v>
      </c>
      <c r="S216" s="302"/>
      <c r="T216" s="227" t="e">
        <f>ADMIN1!BD216</f>
        <v>#VALUE!</v>
      </c>
      <c r="U216" s="302"/>
      <c r="V216" s="227" t="e">
        <f>ADMIN1!BG216</f>
        <v>#VALUE!</v>
      </c>
      <c r="W216" s="302"/>
      <c r="X216" s="227" t="e">
        <f>ADMIN1!BJ216</f>
        <v>#VALUE!</v>
      </c>
      <c r="Y216" s="302"/>
      <c r="Z216" s="226" t="e">
        <f>ADMIN1!BM216</f>
        <v>#VALUE!</v>
      </c>
      <c r="AA216" s="302"/>
      <c r="AB216" s="227" t="e">
        <f>ADMIN1!BP216</f>
        <v>#VALUE!</v>
      </c>
      <c r="AC216" s="302"/>
      <c r="AD216" s="226" t="e">
        <f>ADMIN1!BS216</f>
        <v>#VALUE!</v>
      </c>
      <c r="AE216" s="302"/>
      <c r="AF216" s="227" t="e">
        <f>ADMIN1!BV216</f>
        <v>#VALUE!</v>
      </c>
      <c r="AG216" s="302"/>
      <c r="AH216" s="226" t="e">
        <f>ADMIN1!BY216</f>
        <v>#VALUE!</v>
      </c>
      <c r="AI216" s="302"/>
      <c r="AJ216" s="227" t="e">
        <f>ADMIN1!CB216</f>
        <v>#VALUE!</v>
      </c>
      <c r="AK216" s="302"/>
      <c r="AL216" s="226" t="e">
        <f>ADMIN1!CE216</f>
        <v>#VALUE!</v>
      </c>
      <c r="AM216" s="302"/>
      <c r="AN216" s="227" t="e">
        <f>ADMIN1!CH216</f>
        <v>#VALUE!</v>
      </c>
      <c r="AO216" s="302"/>
      <c r="AP216" s="226" t="e">
        <f>ADMIN1!CK216</f>
        <v>#VALUE!</v>
      </c>
      <c r="AQ216" s="302"/>
      <c r="AR216" s="228" t="e">
        <f>ADMIN1!CN216</f>
        <v>#VALUE!</v>
      </c>
      <c r="AS216" s="302"/>
      <c r="AT216" s="227" t="e">
        <f>ADMIN1!CQ216</f>
        <v>#VALUE!</v>
      </c>
      <c r="AU216" s="302"/>
      <c r="AV216" s="226" t="e">
        <f>ADMIN1!CT216</f>
        <v>#VALUE!</v>
      </c>
      <c r="AW216" s="302"/>
      <c r="AX216" s="227" t="e">
        <f>ADMIN1!CW216</f>
        <v>#VALUE!</v>
      </c>
      <c r="AY216" s="302"/>
      <c r="AZ216" s="226" t="e">
        <f>ADMIN1!CZ216</f>
        <v>#VALUE!</v>
      </c>
      <c r="BA216" s="302"/>
      <c r="BB216" s="228" t="e">
        <f>ADMIN1!DC216</f>
        <v>#VALUE!</v>
      </c>
      <c r="BC216" s="211"/>
    </row>
    <row r="217" spans="1:55" ht="30" hidden="1" customHeight="1" x14ac:dyDescent="0.2">
      <c r="A217" s="303">
        <f>ADMIN1!V217</f>
        <v>0</v>
      </c>
      <c r="B217" s="304" t="str">
        <f>IF(ADMIN1!X217=0, "", ADMIN1!X217)</f>
        <v/>
      </c>
      <c r="C217" s="467">
        <f>ADMIN1!W217</f>
        <v>0</v>
      </c>
      <c r="D217" s="467"/>
      <c r="E217" s="397" t="e">
        <f>ADMIN1!Y217</f>
        <v>#VALUE!</v>
      </c>
      <c r="F217" s="222">
        <f>ADMIN1!AA217</f>
        <v>0</v>
      </c>
      <c r="G217" s="305" t="str">
        <f>IF(ADMIN1!AB217="", "", ADMIN1!AB217)</f>
        <v/>
      </c>
      <c r="H217" s="305" t="str">
        <f>IF(ADMIN1!AC217="", "", ADMIN1!AC217)</f>
        <v/>
      </c>
      <c r="I217" s="305" t="str">
        <f>IF(ADMIN1!AD217="", "", ADMIN1!AD217)</f>
        <v/>
      </c>
      <c r="J217" s="408">
        <f>ADMIN1!AH217</f>
        <v>0</v>
      </c>
      <c r="K217" s="223">
        <f>ADMIN1!AI217</f>
        <v>0</v>
      </c>
      <c r="L217" s="223" t="e">
        <f>ADMIN1!AJ217</f>
        <v>#VALUE!</v>
      </c>
      <c r="M217" s="224" t="e">
        <f>ADMIN1!AK217</f>
        <v>#VALUE!</v>
      </c>
      <c r="N217" s="462"/>
      <c r="O217" s="302"/>
      <c r="P217" s="225" t="e">
        <f>ADMIN1!AX217</f>
        <v>#VALUE!</v>
      </c>
      <c r="Q217" s="302"/>
      <c r="R217" s="226" t="e">
        <f>ADMIN1!BA217</f>
        <v>#VALUE!</v>
      </c>
      <c r="S217" s="302"/>
      <c r="T217" s="227" t="e">
        <f>ADMIN1!BD217</f>
        <v>#VALUE!</v>
      </c>
      <c r="U217" s="302"/>
      <c r="V217" s="227" t="e">
        <f>ADMIN1!BG217</f>
        <v>#VALUE!</v>
      </c>
      <c r="W217" s="302"/>
      <c r="X217" s="227" t="e">
        <f>ADMIN1!BJ217</f>
        <v>#VALUE!</v>
      </c>
      <c r="Y217" s="302"/>
      <c r="Z217" s="226" t="e">
        <f>ADMIN1!BM217</f>
        <v>#VALUE!</v>
      </c>
      <c r="AA217" s="302"/>
      <c r="AB217" s="227" t="e">
        <f>ADMIN1!BP217</f>
        <v>#VALUE!</v>
      </c>
      <c r="AC217" s="302"/>
      <c r="AD217" s="226" t="e">
        <f>ADMIN1!BS217</f>
        <v>#VALUE!</v>
      </c>
      <c r="AE217" s="302"/>
      <c r="AF217" s="227" t="e">
        <f>ADMIN1!BV217</f>
        <v>#VALUE!</v>
      </c>
      <c r="AG217" s="302"/>
      <c r="AH217" s="226" t="e">
        <f>ADMIN1!BY217</f>
        <v>#VALUE!</v>
      </c>
      <c r="AI217" s="302"/>
      <c r="AJ217" s="227" t="e">
        <f>ADMIN1!CB217</f>
        <v>#VALUE!</v>
      </c>
      <c r="AK217" s="302"/>
      <c r="AL217" s="226" t="e">
        <f>ADMIN1!CE217</f>
        <v>#VALUE!</v>
      </c>
      <c r="AM217" s="302"/>
      <c r="AN217" s="227" t="e">
        <f>ADMIN1!CH217</f>
        <v>#VALUE!</v>
      </c>
      <c r="AO217" s="302"/>
      <c r="AP217" s="226" t="e">
        <f>ADMIN1!CK217</f>
        <v>#VALUE!</v>
      </c>
      <c r="AQ217" s="302"/>
      <c r="AR217" s="228" t="e">
        <f>ADMIN1!CN217</f>
        <v>#VALUE!</v>
      </c>
      <c r="AS217" s="302"/>
      <c r="AT217" s="227" t="e">
        <f>ADMIN1!CQ217</f>
        <v>#VALUE!</v>
      </c>
      <c r="AU217" s="302"/>
      <c r="AV217" s="226" t="e">
        <f>ADMIN1!CT217</f>
        <v>#VALUE!</v>
      </c>
      <c r="AW217" s="302"/>
      <c r="AX217" s="227" t="e">
        <f>ADMIN1!CW217</f>
        <v>#VALUE!</v>
      </c>
      <c r="AY217" s="302"/>
      <c r="AZ217" s="226" t="e">
        <f>ADMIN1!CZ217</f>
        <v>#VALUE!</v>
      </c>
      <c r="BA217" s="302"/>
      <c r="BB217" s="228" t="e">
        <f>ADMIN1!DC217</f>
        <v>#VALUE!</v>
      </c>
      <c r="BC217" s="211"/>
    </row>
    <row r="218" spans="1:55" ht="30" hidden="1" customHeight="1" x14ac:dyDescent="0.2">
      <c r="A218" s="303">
        <f>ADMIN1!V218</f>
        <v>0</v>
      </c>
      <c r="B218" s="304" t="str">
        <f>IF(ADMIN1!X218=0, "", ADMIN1!X218)</f>
        <v/>
      </c>
      <c r="C218" s="467">
        <f>ADMIN1!W218</f>
        <v>0</v>
      </c>
      <c r="D218" s="467"/>
      <c r="E218" s="397" t="e">
        <f>ADMIN1!Y218</f>
        <v>#VALUE!</v>
      </c>
      <c r="F218" s="222">
        <f>ADMIN1!AA218</f>
        <v>0</v>
      </c>
      <c r="G218" s="305" t="str">
        <f>IF(ADMIN1!AB218="", "", ADMIN1!AB218)</f>
        <v/>
      </c>
      <c r="H218" s="305" t="str">
        <f>IF(ADMIN1!AC218="", "", ADMIN1!AC218)</f>
        <v/>
      </c>
      <c r="I218" s="305" t="str">
        <f>IF(ADMIN1!AD218="", "", ADMIN1!AD218)</f>
        <v/>
      </c>
      <c r="J218" s="408">
        <f>ADMIN1!AH218</f>
        <v>0</v>
      </c>
      <c r="K218" s="223">
        <f>ADMIN1!AI218</f>
        <v>0</v>
      </c>
      <c r="L218" s="223" t="e">
        <f>ADMIN1!AJ218</f>
        <v>#VALUE!</v>
      </c>
      <c r="M218" s="224" t="e">
        <f>ADMIN1!AK218</f>
        <v>#VALUE!</v>
      </c>
      <c r="N218" s="462"/>
      <c r="O218" s="302"/>
      <c r="P218" s="225" t="e">
        <f>ADMIN1!AX218</f>
        <v>#VALUE!</v>
      </c>
      <c r="Q218" s="302"/>
      <c r="R218" s="226" t="e">
        <f>ADMIN1!BA218</f>
        <v>#VALUE!</v>
      </c>
      <c r="S218" s="302"/>
      <c r="T218" s="227" t="e">
        <f>ADMIN1!BD218</f>
        <v>#VALUE!</v>
      </c>
      <c r="U218" s="302"/>
      <c r="V218" s="227" t="e">
        <f>ADMIN1!BG218</f>
        <v>#VALUE!</v>
      </c>
      <c r="W218" s="302"/>
      <c r="X218" s="227" t="e">
        <f>ADMIN1!BJ218</f>
        <v>#VALUE!</v>
      </c>
      <c r="Y218" s="302"/>
      <c r="Z218" s="226" t="e">
        <f>ADMIN1!BM218</f>
        <v>#VALUE!</v>
      </c>
      <c r="AA218" s="302"/>
      <c r="AB218" s="227" t="e">
        <f>ADMIN1!BP218</f>
        <v>#VALUE!</v>
      </c>
      <c r="AC218" s="302"/>
      <c r="AD218" s="226" t="e">
        <f>ADMIN1!BS218</f>
        <v>#VALUE!</v>
      </c>
      <c r="AE218" s="302"/>
      <c r="AF218" s="227" t="e">
        <f>ADMIN1!BV218</f>
        <v>#VALUE!</v>
      </c>
      <c r="AG218" s="302"/>
      <c r="AH218" s="226" t="e">
        <f>ADMIN1!BY218</f>
        <v>#VALUE!</v>
      </c>
      <c r="AI218" s="302"/>
      <c r="AJ218" s="227" t="e">
        <f>ADMIN1!CB218</f>
        <v>#VALUE!</v>
      </c>
      <c r="AK218" s="302"/>
      <c r="AL218" s="226" t="e">
        <f>ADMIN1!CE218</f>
        <v>#VALUE!</v>
      </c>
      <c r="AM218" s="302"/>
      <c r="AN218" s="227" t="e">
        <f>ADMIN1!CH218</f>
        <v>#VALUE!</v>
      </c>
      <c r="AO218" s="302"/>
      <c r="AP218" s="226" t="e">
        <f>ADMIN1!CK218</f>
        <v>#VALUE!</v>
      </c>
      <c r="AQ218" s="302"/>
      <c r="AR218" s="228" t="e">
        <f>ADMIN1!CN218</f>
        <v>#VALUE!</v>
      </c>
      <c r="AS218" s="302"/>
      <c r="AT218" s="227" t="e">
        <f>ADMIN1!CQ218</f>
        <v>#VALUE!</v>
      </c>
      <c r="AU218" s="302"/>
      <c r="AV218" s="226" t="e">
        <f>ADMIN1!CT218</f>
        <v>#VALUE!</v>
      </c>
      <c r="AW218" s="302"/>
      <c r="AX218" s="227" t="e">
        <f>ADMIN1!CW218</f>
        <v>#VALUE!</v>
      </c>
      <c r="AY218" s="302"/>
      <c r="AZ218" s="226" t="e">
        <f>ADMIN1!CZ218</f>
        <v>#VALUE!</v>
      </c>
      <c r="BA218" s="302"/>
      <c r="BB218" s="228" t="e">
        <f>ADMIN1!DC218</f>
        <v>#VALUE!</v>
      </c>
      <c r="BC218" s="211"/>
    </row>
    <row r="219" spans="1:55" ht="30" hidden="1" customHeight="1" x14ac:dyDescent="0.2">
      <c r="A219" s="303">
        <f>ADMIN1!V219</f>
        <v>0</v>
      </c>
      <c r="B219" s="304" t="str">
        <f>IF(ADMIN1!X219=0, "", ADMIN1!X219)</f>
        <v/>
      </c>
      <c r="C219" s="467">
        <f>ADMIN1!W219</f>
        <v>0</v>
      </c>
      <c r="D219" s="467"/>
      <c r="E219" s="397" t="e">
        <f>ADMIN1!Y219</f>
        <v>#VALUE!</v>
      </c>
      <c r="F219" s="222">
        <f>ADMIN1!AA219</f>
        <v>0</v>
      </c>
      <c r="G219" s="305" t="str">
        <f>IF(ADMIN1!AB219="", "", ADMIN1!AB219)</f>
        <v/>
      </c>
      <c r="H219" s="305" t="str">
        <f>IF(ADMIN1!AC219="", "", ADMIN1!AC219)</f>
        <v/>
      </c>
      <c r="I219" s="305" t="str">
        <f>IF(ADMIN1!AD219="", "", ADMIN1!AD219)</f>
        <v/>
      </c>
      <c r="J219" s="408">
        <f>ADMIN1!AH219</f>
        <v>0</v>
      </c>
      <c r="K219" s="223">
        <f>ADMIN1!AI219</f>
        <v>0</v>
      </c>
      <c r="L219" s="223" t="e">
        <f>ADMIN1!AJ219</f>
        <v>#VALUE!</v>
      </c>
      <c r="M219" s="224" t="e">
        <f>ADMIN1!AK219</f>
        <v>#VALUE!</v>
      </c>
      <c r="N219" s="462"/>
      <c r="O219" s="302"/>
      <c r="P219" s="225" t="e">
        <f>ADMIN1!AX219</f>
        <v>#VALUE!</v>
      </c>
      <c r="Q219" s="302"/>
      <c r="R219" s="226" t="e">
        <f>ADMIN1!BA219</f>
        <v>#VALUE!</v>
      </c>
      <c r="S219" s="302"/>
      <c r="T219" s="227" t="e">
        <f>ADMIN1!BD219</f>
        <v>#VALUE!</v>
      </c>
      <c r="U219" s="302"/>
      <c r="V219" s="227" t="e">
        <f>ADMIN1!BG219</f>
        <v>#VALUE!</v>
      </c>
      <c r="W219" s="302"/>
      <c r="X219" s="227" t="e">
        <f>ADMIN1!BJ219</f>
        <v>#VALUE!</v>
      </c>
      <c r="Y219" s="302"/>
      <c r="Z219" s="226" t="e">
        <f>ADMIN1!BM219</f>
        <v>#VALUE!</v>
      </c>
      <c r="AA219" s="302"/>
      <c r="AB219" s="227" t="e">
        <f>ADMIN1!BP219</f>
        <v>#VALUE!</v>
      </c>
      <c r="AC219" s="302"/>
      <c r="AD219" s="226" t="e">
        <f>ADMIN1!BS219</f>
        <v>#VALUE!</v>
      </c>
      <c r="AE219" s="302"/>
      <c r="AF219" s="227" t="e">
        <f>ADMIN1!BV219</f>
        <v>#VALUE!</v>
      </c>
      <c r="AG219" s="302"/>
      <c r="AH219" s="226" t="e">
        <f>ADMIN1!BY219</f>
        <v>#VALUE!</v>
      </c>
      <c r="AI219" s="302"/>
      <c r="AJ219" s="227" t="e">
        <f>ADMIN1!CB219</f>
        <v>#VALUE!</v>
      </c>
      <c r="AK219" s="302"/>
      <c r="AL219" s="226" t="e">
        <f>ADMIN1!CE219</f>
        <v>#VALUE!</v>
      </c>
      <c r="AM219" s="302"/>
      <c r="AN219" s="227" t="e">
        <f>ADMIN1!CH219</f>
        <v>#VALUE!</v>
      </c>
      <c r="AO219" s="302"/>
      <c r="AP219" s="226" t="e">
        <f>ADMIN1!CK219</f>
        <v>#VALUE!</v>
      </c>
      <c r="AQ219" s="302"/>
      <c r="AR219" s="228" t="e">
        <f>ADMIN1!CN219</f>
        <v>#VALUE!</v>
      </c>
      <c r="AS219" s="302"/>
      <c r="AT219" s="227" t="e">
        <f>ADMIN1!CQ219</f>
        <v>#VALUE!</v>
      </c>
      <c r="AU219" s="302"/>
      <c r="AV219" s="226" t="e">
        <f>ADMIN1!CT219</f>
        <v>#VALUE!</v>
      </c>
      <c r="AW219" s="302"/>
      <c r="AX219" s="227" t="e">
        <f>ADMIN1!CW219</f>
        <v>#VALUE!</v>
      </c>
      <c r="AY219" s="302"/>
      <c r="AZ219" s="226" t="e">
        <f>ADMIN1!CZ219</f>
        <v>#VALUE!</v>
      </c>
      <c r="BA219" s="302"/>
      <c r="BB219" s="228" t="e">
        <f>ADMIN1!DC219</f>
        <v>#VALUE!</v>
      </c>
      <c r="BC219" s="211"/>
    </row>
    <row r="220" spans="1:55" ht="30" hidden="1" customHeight="1" x14ac:dyDescent="0.2">
      <c r="A220" s="303">
        <f>ADMIN1!V220</f>
        <v>0</v>
      </c>
      <c r="B220" s="304" t="str">
        <f>IF(ADMIN1!X220=0, "", ADMIN1!X220)</f>
        <v/>
      </c>
      <c r="C220" s="467">
        <f>ADMIN1!W220</f>
        <v>0</v>
      </c>
      <c r="D220" s="467"/>
      <c r="E220" s="397" t="e">
        <f>ADMIN1!Y220</f>
        <v>#VALUE!</v>
      </c>
      <c r="F220" s="222">
        <f>ADMIN1!AA220</f>
        <v>0</v>
      </c>
      <c r="G220" s="305" t="str">
        <f>IF(ADMIN1!AB220="", "", ADMIN1!AB220)</f>
        <v/>
      </c>
      <c r="H220" s="305" t="str">
        <f>IF(ADMIN1!AC220="", "", ADMIN1!AC220)</f>
        <v/>
      </c>
      <c r="I220" s="305" t="str">
        <f>IF(ADMIN1!AD220="", "", ADMIN1!AD220)</f>
        <v/>
      </c>
      <c r="J220" s="408">
        <f>ADMIN1!AH220</f>
        <v>0</v>
      </c>
      <c r="K220" s="223">
        <f>ADMIN1!AI220</f>
        <v>0</v>
      </c>
      <c r="L220" s="223" t="e">
        <f>ADMIN1!AJ220</f>
        <v>#VALUE!</v>
      </c>
      <c r="M220" s="224" t="e">
        <f>ADMIN1!AK220</f>
        <v>#VALUE!</v>
      </c>
      <c r="N220" s="462"/>
      <c r="O220" s="302"/>
      <c r="P220" s="225" t="e">
        <f>ADMIN1!AX220</f>
        <v>#VALUE!</v>
      </c>
      <c r="Q220" s="302"/>
      <c r="R220" s="226" t="e">
        <f>ADMIN1!BA220</f>
        <v>#VALUE!</v>
      </c>
      <c r="S220" s="302"/>
      <c r="T220" s="227" t="e">
        <f>ADMIN1!BD220</f>
        <v>#VALUE!</v>
      </c>
      <c r="U220" s="302"/>
      <c r="V220" s="227" t="e">
        <f>ADMIN1!BG220</f>
        <v>#VALUE!</v>
      </c>
      <c r="W220" s="302"/>
      <c r="X220" s="227" t="e">
        <f>ADMIN1!BJ220</f>
        <v>#VALUE!</v>
      </c>
      <c r="Y220" s="302"/>
      <c r="Z220" s="226" t="e">
        <f>ADMIN1!BM220</f>
        <v>#VALUE!</v>
      </c>
      <c r="AA220" s="302"/>
      <c r="AB220" s="227" t="e">
        <f>ADMIN1!BP220</f>
        <v>#VALUE!</v>
      </c>
      <c r="AC220" s="302"/>
      <c r="AD220" s="226" t="e">
        <f>ADMIN1!BS220</f>
        <v>#VALUE!</v>
      </c>
      <c r="AE220" s="302"/>
      <c r="AF220" s="227" t="e">
        <f>ADMIN1!BV220</f>
        <v>#VALUE!</v>
      </c>
      <c r="AG220" s="302"/>
      <c r="AH220" s="226" t="e">
        <f>ADMIN1!BY220</f>
        <v>#VALUE!</v>
      </c>
      <c r="AI220" s="302"/>
      <c r="AJ220" s="227" t="e">
        <f>ADMIN1!CB220</f>
        <v>#VALUE!</v>
      </c>
      <c r="AK220" s="302"/>
      <c r="AL220" s="226" t="e">
        <f>ADMIN1!CE220</f>
        <v>#VALUE!</v>
      </c>
      <c r="AM220" s="302"/>
      <c r="AN220" s="227" t="e">
        <f>ADMIN1!CH220</f>
        <v>#VALUE!</v>
      </c>
      <c r="AO220" s="302"/>
      <c r="AP220" s="226" t="e">
        <f>ADMIN1!CK220</f>
        <v>#VALUE!</v>
      </c>
      <c r="AQ220" s="302"/>
      <c r="AR220" s="228" t="e">
        <f>ADMIN1!CN220</f>
        <v>#VALUE!</v>
      </c>
      <c r="AS220" s="302"/>
      <c r="AT220" s="227" t="e">
        <f>ADMIN1!CQ220</f>
        <v>#VALUE!</v>
      </c>
      <c r="AU220" s="302"/>
      <c r="AV220" s="226" t="e">
        <f>ADMIN1!CT220</f>
        <v>#VALUE!</v>
      </c>
      <c r="AW220" s="302"/>
      <c r="AX220" s="227" t="e">
        <f>ADMIN1!CW220</f>
        <v>#VALUE!</v>
      </c>
      <c r="AY220" s="302"/>
      <c r="AZ220" s="226" t="e">
        <f>ADMIN1!CZ220</f>
        <v>#VALUE!</v>
      </c>
      <c r="BA220" s="302"/>
      <c r="BB220" s="228" t="e">
        <f>ADMIN1!DC220</f>
        <v>#VALUE!</v>
      </c>
      <c r="BC220" s="211"/>
    </row>
    <row r="221" spans="1:55" ht="30" hidden="1" customHeight="1" x14ac:dyDescent="0.2">
      <c r="A221" s="303">
        <f>ADMIN1!V221</f>
        <v>0</v>
      </c>
      <c r="B221" s="304" t="str">
        <f>IF(ADMIN1!X221=0, "", ADMIN1!X221)</f>
        <v/>
      </c>
      <c r="C221" s="467">
        <f>ADMIN1!W221</f>
        <v>0</v>
      </c>
      <c r="D221" s="467"/>
      <c r="E221" s="397" t="e">
        <f>ADMIN1!Y221</f>
        <v>#VALUE!</v>
      </c>
      <c r="F221" s="222">
        <f>ADMIN1!AA221</f>
        <v>0</v>
      </c>
      <c r="G221" s="305" t="str">
        <f>IF(ADMIN1!AB221="", "", ADMIN1!AB221)</f>
        <v/>
      </c>
      <c r="H221" s="305" t="str">
        <f>IF(ADMIN1!AC221="", "", ADMIN1!AC221)</f>
        <v/>
      </c>
      <c r="I221" s="305" t="str">
        <f>IF(ADMIN1!AD221="", "", ADMIN1!AD221)</f>
        <v/>
      </c>
      <c r="J221" s="408">
        <f>ADMIN1!AH221</f>
        <v>0</v>
      </c>
      <c r="K221" s="223">
        <f>ADMIN1!AI221</f>
        <v>0</v>
      </c>
      <c r="L221" s="223" t="e">
        <f>ADMIN1!AJ221</f>
        <v>#VALUE!</v>
      </c>
      <c r="M221" s="224" t="e">
        <f>ADMIN1!AK221</f>
        <v>#VALUE!</v>
      </c>
      <c r="N221" s="462"/>
      <c r="O221" s="302"/>
      <c r="P221" s="225" t="e">
        <f>ADMIN1!AX221</f>
        <v>#VALUE!</v>
      </c>
      <c r="Q221" s="302"/>
      <c r="R221" s="226" t="e">
        <f>ADMIN1!BA221</f>
        <v>#VALUE!</v>
      </c>
      <c r="S221" s="302"/>
      <c r="T221" s="227" t="e">
        <f>ADMIN1!BD221</f>
        <v>#VALUE!</v>
      </c>
      <c r="U221" s="302"/>
      <c r="V221" s="227" t="e">
        <f>ADMIN1!BG221</f>
        <v>#VALUE!</v>
      </c>
      <c r="W221" s="302"/>
      <c r="X221" s="227" t="e">
        <f>ADMIN1!BJ221</f>
        <v>#VALUE!</v>
      </c>
      <c r="Y221" s="302"/>
      <c r="Z221" s="226" t="e">
        <f>ADMIN1!BM221</f>
        <v>#VALUE!</v>
      </c>
      <c r="AA221" s="302"/>
      <c r="AB221" s="227" t="e">
        <f>ADMIN1!BP221</f>
        <v>#VALUE!</v>
      </c>
      <c r="AC221" s="302"/>
      <c r="AD221" s="226" t="e">
        <f>ADMIN1!BS221</f>
        <v>#VALUE!</v>
      </c>
      <c r="AE221" s="302"/>
      <c r="AF221" s="227" t="e">
        <f>ADMIN1!BV221</f>
        <v>#VALUE!</v>
      </c>
      <c r="AG221" s="302"/>
      <c r="AH221" s="226" t="e">
        <f>ADMIN1!BY221</f>
        <v>#VALUE!</v>
      </c>
      <c r="AI221" s="302"/>
      <c r="AJ221" s="227" t="e">
        <f>ADMIN1!CB221</f>
        <v>#VALUE!</v>
      </c>
      <c r="AK221" s="302"/>
      <c r="AL221" s="226" t="e">
        <f>ADMIN1!CE221</f>
        <v>#VALUE!</v>
      </c>
      <c r="AM221" s="302"/>
      <c r="AN221" s="227" t="e">
        <f>ADMIN1!CH221</f>
        <v>#VALUE!</v>
      </c>
      <c r="AO221" s="302"/>
      <c r="AP221" s="226" t="e">
        <f>ADMIN1!CK221</f>
        <v>#VALUE!</v>
      </c>
      <c r="AQ221" s="302"/>
      <c r="AR221" s="228" t="e">
        <f>ADMIN1!CN221</f>
        <v>#VALUE!</v>
      </c>
      <c r="AS221" s="302"/>
      <c r="AT221" s="227" t="e">
        <f>ADMIN1!CQ221</f>
        <v>#VALUE!</v>
      </c>
      <c r="AU221" s="302"/>
      <c r="AV221" s="226" t="e">
        <f>ADMIN1!CT221</f>
        <v>#VALUE!</v>
      </c>
      <c r="AW221" s="302"/>
      <c r="AX221" s="227" t="e">
        <f>ADMIN1!CW221</f>
        <v>#VALUE!</v>
      </c>
      <c r="AY221" s="302"/>
      <c r="AZ221" s="226" t="e">
        <f>ADMIN1!CZ221</f>
        <v>#VALUE!</v>
      </c>
      <c r="BA221" s="302"/>
      <c r="BB221" s="228" t="e">
        <f>ADMIN1!DC221</f>
        <v>#VALUE!</v>
      </c>
      <c r="BC221" s="211"/>
    </row>
    <row r="222" spans="1:55" ht="30" hidden="1" customHeight="1" x14ac:dyDescent="0.2">
      <c r="A222" s="303">
        <f>ADMIN1!V222</f>
        <v>0</v>
      </c>
      <c r="B222" s="304" t="str">
        <f>IF(ADMIN1!X222=0, "", ADMIN1!X222)</f>
        <v/>
      </c>
      <c r="C222" s="467">
        <f>ADMIN1!W222</f>
        <v>0</v>
      </c>
      <c r="D222" s="467"/>
      <c r="E222" s="397" t="e">
        <f>ADMIN1!Y222</f>
        <v>#VALUE!</v>
      </c>
      <c r="F222" s="222">
        <f>ADMIN1!AA222</f>
        <v>0</v>
      </c>
      <c r="G222" s="305" t="str">
        <f>IF(ADMIN1!AB222="", "", ADMIN1!AB222)</f>
        <v/>
      </c>
      <c r="H222" s="305" t="str">
        <f>IF(ADMIN1!AC222="", "", ADMIN1!AC222)</f>
        <v/>
      </c>
      <c r="I222" s="305" t="str">
        <f>IF(ADMIN1!AD222="", "", ADMIN1!AD222)</f>
        <v/>
      </c>
      <c r="J222" s="408">
        <f>ADMIN1!AH222</f>
        <v>0</v>
      </c>
      <c r="K222" s="223">
        <f>ADMIN1!AI222</f>
        <v>0</v>
      </c>
      <c r="L222" s="223" t="e">
        <f>ADMIN1!AJ222</f>
        <v>#VALUE!</v>
      </c>
      <c r="M222" s="224" t="e">
        <f>ADMIN1!AK222</f>
        <v>#VALUE!</v>
      </c>
      <c r="N222" s="462"/>
      <c r="O222" s="302"/>
      <c r="P222" s="225" t="e">
        <f>ADMIN1!AX222</f>
        <v>#VALUE!</v>
      </c>
      <c r="Q222" s="302"/>
      <c r="R222" s="226" t="e">
        <f>ADMIN1!BA222</f>
        <v>#VALUE!</v>
      </c>
      <c r="S222" s="302"/>
      <c r="T222" s="227" t="e">
        <f>ADMIN1!BD222</f>
        <v>#VALUE!</v>
      </c>
      <c r="U222" s="302"/>
      <c r="V222" s="227" t="e">
        <f>ADMIN1!BG222</f>
        <v>#VALUE!</v>
      </c>
      <c r="W222" s="302"/>
      <c r="X222" s="227" t="e">
        <f>ADMIN1!BJ222</f>
        <v>#VALUE!</v>
      </c>
      <c r="Y222" s="302"/>
      <c r="Z222" s="226" t="e">
        <f>ADMIN1!BM222</f>
        <v>#VALUE!</v>
      </c>
      <c r="AA222" s="302"/>
      <c r="AB222" s="227" t="e">
        <f>ADMIN1!BP222</f>
        <v>#VALUE!</v>
      </c>
      <c r="AC222" s="302"/>
      <c r="AD222" s="226" t="e">
        <f>ADMIN1!BS222</f>
        <v>#VALUE!</v>
      </c>
      <c r="AE222" s="302"/>
      <c r="AF222" s="227" t="e">
        <f>ADMIN1!BV222</f>
        <v>#VALUE!</v>
      </c>
      <c r="AG222" s="302"/>
      <c r="AH222" s="226" t="e">
        <f>ADMIN1!BY222</f>
        <v>#VALUE!</v>
      </c>
      <c r="AI222" s="302"/>
      <c r="AJ222" s="227" t="e">
        <f>ADMIN1!CB222</f>
        <v>#VALUE!</v>
      </c>
      <c r="AK222" s="302"/>
      <c r="AL222" s="226" t="e">
        <f>ADMIN1!CE222</f>
        <v>#VALUE!</v>
      </c>
      <c r="AM222" s="302"/>
      <c r="AN222" s="227" t="e">
        <f>ADMIN1!CH222</f>
        <v>#VALUE!</v>
      </c>
      <c r="AO222" s="302"/>
      <c r="AP222" s="226" t="e">
        <f>ADMIN1!CK222</f>
        <v>#VALUE!</v>
      </c>
      <c r="AQ222" s="302"/>
      <c r="AR222" s="228" t="e">
        <f>ADMIN1!CN222</f>
        <v>#VALUE!</v>
      </c>
      <c r="AS222" s="302"/>
      <c r="AT222" s="227" t="e">
        <f>ADMIN1!CQ222</f>
        <v>#VALUE!</v>
      </c>
      <c r="AU222" s="302"/>
      <c r="AV222" s="226" t="e">
        <f>ADMIN1!CT222</f>
        <v>#VALUE!</v>
      </c>
      <c r="AW222" s="302"/>
      <c r="AX222" s="227" t="e">
        <f>ADMIN1!CW222</f>
        <v>#VALUE!</v>
      </c>
      <c r="AY222" s="302"/>
      <c r="AZ222" s="226" t="e">
        <f>ADMIN1!CZ222</f>
        <v>#VALUE!</v>
      </c>
      <c r="BA222" s="302"/>
      <c r="BB222" s="228" t="e">
        <f>ADMIN1!DC222</f>
        <v>#VALUE!</v>
      </c>
      <c r="BC222" s="211"/>
    </row>
    <row r="223" spans="1:55" ht="30" hidden="1" customHeight="1" x14ac:dyDescent="0.2">
      <c r="A223" s="303">
        <f>ADMIN1!V223</f>
        <v>0</v>
      </c>
      <c r="B223" s="304" t="str">
        <f>IF(ADMIN1!X223=0, "", ADMIN1!X223)</f>
        <v/>
      </c>
      <c r="C223" s="467">
        <f>ADMIN1!W223</f>
        <v>0</v>
      </c>
      <c r="D223" s="467"/>
      <c r="E223" s="397" t="e">
        <f>ADMIN1!Y223</f>
        <v>#VALUE!</v>
      </c>
      <c r="F223" s="222">
        <f>ADMIN1!AA223</f>
        <v>0</v>
      </c>
      <c r="G223" s="305" t="str">
        <f>IF(ADMIN1!AB223="", "", ADMIN1!AB223)</f>
        <v/>
      </c>
      <c r="H223" s="305" t="str">
        <f>IF(ADMIN1!AC223="", "", ADMIN1!AC223)</f>
        <v/>
      </c>
      <c r="I223" s="305" t="str">
        <f>IF(ADMIN1!AD223="", "", ADMIN1!AD223)</f>
        <v/>
      </c>
      <c r="J223" s="408">
        <f>ADMIN1!AH223</f>
        <v>0</v>
      </c>
      <c r="K223" s="223">
        <f>ADMIN1!AI223</f>
        <v>0</v>
      </c>
      <c r="L223" s="223" t="e">
        <f>ADMIN1!AJ223</f>
        <v>#VALUE!</v>
      </c>
      <c r="M223" s="224" t="e">
        <f>ADMIN1!AK223</f>
        <v>#VALUE!</v>
      </c>
      <c r="N223" s="462"/>
      <c r="O223" s="302"/>
      <c r="P223" s="225" t="e">
        <f>ADMIN1!AX223</f>
        <v>#VALUE!</v>
      </c>
      <c r="Q223" s="302"/>
      <c r="R223" s="226" t="e">
        <f>ADMIN1!BA223</f>
        <v>#VALUE!</v>
      </c>
      <c r="S223" s="302"/>
      <c r="T223" s="227" t="e">
        <f>ADMIN1!BD223</f>
        <v>#VALUE!</v>
      </c>
      <c r="U223" s="302"/>
      <c r="V223" s="227" t="e">
        <f>ADMIN1!BG223</f>
        <v>#VALUE!</v>
      </c>
      <c r="W223" s="302"/>
      <c r="X223" s="227" t="e">
        <f>ADMIN1!BJ223</f>
        <v>#VALUE!</v>
      </c>
      <c r="Y223" s="302"/>
      <c r="Z223" s="226" t="e">
        <f>ADMIN1!BM223</f>
        <v>#VALUE!</v>
      </c>
      <c r="AA223" s="302"/>
      <c r="AB223" s="227" t="e">
        <f>ADMIN1!BP223</f>
        <v>#VALUE!</v>
      </c>
      <c r="AC223" s="302"/>
      <c r="AD223" s="226" t="e">
        <f>ADMIN1!BS223</f>
        <v>#VALUE!</v>
      </c>
      <c r="AE223" s="302"/>
      <c r="AF223" s="227" t="e">
        <f>ADMIN1!BV223</f>
        <v>#VALUE!</v>
      </c>
      <c r="AG223" s="302"/>
      <c r="AH223" s="226" t="e">
        <f>ADMIN1!BY223</f>
        <v>#VALUE!</v>
      </c>
      <c r="AI223" s="302"/>
      <c r="AJ223" s="227" t="e">
        <f>ADMIN1!CB223</f>
        <v>#VALUE!</v>
      </c>
      <c r="AK223" s="302"/>
      <c r="AL223" s="226" t="e">
        <f>ADMIN1!CE223</f>
        <v>#VALUE!</v>
      </c>
      <c r="AM223" s="302"/>
      <c r="AN223" s="227" t="e">
        <f>ADMIN1!CH223</f>
        <v>#VALUE!</v>
      </c>
      <c r="AO223" s="302"/>
      <c r="AP223" s="226" t="e">
        <f>ADMIN1!CK223</f>
        <v>#VALUE!</v>
      </c>
      <c r="AQ223" s="302"/>
      <c r="AR223" s="228" t="e">
        <f>ADMIN1!CN223</f>
        <v>#VALUE!</v>
      </c>
      <c r="AS223" s="302"/>
      <c r="AT223" s="227" t="e">
        <f>ADMIN1!CQ223</f>
        <v>#VALUE!</v>
      </c>
      <c r="AU223" s="302"/>
      <c r="AV223" s="226" t="e">
        <f>ADMIN1!CT223</f>
        <v>#VALUE!</v>
      </c>
      <c r="AW223" s="302"/>
      <c r="AX223" s="227" t="e">
        <f>ADMIN1!CW223</f>
        <v>#VALUE!</v>
      </c>
      <c r="AY223" s="302"/>
      <c r="AZ223" s="226" t="e">
        <f>ADMIN1!CZ223</f>
        <v>#VALUE!</v>
      </c>
      <c r="BA223" s="302"/>
      <c r="BB223" s="228" t="e">
        <f>ADMIN1!DC223</f>
        <v>#VALUE!</v>
      </c>
      <c r="BC223" s="211"/>
    </row>
    <row r="224" spans="1:55" ht="30" hidden="1" customHeight="1" x14ac:dyDescent="0.2">
      <c r="A224" s="303">
        <f>ADMIN1!V224</f>
        <v>0</v>
      </c>
      <c r="B224" s="304" t="str">
        <f>IF(ADMIN1!X224=0, "", ADMIN1!X224)</f>
        <v/>
      </c>
      <c r="C224" s="467">
        <f>ADMIN1!W224</f>
        <v>0</v>
      </c>
      <c r="D224" s="467"/>
      <c r="E224" s="397" t="e">
        <f>ADMIN1!Y224</f>
        <v>#VALUE!</v>
      </c>
      <c r="F224" s="222">
        <f>ADMIN1!AA224</f>
        <v>0</v>
      </c>
      <c r="G224" s="305" t="str">
        <f>IF(ADMIN1!AB224="", "", ADMIN1!AB224)</f>
        <v/>
      </c>
      <c r="H224" s="305" t="str">
        <f>IF(ADMIN1!AC224="", "", ADMIN1!AC224)</f>
        <v/>
      </c>
      <c r="I224" s="305" t="str">
        <f>IF(ADMIN1!AD224="", "", ADMIN1!AD224)</f>
        <v/>
      </c>
      <c r="J224" s="408">
        <f>ADMIN1!AH224</f>
        <v>0</v>
      </c>
      <c r="K224" s="223">
        <f>ADMIN1!AI224</f>
        <v>0</v>
      </c>
      <c r="L224" s="223" t="e">
        <f>ADMIN1!AJ224</f>
        <v>#VALUE!</v>
      </c>
      <c r="M224" s="224" t="e">
        <f>ADMIN1!AK224</f>
        <v>#VALUE!</v>
      </c>
      <c r="N224" s="462"/>
      <c r="O224" s="302"/>
      <c r="P224" s="225" t="e">
        <f>ADMIN1!AX224</f>
        <v>#VALUE!</v>
      </c>
      <c r="Q224" s="302"/>
      <c r="R224" s="226" t="e">
        <f>ADMIN1!BA224</f>
        <v>#VALUE!</v>
      </c>
      <c r="S224" s="302"/>
      <c r="T224" s="227" t="e">
        <f>ADMIN1!BD224</f>
        <v>#VALUE!</v>
      </c>
      <c r="U224" s="302"/>
      <c r="V224" s="227" t="e">
        <f>ADMIN1!BG224</f>
        <v>#VALUE!</v>
      </c>
      <c r="W224" s="302"/>
      <c r="X224" s="227" t="e">
        <f>ADMIN1!BJ224</f>
        <v>#VALUE!</v>
      </c>
      <c r="Y224" s="302"/>
      <c r="Z224" s="226" t="e">
        <f>ADMIN1!BM224</f>
        <v>#VALUE!</v>
      </c>
      <c r="AA224" s="302"/>
      <c r="AB224" s="227" t="e">
        <f>ADMIN1!BP224</f>
        <v>#VALUE!</v>
      </c>
      <c r="AC224" s="302"/>
      <c r="AD224" s="226" t="e">
        <f>ADMIN1!BS224</f>
        <v>#VALUE!</v>
      </c>
      <c r="AE224" s="302"/>
      <c r="AF224" s="227" t="e">
        <f>ADMIN1!BV224</f>
        <v>#VALUE!</v>
      </c>
      <c r="AG224" s="302"/>
      <c r="AH224" s="226" t="e">
        <f>ADMIN1!BY224</f>
        <v>#VALUE!</v>
      </c>
      <c r="AI224" s="302"/>
      <c r="AJ224" s="227" t="e">
        <f>ADMIN1!CB224</f>
        <v>#VALUE!</v>
      </c>
      <c r="AK224" s="302"/>
      <c r="AL224" s="226" t="e">
        <f>ADMIN1!CE224</f>
        <v>#VALUE!</v>
      </c>
      <c r="AM224" s="302"/>
      <c r="AN224" s="227" t="e">
        <f>ADMIN1!CH224</f>
        <v>#VALUE!</v>
      </c>
      <c r="AO224" s="302"/>
      <c r="AP224" s="226" t="e">
        <f>ADMIN1!CK224</f>
        <v>#VALUE!</v>
      </c>
      <c r="AQ224" s="302"/>
      <c r="AR224" s="228" t="e">
        <f>ADMIN1!CN224</f>
        <v>#VALUE!</v>
      </c>
      <c r="AS224" s="302"/>
      <c r="AT224" s="227" t="e">
        <f>ADMIN1!CQ224</f>
        <v>#VALUE!</v>
      </c>
      <c r="AU224" s="302"/>
      <c r="AV224" s="226" t="e">
        <f>ADMIN1!CT224</f>
        <v>#VALUE!</v>
      </c>
      <c r="AW224" s="302"/>
      <c r="AX224" s="227" t="e">
        <f>ADMIN1!CW224</f>
        <v>#VALUE!</v>
      </c>
      <c r="AY224" s="302"/>
      <c r="AZ224" s="226" t="e">
        <f>ADMIN1!CZ224</f>
        <v>#VALUE!</v>
      </c>
      <c r="BA224" s="302"/>
      <c r="BB224" s="228" t="e">
        <f>ADMIN1!DC224</f>
        <v>#VALUE!</v>
      </c>
      <c r="BC224" s="211"/>
    </row>
    <row r="225" spans="1:55" ht="30" hidden="1" customHeight="1" x14ac:dyDescent="0.2">
      <c r="A225" s="303">
        <f>ADMIN1!V225</f>
        <v>0</v>
      </c>
      <c r="B225" s="304" t="str">
        <f>IF(ADMIN1!X225=0, "", ADMIN1!X225)</f>
        <v/>
      </c>
      <c r="C225" s="467">
        <f>ADMIN1!W225</f>
        <v>0</v>
      </c>
      <c r="D225" s="467"/>
      <c r="E225" s="397" t="e">
        <f>ADMIN1!Y225</f>
        <v>#VALUE!</v>
      </c>
      <c r="F225" s="222">
        <f>ADMIN1!AA225</f>
        <v>0</v>
      </c>
      <c r="G225" s="305" t="str">
        <f>IF(ADMIN1!AB225="", "", ADMIN1!AB225)</f>
        <v/>
      </c>
      <c r="H225" s="305" t="str">
        <f>IF(ADMIN1!AC225="", "", ADMIN1!AC225)</f>
        <v/>
      </c>
      <c r="I225" s="305" t="str">
        <f>IF(ADMIN1!AD225="", "", ADMIN1!AD225)</f>
        <v/>
      </c>
      <c r="J225" s="408">
        <f>ADMIN1!AH225</f>
        <v>0</v>
      </c>
      <c r="K225" s="223">
        <f>ADMIN1!AI225</f>
        <v>0</v>
      </c>
      <c r="L225" s="223" t="e">
        <f>ADMIN1!AJ225</f>
        <v>#VALUE!</v>
      </c>
      <c r="M225" s="224" t="e">
        <f>ADMIN1!AK225</f>
        <v>#VALUE!</v>
      </c>
      <c r="N225" s="462"/>
      <c r="O225" s="302"/>
      <c r="P225" s="225" t="e">
        <f>ADMIN1!AX225</f>
        <v>#VALUE!</v>
      </c>
      <c r="Q225" s="302"/>
      <c r="R225" s="226" t="e">
        <f>ADMIN1!BA225</f>
        <v>#VALUE!</v>
      </c>
      <c r="S225" s="302"/>
      <c r="T225" s="227" t="e">
        <f>ADMIN1!BD225</f>
        <v>#VALUE!</v>
      </c>
      <c r="U225" s="302"/>
      <c r="V225" s="227" t="e">
        <f>ADMIN1!BG225</f>
        <v>#VALUE!</v>
      </c>
      <c r="W225" s="302"/>
      <c r="X225" s="227" t="e">
        <f>ADMIN1!BJ225</f>
        <v>#VALUE!</v>
      </c>
      <c r="Y225" s="302"/>
      <c r="Z225" s="226" t="e">
        <f>ADMIN1!BM225</f>
        <v>#VALUE!</v>
      </c>
      <c r="AA225" s="302"/>
      <c r="AB225" s="227" t="e">
        <f>ADMIN1!BP225</f>
        <v>#VALUE!</v>
      </c>
      <c r="AC225" s="302"/>
      <c r="AD225" s="226" t="e">
        <f>ADMIN1!BS225</f>
        <v>#VALUE!</v>
      </c>
      <c r="AE225" s="302"/>
      <c r="AF225" s="227" t="e">
        <f>ADMIN1!BV225</f>
        <v>#VALUE!</v>
      </c>
      <c r="AG225" s="302"/>
      <c r="AH225" s="226" t="e">
        <f>ADMIN1!BY225</f>
        <v>#VALUE!</v>
      </c>
      <c r="AI225" s="302"/>
      <c r="AJ225" s="227" t="e">
        <f>ADMIN1!CB225</f>
        <v>#VALUE!</v>
      </c>
      <c r="AK225" s="302"/>
      <c r="AL225" s="226" t="e">
        <f>ADMIN1!CE225</f>
        <v>#VALUE!</v>
      </c>
      <c r="AM225" s="302"/>
      <c r="AN225" s="227" t="e">
        <f>ADMIN1!CH225</f>
        <v>#VALUE!</v>
      </c>
      <c r="AO225" s="302"/>
      <c r="AP225" s="226" t="e">
        <f>ADMIN1!CK225</f>
        <v>#VALUE!</v>
      </c>
      <c r="AQ225" s="302"/>
      <c r="AR225" s="228" t="e">
        <f>ADMIN1!CN225</f>
        <v>#VALUE!</v>
      </c>
      <c r="AS225" s="302"/>
      <c r="AT225" s="227" t="e">
        <f>ADMIN1!CQ225</f>
        <v>#VALUE!</v>
      </c>
      <c r="AU225" s="302"/>
      <c r="AV225" s="226" t="e">
        <f>ADMIN1!CT225</f>
        <v>#VALUE!</v>
      </c>
      <c r="AW225" s="302"/>
      <c r="AX225" s="227" t="e">
        <f>ADMIN1!CW225</f>
        <v>#VALUE!</v>
      </c>
      <c r="AY225" s="302"/>
      <c r="AZ225" s="226" t="e">
        <f>ADMIN1!CZ225</f>
        <v>#VALUE!</v>
      </c>
      <c r="BA225" s="302"/>
      <c r="BB225" s="228" t="e">
        <f>ADMIN1!DC225</f>
        <v>#VALUE!</v>
      </c>
      <c r="BC225" s="211"/>
    </row>
    <row r="226" spans="1:55" ht="30" hidden="1" customHeight="1" x14ac:dyDescent="0.2">
      <c r="A226" s="303">
        <f>ADMIN1!V226</f>
        <v>0</v>
      </c>
      <c r="B226" s="304" t="str">
        <f>IF(ADMIN1!X226=0, "", ADMIN1!X226)</f>
        <v/>
      </c>
      <c r="C226" s="467">
        <f>ADMIN1!W226</f>
        <v>0</v>
      </c>
      <c r="D226" s="467"/>
      <c r="E226" s="397" t="e">
        <f>ADMIN1!Y226</f>
        <v>#VALUE!</v>
      </c>
      <c r="F226" s="222">
        <f>ADMIN1!AA226</f>
        <v>0</v>
      </c>
      <c r="G226" s="305" t="str">
        <f>IF(ADMIN1!AB226="", "", ADMIN1!AB226)</f>
        <v/>
      </c>
      <c r="H226" s="305" t="str">
        <f>IF(ADMIN1!AC226="", "", ADMIN1!AC226)</f>
        <v/>
      </c>
      <c r="I226" s="305" t="str">
        <f>IF(ADMIN1!AD226="", "", ADMIN1!AD226)</f>
        <v/>
      </c>
      <c r="J226" s="408">
        <f>ADMIN1!AH226</f>
        <v>0</v>
      </c>
      <c r="K226" s="223">
        <f>ADMIN1!AI226</f>
        <v>0</v>
      </c>
      <c r="L226" s="223" t="e">
        <f>ADMIN1!AJ226</f>
        <v>#VALUE!</v>
      </c>
      <c r="M226" s="224" t="e">
        <f>ADMIN1!AK226</f>
        <v>#VALUE!</v>
      </c>
      <c r="N226" s="462"/>
      <c r="O226" s="302"/>
      <c r="P226" s="225" t="e">
        <f>ADMIN1!AX226</f>
        <v>#VALUE!</v>
      </c>
      <c r="Q226" s="302"/>
      <c r="R226" s="226" t="e">
        <f>ADMIN1!BA226</f>
        <v>#VALUE!</v>
      </c>
      <c r="S226" s="302"/>
      <c r="T226" s="227" t="e">
        <f>ADMIN1!BD226</f>
        <v>#VALUE!</v>
      </c>
      <c r="U226" s="302"/>
      <c r="V226" s="227" t="e">
        <f>ADMIN1!BG226</f>
        <v>#VALUE!</v>
      </c>
      <c r="W226" s="302"/>
      <c r="X226" s="227" t="e">
        <f>ADMIN1!BJ226</f>
        <v>#VALUE!</v>
      </c>
      <c r="Y226" s="302"/>
      <c r="Z226" s="226" t="e">
        <f>ADMIN1!BM226</f>
        <v>#VALUE!</v>
      </c>
      <c r="AA226" s="302"/>
      <c r="AB226" s="227" t="e">
        <f>ADMIN1!BP226</f>
        <v>#VALUE!</v>
      </c>
      <c r="AC226" s="302"/>
      <c r="AD226" s="226" t="e">
        <f>ADMIN1!BS226</f>
        <v>#VALUE!</v>
      </c>
      <c r="AE226" s="302"/>
      <c r="AF226" s="227" t="e">
        <f>ADMIN1!BV226</f>
        <v>#VALUE!</v>
      </c>
      <c r="AG226" s="302"/>
      <c r="AH226" s="226" t="e">
        <f>ADMIN1!BY226</f>
        <v>#VALUE!</v>
      </c>
      <c r="AI226" s="302"/>
      <c r="AJ226" s="227" t="e">
        <f>ADMIN1!CB226</f>
        <v>#VALUE!</v>
      </c>
      <c r="AK226" s="302"/>
      <c r="AL226" s="226" t="e">
        <f>ADMIN1!CE226</f>
        <v>#VALUE!</v>
      </c>
      <c r="AM226" s="302"/>
      <c r="AN226" s="227" t="e">
        <f>ADMIN1!CH226</f>
        <v>#VALUE!</v>
      </c>
      <c r="AO226" s="302"/>
      <c r="AP226" s="226" t="e">
        <f>ADMIN1!CK226</f>
        <v>#VALUE!</v>
      </c>
      <c r="AQ226" s="302"/>
      <c r="AR226" s="228" t="e">
        <f>ADMIN1!CN226</f>
        <v>#VALUE!</v>
      </c>
      <c r="AS226" s="302"/>
      <c r="AT226" s="227" t="e">
        <f>ADMIN1!CQ226</f>
        <v>#VALUE!</v>
      </c>
      <c r="AU226" s="302"/>
      <c r="AV226" s="226" t="e">
        <f>ADMIN1!CT226</f>
        <v>#VALUE!</v>
      </c>
      <c r="AW226" s="302"/>
      <c r="AX226" s="227" t="e">
        <f>ADMIN1!CW226</f>
        <v>#VALUE!</v>
      </c>
      <c r="AY226" s="302"/>
      <c r="AZ226" s="226" t="e">
        <f>ADMIN1!CZ226</f>
        <v>#VALUE!</v>
      </c>
      <c r="BA226" s="302"/>
      <c r="BB226" s="228" t="e">
        <f>ADMIN1!DC226</f>
        <v>#VALUE!</v>
      </c>
      <c r="BC226" s="211"/>
    </row>
    <row r="227" spans="1:55" ht="30" hidden="1" customHeight="1" x14ac:dyDescent="0.2">
      <c r="A227" s="303">
        <f>ADMIN1!V227</f>
        <v>0</v>
      </c>
      <c r="B227" s="304" t="str">
        <f>IF(ADMIN1!X227=0, "", ADMIN1!X227)</f>
        <v/>
      </c>
      <c r="C227" s="467">
        <f>ADMIN1!W227</f>
        <v>0</v>
      </c>
      <c r="D227" s="467"/>
      <c r="E227" s="397" t="e">
        <f>ADMIN1!Y227</f>
        <v>#VALUE!</v>
      </c>
      <c r="F227" s="222">
        <f>ADMIN1!AA227</f>
        <v>0</v>
      </c>
      <c r="G227" s="305" t="str">
        <f>IF(ADMIN1!AB227="", "", ADMIN1!AB227)</f>
        <v/>
      </c>
      <c r="H227" s="305" t="str">
        <f>IF(ADMIN1!AC227="", "", ADMIN1!AC227)</f>
        <v/>
      </c>
      <c r="I227" s="305" t="str">
        <f>IF(ADMIN1!AD227="", "", ADMIN1!AD227)</f>
        <v/>
      </c>
      <c r="J227" s="408">
        <f>ADMIN1!AH227</f>
        <v>0</v>
      </c>
      <c r="K227" s="223">
        <f>ADMIN1!AI227</f>
        <v>0</v>
      </c>
      <c r="L227" s="223" t="e">
        <f>ADMIN1!AJ227</f>
        <v>#VALUE!</v>
      </c>
      <c r="M227" s="224" t="e">
        <f>ADMIN1!AK227</f>
        <v>#VALUE!</v>
      </c>
      <c r="N227" s="462"/>
      <c r="O227" s="302"/>
      <c r="P227" s="225" t="e">
        <f>ADMIN1!AX227</f>
        <v>#VALUE!</v>
      </c>
      <c r="Q227" s="302"/>
      <c r="R227" s="226" t="e">
        <f>ADMIN1!BA227</f>
        <v>#VALUE!</v>
      </c>
      <c r="S227" s="302"/>
      <c r="T227" s="227" t="e">
        <f>ADMIN1!BD227</f>
        <v>#VALUE!</v>
      </c>
      <c r="U227" s="302"/>
      <c r="V227" s="227" t="e">
        <f>ADMIN1!BG227</f>
        <v>#VALUE!</v>
      </c>
      <c r="W227" s="302"/>
      <c r="X227" s="227" t="e">
        <f>ADMIN1!BJ227</f>
        <v>#VALUE!</v>
      </c>
      <c r="Y227" s="302"/>
      <c r="Z227" s="226" t="e">
        <f>ADMIN1!BM227</f>
        <v>#VALUE!</v>
      </c>
      <c r="AA227" s="302"/>
      <c r="AB227" s="227" t="e">
        <f>ADMIN1!BP227</f>
        <v>#VALUE!</v>
      </c>
      <c r="AC227" s="302"/>
      <c r="AD227" s="226" t="e">
        <f>ADMIN1!BS227</f>
        <v>#VALUE!</v>
      </c>
      <c r="AE227" s="302"/>
      <c r="AF227" s="227" t="e">
        <f>ADMIN1!BV227</f>
        <v>#VALUE!</v>
      </c>
      <c r="AG227" s="302"/>
      <c r="AH227" s="226" t="e">
        <f>ADMIN1!BY227</f>
        <v>#VALUE!</v>
      </c>
      <c r="AI227" s="302"/>
      <c r="AJ227" s="227" t="e">
        <f>ADMIN1!CB227</f>
        <v>#VALUE!</v>
      </c>
      <c r="AK227" s="302"/>
      <c r="AL227" s="226" t="e">
        <f>ADMIN1!CE227</f>
        <v>#VALUE!</v>
      </c>
      <c r="AM227" s="302"/>
      <c r="AN227" s="227" t="e">
        <f>ADMIN1!CH227</f>
        <v>#VALUE!</v>
      </c>
      <c r="AO227" s="302"/>
      <c r="AP227" s="226" t="e">
        <f>ADMIN1!CK227</f>
        <v>#VALUE!</v>
      </c>
      <c r="AQ227" s="302"/>
      <c r="AR227" s="228" t="e">
        <f>ADMIN1!CN227</f>
        <v>#VALUE!</v>
      </c>
      <c r="AS227" s="302"/>
      <c r="AT227" s="227" t="e">
        <f>ADMIN1!CQ227</f>
        <v>#VALUE!</v>
      </c>
      <c r="AU227" s="302"/>
      <c r="AV227" s="226" t="e">
        <f>ADMIN1!CT227</f>
        <v>#VALUE!</v>
      </c>
      <c r="AW227" s="302"/>
      <c r="AX227" s="227" t="e">
        <f>ADMIN1!CW227</f>
        <v>#VALUE!</v>
      </c>
      <c r="AY227" s="302"/>
      <c r="AZ227" s="226" t="e">
        <f>ADMIN1!CZ227</f>
        <v>#VALUE!</v>
      </c>
      <c r="BA227" s="302"/>
      <c r="BB227" s="228" t="e">
        <f>ADMIN1!DC227</f>
        <v>#VALUE!</v>
      </c>
      <c r="BC227" s="211"/>
    </row>
    <row r="228" spans="1:55" ht="30" hidden="1" customHeight="1" x14ac:dyDescent="0.2">
      <c r="A228" s="303">
        <f>ADMIN1!V228</f>
        <v>0</v>
      </c>
      <c r="B228" s="304" t="str">
        <f>IF(ADMIN1!X228=0, "", ADMIN1!X228)</f>
        <v/>
      </c>
      <c r="C228" s="467">
        <f>ADMIN1!W228</f>
        <v>0</v>
      </c>
      <c r="D228" s="467"/>
      <c r="E228" s="397" t="e">
        <f>ADMIN1!Y228</f>
        <v>#VALUE!</v>
      </c>
      <c r="F228" s="222">
        <f>ADMIN1!AA228</f>
        <v>0</v>
      </c>
      <c r="G228" s="305" t="str">
        <f>IF(ADMIN1!AB228="", "", ADMIN1!AB228)</f>
        <v/>
      </c>
      <c r="H228" s="305" t="str">
        <f>IF(ADMIN1!AC228="", "", ADMIN1!AC228)</f>
        <v/>
      </c>
      <c r="I228" s="305" t="str">
        <f>IF(ADMIN1!AD228="", "", ADMIN1!AD228)</f>
        <v/>
      </c>
      <c r="J228" s="408">
        <f>ADMIN1!AH228</f>
        <v>0</v>
      </c>
      <c r="K228" s="223">
        <f>ADMIN1!AI228</f>
        <v>0</v>
      </c>
      <c r="L228" s="223" t="e">
        <f>ADMIN1!AJ228</f>
        <v>#VALUE!</v>
      </c>
      <c r="M228" s="224" t="e">
        <f>ADMIN1!AK228</f>
        <v>#VALUE!</v>
      </c>
      <c r="N228" s="462"/>
      <c r="O228" s="302"/>
      <c r="P228" s="225" t="e">
        <f>ADMIN1!AX228</f>
        <v>#VALUE!</v>
      </c>
      <c r="Q228" s="302"/>
      <c r="R228" s="226" t="e">
        <f>ADMIN1!BA228</f>
        <v>#VALUE!</v>
      </c>
      <c r="S228" s="302"/>
      <c r="T228" s="227" t="e">
        <f>ADMIN1!BD228</f>
        <v>#VALUE!</v>
      </c>
      <c r="U228" s="302"/>
      <c r="V228" s="227" t="e">
        <f>ADMIN1!BG228</f>
        <v>#VALUE!</v>
      </c>
      <c r="W228" s="302"/>
      <c r="X228" s="227" t="e">
        <f>ADMIN1!BJ228</f>
        <v>#VALUE!</v>
      </c>
      <c r="Y228" s="302"/>
      <c r="Z228" s="226" t="e">
        <f>ADMIN1!BM228</f>
        <v>#VALUE!</v>
      </c>
      <c r="AA228" s="302"/>
      <c r="AB228" s="227" t="e">
        <f>ADMIN1!BP228</f>
        <v>#VALUE!</v>
      </c>
      <c r="AC228" s="302"/>
      <c r="AD228" s="226" t="e">
        <f>ADMIN1!BS228</f>
        <v>#VALUE!</v>
      </c>
      <c r="AE228" s="302"/>
      <c r="AF228" s="227" t="e">
        <f>ADMIN1!BV228</f>
        <v>#VALUE!</v>
      </c>
      <c r="AG228" s="302"/>
      <c r="AH228" s="226" t="e">
        <f>ADMIN1!BY228</f>
        <v>#VALUE!</v>
      </c>
      <c r="AI228" s="302"/>
      <c r="AJ228" s="227" t="e">
        <f>ADMIN1!CB228</f>
        <v>#VALUE!</v>
      </c>
      <c r="AK228" s="302"/>
      <c r="AL228" s="226" t="e">
        <f>ADMIN1!CE228</f>
        <v>#VALUE!</v>
      </c>
      <c r="AM228" s="302"/>
      <c r="AN228" s="227" t="e">
        <f>ADMIN1!CH228</f>
        <v>#VALUE!</v>
      </c>
      <c r="AO228" s="302"/>
      <c r="AP228" s="226" t="e">
        <f>ADMIN1!CK228</f>
        <v>#VALUE!</v>
      </c>
      <c r="AQ228" s="302"/>
      <c r="AR228" s="228" t="e">
        <f>ADMIN1!CN228</f>
        <v>#VALUE!</v>
      </c>
      <c r="AS228" s="302"/>
      <c r="AT228" s="227" t="e">
        <f>ADMIN1!CQ228</f>
        <v>#VALUE!</v>
      </c>
      <c r="AU228" s="302"/>
      <c r="AV228" s="226" t="e">
        <f>ADMIN1!CT228</f>
        <v>#VALUE!</v>
      </c>
      <c r="AW228" s="302"/>
      <c r="AX228" s="227" t="e">
        <f>ADMIN1!CW228</f>
        <v>#VALUE!</v>
      </c>
      <c r="AY228" s="302"/>
      <c r="AZ228" s="226" t="e">
        <f>ADMIN1!CZ228</f>
        <v>#VALUE!</v>
      </c>
      <c r="BA228" s="302"/>
      <c r="BB228" s="228" t="e">
        <f>ADMIN1!DC228</f>
        <v>#VALUE!</v>
      </c>
      <c r="BC228" s="211"/>
    </row>
    <row r="229" spans="1:55" ht="30" hidden="1" customHeight="1" x14ac:dyDescent="0.2">
      <c r="A229" s="303">
        <f>ADMIN1!V229</f>
        <v>0</v>
      </c>
      <c r="B229" s="304" t="str">
        <f>IF(ADMIN1!X229=0, "", ADMIN1!X229)</f>
        <v/>
      </c>
      <c r="C229" s="467">
        <f>ADMIN1!W229</f>
        <v>0</v>
      </c>
      <c r="D229" s="467"/>
      <c r="E229" s="397" t="e">
        <f>ADMIN1!Y229</f>
        <v>#VALUE!</v>
      </c>
      <c r="F229" s="222">
        <f>ADMIN1!AA229</f>
        <v>0</v>
      </c>
      <c r="G229" s="305" t="str">
        <f>IF(ADMIN1!AB229="", "", ADMIN1!AB229)</f>
        <v/>
      </c>
      <c r="H229" s="305" t="str">
        <f>IF(ADMIN1!AC229="", "", ADMIN1!AC229)</f>
        <v/>
      </c>
      <c r="I229" s="305" t="str">
        <f>IF(ADMIN1!AD229="", "", ADMIN1!AD229)</f>
        <v/>
      </c>
      <c r="J229" s="408">
        <f>ADMIN1!AH229</f>
        <v>0</v>
      </c>
      <c r="K229" s="223">
        <f>ADMIN1!AI229</f>
        <v>0</v>
      </c>
      <c r="L229" s="223" t="e">
        <f>ADMIN1!AJ229</f>
        <v>#VALUE!</v>
      </c>
      <c r="M229" s="224" t="e">
        <f>ADMIN1!AK229</f>
        <v>#VALUE!</v>
      </c>
      <c r="N229" s="462"/>
      <c r="O229" s="302"/>
      <c r="P229" s="225" t="e">
        <f>ADMIN1!AX229</f>
        <v>#VALUE!</v>
      </c>
      <c r="Q229" s="302"/>
      <c r="R229" s="226" t="e">
        <f>ADMIN1!BA229</f>
        <v>#VALUE!</v>
      </c>
      <c r="S229" s="302"/>
      <c r="T229" s="227" t="e">
        <f>ADMIN1!BD229</f>
        <v>#VALUE!</v>
      </c>
      <c r="U229" s="302"/>
      <c r="V229" s="227" t="e">
        <f>ADMIN1!BG229</f>
        <v>#VALUE!</v>
      </c>
      <c r="W229" s="302"/>
      <c r="X229" s="227" t="e">
        <f>ADMIN1!BJ229</f>
        <v>#VALUE!</v>
      </c>
      <c r="Y229" s="302"/>
      <c r="Z229" s="226" t="e">
        <f>ADMIN1!BM229</f>
        <v>#VALUE!</v>
      </c>
      <c r="AA229" s="302"/>
      <c r="AB229" s="227" t="e">
        <f>ADMIN1!BP229</f>
        <v>#VALUE!</v>
      </c>
      <c r="AC229" s="302"/>
      <c r="AD229" s="226" t="e">
        <f>ADMIN1!BS229</f>
        <v>#VALUE!</v>
      </c>
      <c r="AE229" s="302"/>
      <c r="AF229" s="227" t="e">
        <f>ADMIN1!BV229</f>
        <v>#VALUE!</v>
      </c>
      <c r="AG229" s="302"/>
      <c r="AH229" s="226" t="e">
        <f>ADMIN1!BY229</f>
        <v>#VALUE!</v>
      </c>
      <c r="AI229" s="302"/>
      <c r="AJ229" s="227" t="e">
        <f>ADMIN1!CB229</f>
        <v>#VALUE!</v>
      </c>
      <c r="AK229" s="302"/>
      <c r="AL229" s="226" t="e">
        <f>ADMIN1!CE229</f>
        <v>#VALUE!</v>
      </c>
      <c r="AM229" s="302"/>
      <c r="AN229" s="227" t="e">
        <f>ADMIN1!CH229</f>
        <v>#VALUE!</v>
      </c>
      <c r="AO229" s="302"/>
      <c r="AP229" s="226" t="e">
        <f>ADMIN1!CK229</f>
        <v>#VALUE!</v>
      </c>
      <c r="AQ229" s="302"/>
      <c r="AR229" s="228" t="e">
        <f>ADMIN1!CN229</f>
        <v>#VALUE!</v>
      </c>
      <c r="AS229" s="302"/>
      <c r="AT229" s="227" t="e">
        <f>ADMIN1!CQ229</f>
        <v>#VALUE!</v>
      </c>
      <c r="AU229" s="302"/>
      <c r="AV229" s="226" t="e">
        <f>ADMIN1!CT229</f>
        <v>#VALUE!</v>
      </c>
      <c r="AW229" s="302"/>
      <c r="AX229" s="227" t="e">
        <f>ADMIN1!CW229</f>
        <v>#VALUE!</v>
      </c>
      <c r="AY229" s="302"/>
      <c r="AZ229" s="226" t="e">
        <f>ADMIN1!CZ229</f>
        <v>#VALUE!</v>
      </c>
      <c r="BA229" s="302"/>
      <c r="BB229" s="228" t="e">
        <f>ADMIN1!DC229</f>
        <v>#VALUE!</v>
      </c>
      <c r="BC229" s="211"/>
    </row>
    <row r="230" spans="1:55" ht="30" hidden="1" customHeight="1" x14ac:dyDescent="0.2">
      <c r="A230" s="303">
        <f>ADMIN1!V230</f>
        <v>0</v>
      </c>
      <c r="B230" s="304" t="str">
        <f>IF(ADMIN1!X230=0, "", ADMIN1!X230)</f>
        <v/>
      </c>
      <c r="C230" s="467">
        <f>ADMIN1!W230</f>
        <v>0</v>
      </c>
      <c r="D230" s="467"/>
      <c r="E230" s="397" t="e">
        <f>ADMIN1!Y230</f>
        <v>#VALUE!</v>
      </c>
      <c r="F230" s="222">
        <f>ADMIN1!AA230</f>
        <v>0</v>
      </c>
      <c r="G230" s="305" t="str">
        <f>IF(ADMIN1!AB230="", "", ADMIN1!AB230)</f>
        <v/>
      </c>
      <c r="H230" s="305" t="str">
        <f>IF(ADMIN1!AC230="", "", ADMIN1!AC230)</f>
        <v/>
      </c>
      <c r="I230" s="305" t="str">
        <f>IF(ADMIN1!AD230="", "", ADMIN1!AD230)</f>
        <v/>
      </c>
      <c r="J230" s="408">
        <f>ADMIN1!AH230</f>
        <v>0</v>
      </c>
      <c r="K230" s="223">
        <f>ADMIN1!AI230</f>
        <v>0</v>
      </c>
      <c r="L230" s="223" t="e">
        <f>ADMIN1!AJ230</f>
        <v>#VALUE!</v>
      </c>
      <c r="M230" s="224" t="e">
        <f>ADMIN1!AK230</f>
        <v>#VALUE!</v>
      </c>
      <c r="N230" s="462"/>
      <c r="O230" s="302"/>
      <c r="P230" s="225" t="e">
        <f>ADMIN1!AX230</f>
        <v>#VALUE!</v>
      </c>
      <c r="Q230" s="302"/>
      <c r="R230" s="226" t="e">
        <f>ADMIN1!BA230</f>
        <v>#VALUE!</v>
      </c>
      <c r="S230" s="302"/>
      <c r="T230" s="227" t="e">
        <f>ADMIN1!BD230</f>
        <v>#VALUE!</v>
      </c>
      <c r="U230" s="302"/>
      <c r="V230" s="227" t="e">
        <f>ADMIN1!BG230</f>
        <v>#VALUE!</v>
      </c>
      <c r="W230" s="302"/>
      <c r="X230" s="227" t="e">
        <f>ADMIN1!BJ230</f>
        <v>#VALUE!</v>
      </c>
      <c r="Y230" s="302"/>
      <c r="Z230" s="226" t="e">
        <f>ADMIN1!BM230</f>
        <v>#VALUE!</v>
      </c>
      <c r="AA230" s="302"/>
      <c r="AB230" s="227" t="e">
        <f>ADMIN1!BP230</f>
        <v>#VALUE!</v>
      </c>
      <c r="AC230" s="302"/>
      <c r="AD230" s="226" t="e">
        <f>ADMIN1!BS230</f>
        <v>#VALUE!</v>
      </c>
      <c r="AE230" s="302"/>
      <c r="AF230" s="227" t="e">
        <f>ADMIN1!BV230</f>
        <v>#VALUE!</v>
      </c>
      <c r="AG230" s="302"/>
      <c r="AH230" s="226" t="e">
        <f>ADMIN1!BY230</f>
        <v>#VALUE!</v>
      </c>
      <c r="AI230" s="302"/>
      <c r="AJ230" s="227" t="e">
        <f>ADMIN1!CB230</f>
        <v>#VALUE!</v>
      </c>
      <c r="AK230" s="302"/>
      <c r="AL230" s="226" t="e">
        <f>ADMIN1!CE230</f>
        <v>#VALUE!</v>
      </c>
      <c r="AM230" s="302"/>
      <c r="AN230" s="227" t="e">
        <f>ADMIN1!CH230</f>
        <v>#VALUE!</v>
      </c>
      <c r="AO230" s="302"/>
      <c r="AP230" s="226" t="e">
        <f>ADMIN1!CK230</f>
        <v>#VALUE!</v>
      </c>
      <c r="AQ230" s="302"/>
      <c r="AR230" s="228" t="e">
        <f>ADMIN1!CN230</f>
        <v>#VALUE!</v>
      </c>
      <c r="AS230" s="302"/>
      <c r="AT230" s="227" t="e">
        <f>ADMIN1!CQ230</f>
        <v>#VALUE!</v>
      </c>
      <c r="AU230" s="302"/>
      <c r="AV230" s="226" t="e">
        <f>ADMIN1!CT230</f>
        <v>#VALUE!</v>
      </c>
      <c r="AW230" s="302"/>
      <c r="AX230" s="227" t="e">
        <f>ADMIN1!CW230</f>
        <v>#VALUE!</v>
      </c>
      <c r="AY230" s="302"/>
      <c r="AZ230" s="226" t="e">
        <f>ADMIN1!CZ230</f>
        <v>#VALUE!</v>
      </c>
      <c r="BA230" s="302"/>
      <c r="BB230" s="228" t="e">
        <f>ADMIN1!DC230</f>
        <v>#VALUE!</v>
      </c>
      <c r="BC230" s="211"/>
    </row>
    <row r="231" spans="1:55" ht="30" hidden="1" customHeight="1" x14ac:dyDescent="0.2">
      <c r="A231" s="303">
        <f>ADMIN1!V231</f>
        <v>0</v>
      </c>
      <c r="B231" s="304" t="str">
        <f>IF(ADMIN1!X231=0, "", ADMIN1!X231)</f>
        <v/>
      </c>
      <c r="C231" s="467">
        <f>ADMIN1!W231</f>
        <v>0</v>
      </c>
      <c r="D231" s="467"/>
      <c r="E231" s="397" t="e">
        <f>ADMIN1!Y231</f>
        <v>#VALUE!</v>
      </c>
      <c r="F231" s="222">
        <f>ADMIN1!AA231</f>
        <v>0</v>
      </c>
      <c r="G231" s="305" t="str">
        <f>IF(ADMIN1!AB231="", "", ADMIN1!AB231)</f>
        <v/>
      </c>
      <c r="H231" s="305" t="str">
        <f>IF(ADMIN1!AC231="", "", ADMIN1!AC231)</f>
        <v/>
      </c>
      <c r="I231" s="305" t="str">
        <f>IF(ADMIN1!AD231="", "", ADMIN1!AD231)</f>
        <v/>
      </c>
      <c r="J231" s="408">
        <f>ADMIN1!AH231</f>
        <v>0</v>
      </c>
      <c r="K231" s="223">
        <f>ADMIN1!AI231</f>
        <v>0</v>
      </c>
      <c r="L231" s="223" t="e">
        <f>ADMIN1!AJ231</f>
        <v>#VALUE!</v>
      </c>
      <c r="M231" s="224" t="e">
        <f>ADMIN1!AK231</f>
        <v>#VALUE!</v>
      </c>
      <c r="N231" s="462"/>
      <c r="O231" s="302"/>
      <c r="P231" s="225" t="e">
        <f>ADMIN1!AX231</f>
        <v>#VALUE!</v>
      </c>
      <c r="Q231" s="302"/>
      <c r="R231" s="226" t="e">
        <f>ADMIN1!BA231</f>
        <v>#VALUE!</v>
      </c>
      <c r="S231" s="302"/>
      <c r="T231" s="227" t="e">
        <f>ADMIN1!BD231</f>
        <v>#VALUE!</v>
      </c>
      <c r="U231" s="302"/>
      <c r="V231" s="227" t="e">
        <f>ADMIN1!BG231</f>
        <v>#VALUE!</v>
      </c>
      <c r="W231" s="302"/>
      <c r="X231" s="227" t="e">
        <f>ADMIN1!BJ231</f>
        <v>#VALUE!</v>
      </c>
      <c r="Y231" s="302"/>
      <c r="Z231" s="226" t="e">
        <f>ADMIN1!BM231</f>
        <v>#VALUE!</v>
      </c>
      <c r="AA231" s="302"/>
      <c r="AB231" s="227" t="e">
        <f>ADMIN1!BP231</f>
        <v>#VALUE!</v>
      </c>
      <c r="AC231" s="302"/>
      <c r="AD231" s="226" t="e">
        <f>ADMIN1!BS231</f>
        <v>#VALUE!</v>
      </c>
      <c r="AE231" s="302"/>
      <c r="AF231" s="227" t="e">
        <f>ADMIN1!BV231</f>
        <v>#VALUE!</v>
      </c>
      <c r="AG231" s="302"/>
      <c r="AH231" s="226" t="e">
        <f>ADMIN1!BY231</f>
        <v>#VALUE!</v>
      </c>
      <c r="AI231" s="302"/>
      <c r="AJ231" s="227" t="e">
        <f>ADMIN1!CB231</f>
        <v>#VALUE!</v>
      </c>
      <c r="AK231" s="302"/>
      <c r="AL231" s="226" t="e">
        <f>ADMIN1!CE231</f>
        <v>#VALUE!</v>
      </c>
      <c r="AM231" s="302"/>
      <c r="AN231" s="227" t="e">
        <f>ADMIN1!CH231</f>
        <v>#VALUE!</v>
      </c>
      <c r="AO231" s="302"/>
      <c r="AP231" s="226" t="e">
        <f>ADMIN1!CK231</f>
        <v>#VALUE!</v>
      </c>
      <c r="AQ231" s="302"/>
      <c r="AR231" s="228" t="e">
        <f>ADMIN1!CN231</f>
        <v>#VALUE!</v>
      </c>
      <c r="AS231" s="302"/>
      <c r="AT231" s="227" t="e">
        <f>ADMIN1!CQ231</f>
        <v>#VALUE!</v>
      </c>
      <c r="AU231" s="302"/>
      <c r="AV231" s="226" t="e">
        <f>ADMIN1!CT231</f>
        <v>#VALUE!</v>
      </c>
      <c r="AW231" s="302"/>
      <c r="AX231" s="227" t="e">
        <f>ADMIN1!CW231</f>
        <v>#VALUE!</v>
      </c>
      <c r="AY231" s="302"/>
      <c r="AZ231" s="226" t="e">
        <f>ADMIN1!CZ231</f>
        <v>#VALUE!</v>
      </c>
      <c r="BA231" s="302"/>
      <c r="BB231" s="228" t="e">
        <f>ADMIN1!DC231</f>
        <v>#VALUE!</v>
      </c>
      <c r="BC231" s="211"/>
    </row>
    <row r="232" spans="1:55" ht="30" hidden="1" customHeight="1" x14ac:dyDescent="0.2">
      <c r="A232" s="303">
        <f>ADMIN1!V232</f>
        <v>0</v>
      </c>
      <c r="B232" s="304" t="str">
        <f>IF(ADMIN1!X232=0, "", ADMIN1!X232)</f>
        <v/>
      </c>
      <c r="C232" s="467">
        <f>ADMIN1!W232</f>
        <v>0</v>
      </c>
      <c r="D232" s="467"/>
      <c r="E232" s="397" t="e">
        <f>ADMIN1!Y232</f>
        <v>#VALUE!</v>
      </c>
      <c r="F232" s="222">
        <f>ADMIN1!AA232</f>
        <v>0</v>
      </c>
      <c r="G232" s="305" t="str">
        <f>IF(ADMIN1!AB232="", "", ADMIN1!AB232)</f>
        <v/>
      </c>
      <c r="H232" s="305" t="str">
        <f>IF(ADMIN1!AC232="", "", ADMIN1!AC232)</f>
        <v/>
      </c>
      <c r="I232" s="305" t="str">
        <f>IF(ADMIN1!AD232="", "", ADMIN1!AD232)</f>
        <v/>
      </c>
      <c r="J232" s="408">
        <f>ADMIN1!AH232</f>
        <v>0</v>
      </c>
      <c r="K232" s="223">
        <f>ADMIN1!AI232</f>
        <v>0</v>
      </c>
      <c r="L232" s="223" t="e">
        <f>ADMIN1!AJ232</f>
        <v>#VALUE!</v>
      </c>
      <c r="M232" s="224" t="e">
        <f>ADMIN1!AK232</f>
        <v>#VALUE!</v>
      </c>
      <c r="N232" s="462"/>
      <c r="O232" s="302"/>
      <c r="P232" s="225" t="e">
        <f>ADMIN1!AX232</f>
        <v>#VALUE!</v>
      </c>
      <c r="Q232" s="302"/>
      <c r="R232" s="226" t="e">
        <f>ADMIN1!BA232</f>
        <v>#VALUE!</v>
      </c>
      <c r="S232" s="302"/>
      <c r="T232" s="227" t="e">
        <f>ADMIN1!BD232</f>
        <v>#VALUE!</v>
      </c>
      <c r="U232" s="302"/>
      <c r="V232" s="227" t="e">
        <f>ADMIN1!BG232</f>
        <v>#VALUE!</v>
      </c>
      <c r="W232" s="302"/>
      <c r="X232" s="227" t="e">
        <f>ADMIN1!BJ232</f>
        <v>#VALUE!</v>
      </c>
      <c r="Y232" s="302"/>
      <c r="Z232" s="226" t="e">
        <f>ADMIN1!BM232</f>
        <v>#VALUE!</v>
      </c>
      <c r="AA232" s="302"/>
      <c r="AB232" s="227" t="e">
        <f>ADMIN1!BP232</f>
        <v>#VALUE!</v>
      </c>
      <c r="AC232" s="302"/>
      <c r="AD232" s="226" t="e">
        <f>ADMIN1!BS232</f>
        <v>#VALUE!</v>
      </c>
      <c r="AE232" s="302"/>
      <c r="AF232" s="227" t="e">
        <f>ADMIN1!BV232</f>
        <v>#VALUE!</v>
      </c>
      <c r="AG232" s="302"/>
      <c r="AH232" s="226" t="e">
        <f>ADMIN1!BY232</f>
        <v>#VALUE!</v>
      </c>
      <c r="AI232" s="302"/>
      <c r="AJ232" s="227" t="e">
        <f>ADMIN1!CB232</f>
        <v>#VALUE!</v>
      </c>
      <c r="AK232" s="302"/>
      <c r="AL232" s="226" t="e">
        <f>ADMIN1!CE232</f>
        <v>#VALUE!</v>
      </c>
      <c r="AM232" s="302"/>
      <c r="AN232" s="227" t="e">
        <f>ADMIN1!CH232</f>
        <v>#VALUE!</v>
      </c>
      <c r="AO232" s="302"/>
      <c r="AP232" s="226" t="e">
        <f>ADMIN1!CK232</f>
        <v>#VALUE!</v>
      </c>
      <c r="AQ232" s="302"/>
      <c r="AR232" s="228" t="e">
        <f>ADMIN1!CN232</f>
        <v>#VALUE!</v>
      </c>
      <c r="AS232" s="302"/>
      <c r="AT232" s="227" t="e">
        <f>ADMIN1!CQ232</f>
        <v>#VALUE!</v>
      </c>
      <c r="AU232" s="302"/>
      <c r="AV232" s="226" t="e">
        <f>ADMIN1!CT232</f>
        <v>#VALUE!</v>
      </c>
      <c r="AW232" s="302"/>
      <c r="AX232" s="227" t="e">
        <f>ADMIN1!CW232</f>
        <v>#VALUE!</v>
      </c>
      <c r="AY232" s="302"/>
      <c r="AZ232" s="226" t="e">
        <f>ADMIN1!CZ232</f>
        <v>#VALUE!</v>
      </c>
      <c r="BA232" s="302"/>
      <c r="BB232" s="228" t="e">
        <f>ADMIN1!DC232</f>
        <v>#VALUE!</v>
      </c>
      <c r="BC232" s="211"/>
    </row>
    <row r="233" spans="1:55" ht="30" hidden="1" customHeight="1" x14ac:dyDescent="0.2">
      <c r="A233" s="303">
        <f>ADMIN1!V233</f>
        <v>0</v>
      </c>
      <c r="B233" s="304" t="str">
        <f>IF(ADMIN1!X233=0, "", ADMIN1!X233)</f>
        <v/>
      </c>
      <c r="C233" s="467">
        <f>ADMIN1!W233</f>
        <v>0</v>
      </c>
      <c r="D233" s="467"/>
      <c r="E233" s="397" t="e">
        <f>ADMIN1!Y233</f>
        <v>#VALUE!</v>
      </c>
      <c r="F233" s="222">
        <f>ADMIN1!AA233</f>
        <v>0</v>
      </c>
      <c r="G233" s="305" t="str">
        <f>IF(ADMIN1!AB233="", "", ADMIN1!AB233)</f>
        <v/>
      </c>
      <c r="H233" s="305" t="str">
        <f>IF(ADMIN1!AC233="", "", ADMIN1!AC233)</f>
        <v/>
      </c>
      <c r="I233" s="305" t="str">
        <f>IF(ADMIN1!AD233="", "", ADMIN1!AD233)</f>
        <v/>
      </c>
      <c r="J233" s="408">
        <f>ADMIN1!AH233</f>
        <v>0</v>
      </c>
      <c r="K233" s="223">
        <f>ADMIN1!AI233</f>
        <v>0</v>
      </c>
      <c r="L233" s="223" t="e">
        <f>ADMIN1!AJ233</f>
        <v>#VALUE!</v>
      </c>
      <c r="M233" s="224" t="e">
        <f>ADMIN1!AK233</f>
        <v>#VALUE!</v>
      </c>
      <c r="N233" s="462"/>
      <c r="O233" s="302"/>
      <c r="P233" s="225" t="e">
        <f>ADMIN1!AX233</f>
        <v>#VALUE!</v>
      </c>
      <c r="Q233" s="302"/>
      <c r="R233" s="226" t="e">
        <f>ADMIN1!BA233</f>
        <v>#VALUE!</v>
      </c>
      <c r="S233" s="302"/>
      <c r="T233" s="227" t="e">
        <f>ADMIN1!BD233</f>
        <v>#VALUE!</v>
      </c>
      <c r="U233" s="302"/>
      <c r="V233" s="227" t="e">
        <f>ADMIN1!BG233</f>
        <v>#VALUE!</v>
      </c>
      <c r="W233" s="302"/>
      <c r="X233" s="227" t="e">
        <f>ADMIN1!BJ233</f>
        <v>#VALUE!</v>
      </c>
      <c r="Y233" s="302"/>
      <c r="Z233" s="226" t="e">
        <f>ADMIN1!BM233</f>
        <v>#VALUE!</v>
      </c>
      <c r="AA233" s="302"/>
      <c r="AB233" s="227" t="e">
        <f>ADMIN1!BP233</f>
        <v>#VALUE!</v>
      </c>
      <c r="AC233" s="302"/>
      <c r="AD233" s="226" t="e">
        <f>ADMIN1!BS233</f>
        <v>#VALUE!</v>
      </c>
      <c r="AE233" s="302"/>
      <c r="AF233" s="227" t="e">
        <f>ADMIN1!BV233</f>
        <v>#VALUE!</v>
      </c>
      <c r="AG233" s="302"/>
      <c r="AH233" s="226" t="e">
        <f>ADMIN1!BY233</f>
        <v>#VALUE!</v>
      </c>
      <c r="AI233" s="302"/>
      <c r="AJ233" s="227" t="e">
        <f>ADMIN1!CB233</f>
        <v>#VALUE!</v>
      </c>
      <c r="AK233" s="302"/>
      <c r="AL233" s="226" t="e">
        <f>ADMIN1!CE233</f>
        <v>#VALUE!</v>
      </c>
      <c r="AM233" s="302"/>
      <c r="AN233" s="227" t="e">
        <f>ADMIN1!CH233</f>
        <v>#VALUE!</v>
      </c>
      <c r="AO233" s="302"/>
      <c r="AP233" s="226" t="e">
        <f>ADMIN1!CK233</f>
        <v>#VALUE!</v>
      </c>
      <c r="AQ233" s="302"/>
      <c r="AR233" s="228" t="e">
        <f>ADMIN1!CN233</f>
        <v>#VALUE!</v>
      </c>
      <c r="AS233" s="302"/>
      <c r="AT233" s="227" t="e">
        <f>ADMIN1!CQ233</f>
        <v>#VALUE!</v>
      </c>
      <c r="AU233" s="302"/>
      <c r="AV233" s="226" t="e">
        <f>ADMIN1!CT233</f>
        <v>#VALUE!</v>
      </c>
      <c r="AW233" s="302"/>
      <c r="AX233" s="227" t="e">
        <f>ADMIN1!CW233</f>
        <v>#VALUE!</v>
      </c>
      <c r="AY233" s="302"/>
      <c r="AZ233" s="226" t="e">
        <f>ADMIN1!CZ233</f>
        <v>#VALUE!</v>
      </c>
      <c r="BA233" s="302"/>
      <c r="BB233" s="228" t="e">
        <f>ADMIN1!DC233</f>
        <v>#VALUE!</v>
      </c>
      <c r="BC233" s="211"/>
    </row>
    <row r="234" spans="1:55" ht="30" hidden="1" customHeight="1" x14ac:dyDescent="0.2">
      <c r="A234" s="303">
        <f>ADMIN1!V234</f>
        <v>0</v>
      </c>
      <c r="B234" s="304" t="str">
        <f>IF(ADMIN1!X234=0, "", ADMIN1!X234)</f>
        <v/>
      </c>
      <c r="C234" s="467">
        <f>ADMIN1!W234</f>
        <v>0</v>
      </c>
      <c r="D234" s="467"/>
      <c r="E234" s="397" t="e">
        <f>ADMIN1!Y234</f>
        <v>#VALUE!</v>
      </c>
      <c r="F234" s="222">
        <f>ADMIN1!AA234</f>
        <v>0</v>
      </c>
      <c r="G234" s="305" t="str">
        <f>IF(ADMIN1!AB234="", "", ADMIN1!AB234)</f>
        <v/>
      </c>
      <c r="H234" s="305" t="str">
        <f>IF(ADMIN1!AC234="", "", ADMIN1!AC234)</f>
        <v/>
      </c>
      <c r="I234" s="305" t="str">
        <f>IF(ADMIN1!AD234="", "", ADMIN1!AD234)</f>
        <v/>
      </c>
      <c r="J234" s="408">
        <f>ADMIN1!AH234</f>
        <v>0</v>
      </c>
      <c r="K234" s="223">
        <f>ADMIN1!AI234</f>
        <v>0</v>
      </c>
      <c r="L234" s="223" t="e">
        <f>ADMIN1!AJ234</f>
        <v>#VALUE!</v>
      </c>
      <c r="M234" s="224" t="e">
        <f>ADMIN1!AK234</f>
        <v>#VALUE!</v>
      </c>
      <c r="N234" s="462"/>
      <c r="O234" s="302"/>
      <c r="P234" s="225" t="e">
        <f>ADMIN1!AX234</f>
        <v>#VALUE!</v>
      </c>
      <c r="Q234" s="302"/>
      <c r="R234" s="226" t="e">
        <f>ADMIN1!BA234</f>
        <v>#VALUE!</v>
      </c>
      <c r="S234" s="302"/>
      <c r="T234" s="227" t="e">
        <f>ADMIN1!BD234</f>
        <v>#VALUE!</v>
      </c>
      <c r="U234" s="302"/>
      <c r="V234" s="227" t="e">
        <f>ADMIN1!BG234</f>
        <v>#VALUE!</v>
      </c>
      <c r="W234" s="302"/>
      <c r="X234" s="227" t="e">
        <f>ADMIN1!BJ234</f>
        <v>#VALUE!</v>
      </c>
      <c r="Y234" s="302"/>
      <c r="Z234" s="226" t="e">
        <f>ADMIN1!BM234</f>
        <v>#VALUE!</v>
      </c>
      <c r="AA234" s="302"/>
      <c r="AB234" s="227" t="e">
        <f>ADMIN1!BP234</f>
        <v>#VALUE!</v>
      </c>
      <c r="AC234" s="302"/>
      <c r="AD234" s="226" t="e">
        <f>ADMIN1!BS234</f>
        <v>#VALUE!</v>
      </c>
      <c r="AE234" s="302"/>
      <c r="AF234" s="227" t="e">
        <f>ADMIN1!BV234</f>
        <v>#VALUE!</v>
      </c>
      <c r="AG234" s="302"/>
      <c r="AH234" s="226" t="e">
        <f>ADMIN1!BY234</f>
        <v>#VALUE!</v>
      </c>
      <c r="AI234" s="302"/>
      <c r="AJ234" s="227" t="e">
        <f>ADMIN1!CB234</f>
        <v>#VALUE!</v>
      </c>
      <c r="AK234" s="302"/>
      <c r="AL234" s="226" t="e">
        <f>ADMIN1!CE234</f>
        <v>#VALUE!</v>
      </c>
      <c r="AM234" s="302"/>
      <c r="AN234" s="227" t="e">
        <f>ADMIN1!CH234</f>
        <v>#VALUE!</v>
      </c>
      <c r="AO234" s="302"/>
      <c r="AP234" s="226" t="e">
        <f>ADMIN1!CK234</f>
        <v>#VALUE!</v>
      </c>
      <c r="AQ234" s="302"/>
      <c r="AR234" s="228" t="e">
        <f>ADMIN1!CN234</f>
        <v>#VALUE!</v>
      </c>
      <c r="AS234" s="302"/>
      <c r="AT234" s="227" t="e">
        <f>ADMIN1!CQ234</f>
        <v>#VALUE!</v>
      </c>
      <c r="AU234" s="302"/>
      <c r="AV234" s="226" t="e">
        <f>ADMIN1!CT234</f>
        <v>#VALUE!</v>
      </c>
      <c r="AW234" s="302"/>
      <c r="AX234" s="227" t="e">
        <f>ADMIN1!CW234</f>
        <v>#VALUE!</v>
      </c>
      <c r="AY234" s="302"/>
      <c r="AZ234" s="226" t="e">
        <f>ADMIN1!CZ234</f>
        <v>#VALUE!</v>
      </c>
      <c r="BA234" s="302"/>
      <c r="BB234" s="228" t="e">
        <f>ADMIN1!DC234</f>
        <v>#VALUE!</v>
      </c>
      <c r="BC234" s="211"/>
    </row>
    <row r="235" spans="1:55" ht="30" hidden="1" customHeight="1" x14ac:dyDescent="0.2">
      <c r="A235" s="303">
        <f>ADMIN1!V235</f>
        <v>0</v>
      </c>
      <c r="B235" s="304" t="str">
        <f>IF(ADMIN1!X235=0, "", ADMIN1!X235)</f>
        <v/>
      </c>
      <c r="C235" s="467">
        <f>ADMIN1!W235</f>
        <v>0</v>
      </c>
      <c r="D235" s="467"/>
      <c r="E235" s="397" t="e">
        <f>ADMIN1!Y235</f>
        <v>#VALUE!</v>
      </c>
      <c r="F235" s="222">
        <f>ADMIN1!AA235</f>
        <v>0</v>
      </c>
      <c r="G235" s="305" t="str">
        <f>IF(ADMIN1!AB235="", "", ADMIN1!AB235)</f>
        <v/>
      </c>
      <c r="H235" s="305" t="str">
        <f>IF(ADMIN1!AC235="", "", ADMIN1!AC235)</f>
        <v/>
      </c>
      <c r="I235" s="305" t="str">
        <f>IF(ADMIN1!AD235="", "", ADMIN1!AD235)</f>
        <v/>
      </c>
      <c r="J235" s="408">
        <f>ADMIN1!AH235</f>
        <v>0</v>
      </c>
      <c r="K235" s="223">
        <f>ADMIN1!AI235</f>
        <v>0</v>
      </c>
      <c r="L235" s="223" t="e">
        <f>ADMIN1!AJ235</f>
        <v>#VALUE!</v>
      </c>
      <c r="M235" s="224" t="e">
        <f>ADMIN1!AK235</f>
        <v>#VALUE!</v>
      </c>
      <c r="N235" s="462"/>
      <c r="O235" s="302"/>
      <c r="P235" s="225" t="e">
        <f>ADMIN1!AX235</f>
        <v>#VALUE!</v>
      </c>
      <c r="Q235" s="302"/>
      <c r="R235" s="226" t="e">
        <f>ADMIN1!BA235</f>
        <v>#VALUE!</v>
      </c>
      <c r="S235" s="302"/>
      <c r="T235" s="227" t="e">
        <f>ADMIN1!BD235</f>
        <v>#VALUE!</v>
      </c>
      <c r="U235" s="302"/>
      <c r="V235" s="227" t="e">
        <f>ADMIN1!BG235</f>
        <v>#VALUE!</v>
      </c>
      <c r="W235" s="302"/>
      <c r="X235" s="227" t="e">
        <f>ADMIN1!BJ235</f>
        <v>#VALUE!</v>
      </c>
      <c r="Y235" s="302"/>
      <c r="Z235" s="226" t="e">
        <f>ADMIN1!BM235</f>
        <v>#VALUE!</v>
      </c>
      <c r="AA235" s="302"/>
      <c r="AB235" s="227" t="e">
        <f>ADMIN1!BP235</f>
        <v>#VALUE!</v>
      </c>
      <c r="AC235" s="302"/>
      <c r="AD235" s="226" t="e">
        <f>ADMIN1!BS235</f>
        <v>#VALUE!</v>
      </c>
      <c r="AE235" s="302"/>
      <c r="AF235" s="227" t="e">
        <f>ADMIN1!BV235</f>
        <v>#VALUE!</v>
      </c>
      <c r="AG235" s="302"/>
      <c r="AH235" s="226" t="e">
        <f>ADMIN1!BY235</f>
        <v>#VALUE!</v>
      </c>
      <c r="AI235" s="302"/>
      <c r="AJ235" s="227" t="e">
        <f>ADMIN1!CB235</f>
        <v>#VALUE!</v>
      </c>
      <c r="AK235" s="302"/>
      <c r="AL235" s="226" t="e">
        <f>ADMIN1!CE235</f>
        <v>#VALUE!</v>
      </c>
      <c r="AM235" s="302"/>
      <c r="AN235" s="227" t="e">
        <f>ADMIN1!CH235</f>
        <v>#VALUE!</v>
      </c>
      <c r="AO235" s="302"/>
      <c r="AP235" s="226" t="e">
        <f>ADMIN1!CK235</f>
        <v>#VALUE!</v>
      </c>
      <c r="AQ235" s="302"/>
      <c r="AR235" s="228" t="e">
        <f>ADMIN1!CN235</f>
        <v>#VALUE!</v>
      </c>
      <c r="AS235" s="302"/>
      <c r="AT235" s="227" t="e">
        <f>ADMIN1!CQ235</f>
        <v>#VALUE!</v>
      </c>
      <c r="AU235" s="302"/>
      <c r="AV235" s="226" t="e">
        <f>ADMIN1!CT235</f>
        <v>#VALUE!</v>
      </c>
      <c r="AW235" s="302"/>
      <c r="AX235" s="227" t="e">
        <f>ADMIN1!CW235</f>
        <v>#VALUE!</v>
      </c>
      <c r="AY235" s="302"/>
      <c r="AZ235" s="226" t="e">
        <f>ADMIN1!CZ235</f>
        <v>#VALUE!</v>
      </c>
      <c r="BA235" s="302"/>
      <c r="BB235" s="228" t="e">
        <f>ADMIN1!DC235</f>
        <v>#VALUE!</v>
      </c>
      <c r="BC235" s="211"/>
    </row>
    <row r="236" spans="1:55" ht="30" hidden="1" customHeight="1" x14ac:dyDescent="0.2">
      <c r="A236" s="303">
        <f>ADMIN1!V236</f>
        <v>0</v>
      </c>
      <c r="B236" s="304" t="str">
        <f>IF(ADMIN1!X236=0, "", ADMIN1!X236)</f>
        <v/>
      </c>
      <c r="C236" s="467">
        <f>ADMIN1!W236</f>
        <v>0</v>
      </c>
      <c r="D236" s="467"/>
      <c r="E236" s="397" t="e">
        <f>ADMIN1!Y236</f>
        <v>#VALUE!</v>
      </c>
      <c r="F236" s="222">
        <f>ADMIN1!AA236</f>
        <v>0</v>
      </c>
      <c r="G236" s="305" t="str">
        <f>IF(ADMIN1!AB236="", "", ADMIN1!AB236)</f>
        <v/>
      </c>
      <c r="H236" s="305" t="str">
        <f>IF(ADMIN1!AC236="", "", ADMIN1!AC236)</f>
        <v/>
      </c>
      <c r="I236" s="305" t="str">
        <f>IF(ADMIN1!AD236="", "", ADMIN1!AD236)</f>
        <v/>
      </c>
      <c r="J236" s="408">
        <f>ADMIN1!AH236</f>
        <v>0</v>
      </c>
      <c r="K236" s="223">
        <f>ADMIN1!AI236</f>
        <v>0</v>
      </c>
      <c r="L236" s="223" t="e">
        <f>ADMIN1!AJ236</f>
        <v>#VALUE!</v>
      </c>
      <c r="M236" s="224" t="e">
        <f>ADMIN1!AK236</f>
        <v>#VALUE!</v>
      </c>
      <c r="N236" s="462"/>
      <c r="O236" s="302"/>
      <c r="P236" s="225" t="e">
        <f>ADMIN1!AX236</f>
        <v>#VALUE!</v>
      </c>
      <c r="Q236" s="302"/>
      <c r="R236" s="226" t="e">
        <f>ADMIN1!BA236</f>
        <v>#VALUE!</v>
      </c>
      <c r="S236" s="302"/>
      <c r="T236" s="227" t="e">
        <f>ADMIN1!BD236</f>
        <v>#VALUE!</v>
      </c>
      <c r="U236" s="302"/>
      <c r="V236" s="227" t="e">
        <f>ADMIN1!BG236</f>
        <v>#VALUE!</v>
      </c>
      <c r="W236" s="302"/>
      <c r="X236" s="227" t="e">
        <f>ADMIN1!BJ236</f>
        <v>#VALUE!</v>
      </c>
      <c r="Y236" s="302"/>
      <c r="Z236" s="226" t="e">
        <f>ADMIN1!BM236</f>
        <v>#VALUE!</v>
      </c>
      <c r="AA236" s="302"/>
      <c r="AB236" s="227" t="e">
        <f>ADMIN1!BP236</f>
        <v>#VALUE!</v>
      </c>
      <c r="AC236" s="302"/>
      <c r="AD236" s="226" t="e">
        <f>ADMIN1!BS236</f>
        <v>#VALUE!</v>
      </c>
      <c r="AE236" s="302"/>
      <c r="AF236" s="227" t="e">
        <f>ADMIN1!BV236</f>
        <v>#VALUE!</v>
      </c>
      <c r="AG236" s="302"/>
      <c r="AH236" s="226" t="e">
        <f>ADMIN1!BY236</f>
        <v>#VALUE!</v>
      </c>
      <c r="AI236" s="302"/>
      <c r="AJ236" s="227" t="e">
        <f>ADMIN1!CB236</f>
        <v>#VALUE!</v>
      </c>
      <c r="AK236" s="302"/>
      <c r="AL236" s="226" t="e">
        <f>ADMIN1!CE236</f>
        <v>#VALUE!</v>
      </c>
      <c r="AM236" s="302"/>
      <c r="AN236" s="227" t="e">
        <f>ADMIN1!CH236</f>
        <v>#VALUE!</v>
      </c>
      <c r="AO236" s="302"/>
      <c r="AP236" s="226" t="e">
        <f>ADMIN1!CK236</f>
        <v>#VALUE!</v>
      </c>
      <c r="AQ236" s="302"/>
      <c r="AR236" s="228" t="e">
        <f>ADMIN1!CN236</f>
        <v>#VALUE!</v>
      </c>
      <c r="AS236" s="302"/>
      <c r="AT236" s="227" t="e">
        <f>ADMIN1!CQ236</f>
        <v>#VALUE!</v>
      </c>
      <c r="AU236" s="302"/>
      <c r="AV236" s="226" t="e">
        <f>ADMIN1!CT236</f>
        <v>#VALUE!</v>
      </c>
      <c r="AW236" s="302"/>
      <c r="AX236" s="227" t="e">
        <f>ADMIN1!CW236</f>
        <v>#VALUE!</v>
      </c>
      <c r="AY236" s="302"/>
      <c r="AZ236" s="226" t="e">
        <f>ADMIN1!CZ236</f>
        <v>#VALUE!</v>
      </c>
      <c r="BA236" s="302"/>
      <c r="BB236" s="228" t="e">
        <f>ADMIN1!DC236</f>
        <v>#VALUE!</v>
      </c>
      <c r="BC236" s="211"/>
    </row>
    <row r="237" spans="1:55" ht="30" hidden="1" customHeight="1" x14ac:dyDescent="0.2">
      <c r="A237" s="303">
        <f>ADMIN1!V237</f>
        <v>0</v>
      </c>
      <c r="B237" s="304" t="str">
        <f>IF(ADMIN1!X237=0, "", ADMIN1!X237)</f>
        <v/>
      </c>
      <c r="C237" s="467">
        <f>ADMIN1!W237</f>
        <v>0</v>
      </c>
      <c r="D237" s="467"/>
      <c r="E237" s="397" t="e">
        <f>ADMIN1!Y237</f>
        <v>#VALUE!</v>
      </c>
      <c r="F237" s="222">
        <f>ADMIN1!AA237</f>
        <v>0</v>
      </c>
      <c r="G237" s="305" t="str">
        <f>IF(ADMIN1!AB237="", "", ADMIN1!AB237)</f>
        <v/>
      </c>
      <c r="H237" s="305" t="str">
        <f>IF(ADMIN1!AC237="", "", ADMIN1!AC237)</f>
        <v/>
      </c>
      <c r="I237" s="305" t="str">
        <f>IF(ADMIN1!AD237="", "", ADMIN1!AD237)</f>
        <v/>
      </c>
      <c r="J237" s="408">
        <f>ADMIN1!AH237</f>
        <v>0</v>
      </c>
      <c r="K237" s="223">
        <f>ADMIN1!AI237</f>
        <v>0</v>
      </c>
      <c r="L237" s="223" t="e">
        <f>ADMIN1!AJ237</f>
        <v>#VALUE!</v>
      </c>
      <c r="M237" s="224" t="e">
        <f>ADMIN1!AK237</f>
        <v>#VALUE!</v>
      </c>
      <c r="N237" s="462"/>
      <c r="O237" s="302"/>
      <c r="P237" s="225" t="e">
        <f>ADMIN1!AX237</f>
        <v>#VALUE!</v>
      </c>
      <c r="Q237" s="302"/>
      <c r="R237" s="226" t="e">
        <f>ADMIN1!BA237</f>
        <v>#VALUE!</v>
      </c>
      <c r="S237" s="302"/>
      <c r="T237" s="227" t="e">
        <f>ADMIN1!BD237</f>
        <v>#VALUE!</v>
      </c>
      <c r="U237" s="302"/>
      <c r="V237" s="227" t="e">
        <f>ADMIN1!BG237</f>
        <v>#VALUE!</v>
      </c>
      <c r="W237" s="302"/>
      <c r="X237" s="227" t="e">
        <f>ADMIN1!BJ237</f>
        <v>#VALUE!</v>
      </c>
      <c r="Y237" s="302"/>
      <c r="Z237" s="226" t="e">
        <f>ADMIN1!BM237</f>
        <v>#VALUE!</v>
      </c>
      <c r="AA237" s="302"/>
      <c r="AB237" s="227" t="e">
        <f>ADMIN1!BP237</f>
        <v>#VALUE!</v>
      </c>
      <c r="AC237" s="302"/>
      <c r="AD237" s="226" t="e">
        <f>ADMIN1!BS237</f>
        <v>#VALUE!</v>
      </c>
      <c r="AE237" s="302"/>
      <c r="AF237" s="227" t="e">
        <f>ADMIN1!BV237</f>
        <v>#VALUE!</v>
      </c>
      <c r="AG237" s="302"/>
      <c r="AH237" s="226" t="e">
        <f>ADMIN1!BY237</f>
        <v>#VALUE!</v>
      </c>
      <c r="AI237" s="302"/>
      <c r="AJ237" s="227" t="e">
        <f>ADMIN1!CB237</f>
        <v>#VALUE!</v>
      </c>
      <c r="AK237" s="302"/>
      <c r="AL237" s="226" t="e">
        <f>ADMIN1!CE237</f>
        <v>#VALUE!</v>
      </c>
      <c r="AM237" s="302"/>
      <c r="AN237" s="227" t="e">
        <f>ADMIN1!CH237</f>
        <v>#VALUE!</v>
      </c>
      <c r="AO237" s="302"/>
      <c r="AP237" s="226" t="e">
        <f>ADMIN1!CK237</f>
        <v>#VALUE!</v>
      </c>
      <c r="AQ237" s="302"/>
      <c r="AR237" s="228" t="e">
        <f>ADMIN1!CN237</f>
        <v>#VALUE!</v>
      </c>
      <c r="AS237" s="302"/>
      <c r="AT237" s="227" t="e">
        <f>ADMIN1!CQ237</f>
        <v>#VALUE!</v>
      </c>
      <c r="AU237" s="302"/>
      <c r="AV237" s="226" t="e">
        <f>ADMIN1!CT237</f>
        <v>#VALUE!</v>
      </c>
      <c r="AW237" s="302"/>
      <c r="AX237" s="227" t="e">
        <f>ADMIN1!CW237</f>
        <v>#VALUE!</v>
      </c>
      <c r="AY237" s="302"/>
      <c r="AZ237" s="226" t="e">
        <f>ADMIN1!CZ237</f>
        <v>#VALUE!</v>
      </c>
      <c r="BA237" s="302"/>
      <c r="BB237" s="228" t="e">
        <f>ADMIN1!DC237</f>
        <v>#VALUE!</v>
      </c>
      <c r="BC237" s="211"/>
    </row>
    <row r="238" spans="1:55" ht="30" hidden="1" customHeight="1" x14ac:dyDescent="0.2">
      <c r="A238" s="303">
        <f>ADMIN1!V238</f>
        <v>0</v>
      </c>
      <c r="B238" s="304" t="str">
        <f>IF(ADMIN1!X238=0, "", ADMIN1!X238)</f>
        <v/>
      </c>
      <c r="C238" s="467">
        <f>ADMIN1!W238</f>
        <v>0</v>
      </c>
      <c r="D238" s="467"/>
      <c r="E238" s="397" t="e">
        <f>ADMIN1!Y238</f>
        <v>#VALUE!</v>
      </c>
      <c r="F238" s="222">
        <f>ADMIN1!AA238</f>
        <v>0</v>
      </c>
      <c r="G238" s="305" t="str">
        <f>IF(ADMIN1!AB238="", "", ADMIN1!AB238)</f>
        <v/>
      </c>
      <c r="H238" s="305" t="str">
        <f>IF(ADMIN1!AC238="", "", ADMIN1!AC238)</f>
        <v/>
      </c>
      <c r="I238" s="305" t="str">
        <f>IF(ADMIN1!AD238="", "", ADMIN1!AD238)</f>
        <v/>
      </c>
      <c r="J238" s="408">
        <f>ADMIN1!AH238</f>
        <v>0</v>
      </c>
      <c r="K238" s="223">
        <f>ADMIN1!AI238</f>
        <v>0</v>
      </c>
      <c r="L238" s="223" t="e">
        <f>ADMIN1!AJ238</f>
        <v>#VALUE!</v>
      </c>
      <c r="M238" s="224" t="e">
        <f>ADMIN1!AK238</f>
        <v>#VALUE!</v>
      </c>
      <c r="N238" s="462"/>
      <c r="O238" s="302"/>
      <c r="P238" s="225" t="e">
        <f>ADMIN1!AX238</f>
        <v>#VALUE!</v>
      </c>
      <c r="Q238" s="302"/>
      <c r="R238" s="226" t="e">
        <f>ADMIN1!BA238</f>
        <v>#VALUE!</v>
      </c>
      <c r="S238" s="302"/>
      <c r="T238" s="227" t="e">
        <f>ADMIN1!BD238</f>
        <v>#VALUE!</v>
      </c>
      <c r="U238" s="302"/>
      <c r="V238" s="227" t="e">
        <f>ADMIN1!BG238</f>
        <v>#VALUE!</v>
      </c>
      <c r="W238" s="302"/>
      <c r="X238" s="227" t="e">
        <f>ADMIN1!BJ238</f>
        <v>#VALUE!</v>
      </c>
      <c r="Y238" s="302"/>
      <c r="Z238" s="226" t="e">
        <f>ADMIN1!BM238</f>
        <v>#VALUE!</v>
      </c>
      <c r="AA238" s="302"/>
      <c r="AB238" s="227" t="e">
        <f>ADMIN1!BP238</f>
        <v>#VALUE!</v>
      </c>
      <c r="AC238" s="302"/>
      <c r="AD238" s="226" t="e">
        <f>ADMIN1!BS238</f>
        <v>#VALUE!</v>
      </c>
      <c r="AE238" s="302"/>
      <c r="AF238" s="227" t="e">
        <f>ADMIN1!BV238</f>
        <v>#VALUE!</v>
      </c>
      <c r="AG238" s="302"/>
      <c r="AH238" s="226" t="e">
        <f>ADMIN1!BY238</f>
        <v>#VALUE!</v>
      </c>
      <c r="AI238" s="302"/>
      <c r="AJ238" s="227" t="e">
        <f>ADMIN1!CB238</f>
        <v>#VALUE!</v>
      </c>
      <c r="AK238" s="302"/>
      <c r="AL238" s="226" t="e">
        <f>ADMIN1!CE238</f>
        <v>#VALUE!</v>
      </c>
      <c r="AM238" s="302"/>
      <c r="AN238" s="227" t="e">
        <f>ADMIN1!CH238</f>
        <v>#VALUE!</v>
      </c>
      <c r="AO238" s="302"/>
      <c r="AP238" s="226" t="e">
        <f>ADMIN1!CK238</f>
        <v>#VALUE!</v>
      </c>
      <c r="AQ238" s="302"/>
      <c r="AR238" s="228" t="e">
        <f>ADMIN1!CN238</f>
        <v>#VALUE!</v>
      </c>
      <c r="AS238" s="302"/>
      <c r="AT238" s="227" t="e">
        <f>ADMIN1!CQ238</f>
        <v>#VALUE!</v>
      </c>
      <c r="AU238" s="302"/>
      <c r="AV238" s="226" t="e">
        <f>ADMIN1!CT238</f>
        <v>#VALUE!</v>
      </c>
      <c r="AW238" s="302"/>
      <c r="AX238" s="227" t="e">
        <f>ADMIN1!CW238</f>
        <v>#VALUE!</v>
      </c>
      <c r="AY238" s="302"/>
      <c r="AZ238" s="226" t="e">
        <f>ADMIN1!CZ238</f>
        <v>#VALUE!</v>
      </c>
      <c r="BA238" s="302"/>
      <c r="BB238" s="228" t="e">
        <f>ADMIN1!DC238</f>
        <v>#VALUE!</v>
      </c>
      <c r="BC238" s="211"/>
    </row>
    <row r="239" spans="1:55" ht="30" hidden="1" customHeight="1" x14ac:dyDescent="0.2">
      <c r="A239" s="303">
        <f>ADMIN1!V239</f>
        <v>0</v>
      </c>
      <c r="B239" s="304" t="str">
        <f>IF(ADMIN1!X239=0, "", ADMIN1!X239)</f>
        <v/>
      </c>
      <c r="C239" s="467">
        <f>ADMIN1!W239</f>
        <v>0</v>
      </c>
      <c r="D239" s="467"/>
      <c r="E239" s="397" t="e">
        <f>ADMIN1!Y239</f>
        <v>#VALUE!</v>
      </c>
      <c r="F239" s="222">
        <f>ADMIN1!AA239</f>
        <v>0</v>
      </c>
      <c r="G239" s="305" t="str">
        <f>IF(ADMIN1!AB239="", "", ADMIN1!AB239)</f>
        <v/>
      </c>
      <c r="H239" s="305" t="str">
        <f>IF(ADMIN1!AC239="", "", ADMIN1!AC239)</f>
        <v/>
      </c>
      <c r="I239" s="305" t="str">
        <f>IF(ADMIN1!AD239="", "", ADMIN1!AD239)</f>
        <v/>
      </c>
      <c r="J239" s="408">
        <f>ADMIN1!AH239</f>
        <v>0</v>
      </c>
      <c r="K239" s="223">
        <f>ADMIN1!AI239</f>
        <v>0</v>
      </c>
      <c r="L239" s="223" t="e">
        <f>ADMIN1!AJ239</f>
        <v>#VALUE!</v>
      </c>
      <c r="M239" s="224" t="e">
        <f>ADMIN1!AK239</f>
        <v>#VALUE!</v>
      </c>
      <c r="N239" s="462"/>
      <c r="O239" s="302"/>
      <c r="P239" s="225" t="e">
        <f>ADMIN1!AX239</f>
        <v>#VALUE!</v>
      </c>
      <c r="Q239" s="302"/>
      <c r="R239" s="226" t="e">
        <f>ADMIN1!BA239</f>
        <v>#VALUE!</v>
      </c>
      <c r="S239" s="302"/>
      <c r="T239" s="227" t="e">
        <f>ADMIN1!BD239</f>
        <v>#VALUE!</v>
      </c>
      <c r="U239" s="302"/>
      <c r="V239" s="227" t="e">
        <f>ADMIN1!BG239</f>
        <v>#VALUE!</v>
      </c>
      <c r="W239" s="302"/>
      <c r="X239" s="227" t="e">
        <f>ADMIN1!BJ239</f>
        <v>#VALUE!</v>
      </c>
      <c r="Y239" s="302"/>
      <c r="Z239" s="226" t="e">
        <f>ADMIN1!BM239</f>
        <v>#VALUE!</v>
      </c>
      <c r="AA239" s="302"/>
      <c r="AB239" s="227" t="e">
        <f>ADMIN1!BP239</f>
        <v>#VALUE!</v>
      </c>
      <c r="AC239" s="302"/>
      <c r="AD239" s="226" t="e">
        <f>ADMIN1!BS239</f>
        <v>#VALUE!</v>
      </c>
      <c r="AE239" s="302"/>
      <c r="AF239" s="227" t="e">
        <f>ADMIN1!BV239</f>
        <v>#VALUE!</v>
      </c>
      <c r="AG239" s="302"/>
      <c r="AH239" s="226" t="e">
        <f>ADMIN1!BY239</f>
        <v>#VALUE!</v>
      </c>
      <c r="AI239" s="302"/>
      <c r="AJ239" s="227" t="e">
        <f>ADMIN1!CB239</f>
        <v>#VALUE!</v>
      </c>
      <c r="AK239" s="302"/>
      <c r="AL239" s="226" t="e">
        <f>ADMIN1!CE239</f>
        <v>#VALUE!</v>
      </c>
      <c r="AM239" s="302"/>
      <c r="AN239" s="227" t="e">
        <f>ADMIN1!CH239</f>
        <v>#VALUE!</v>
      </c>
      <c r="AO239" s="302"/>
      <c r="AP239" s="226" t="e">
        <f>ADMIN1!CK239</f>
        <v>#VALUE!</v>
      </c>
      <c r="AQ239" s="302"/>
      <c r="AR239" s="228" t="e">
        <f>ADMIN1!CN239</f>
        <v>#VALUE!</v>
      </c>
      <c r="AS239" s="302"/>
      <c r="AT239" s="227" t="e">
        <f>ADMIN1!CQ239</f>
        <v>#VALUE!</v>
      </c>
      <c r="AU239" s="302"/>
      <c r="AV239" s="226" t="e">
        <f>ADMIN1!CT239</f>
        <v>#VALUE!</v>
      </c>
      <c r="AW239" s="302"/>
      <c r="AX239" s="227" t="e">
        <f>ADMIN1!CW239</f>
        <v>#VALUE!</v>
      </c>
      <c r="AY239" s="302"/>
      <c r="AZ239" s="226" t="e">
        <f>ADMIN1!CZ239</f>
        <v>#VALUE!</v>
      </c>
      <c r="BA239" s="302"/>
      <c r="BB239" s="228" t="e">
        <f>ADMIN1!DC239</f>
        <v>#VALUE!</v>
      </c>
      <c r="BC239" s="211"/>
    </row>
    <row r="240" spans="1:55" ht="30" hidden="1" customHeight="1" x14ac:dyDescent="0.2">
      <c r="A240" s="303">
        <f>ADMIN1!V240</f>
        <v>0</v>
      </c>
      <c r="B240" s="304" t="str">
        <f>IF(ADMIN1!X240=0, "", ADMIN1!X240)</f>
        <v/>
      </c>
      <c r="C240" s="467">
        <f>ADMIN1!W240</f>
        <v>0</v>
      </c>
      <c r="D240" s="467"/>
      <c r="E240" s="397" t="e">
        <f>ADMIN1!Y240</f>
        <v>#VALUE!</v>
      </c>
      <c r="F240" s="222">
        <f>ADMIN1!AA240</f>
        <v>0</v>
      </c>
      <c r="G240" s="305" t="str">
        <f>IF(ADMIN1!AB240="", "", ADMIN1!AB240)</f>
        <v/>
      </c>
      <c r="H240" s="305" t="str">
        <f>IF(ADMIN1!AC240="", "", ADMIN1!AC240)</f>
        <v/>
      </c>
      <c r="I240" s="305" t="str">
        <f>IF(ADMIN1!AD240="", "", ADMIN1!AD240)</f>
        <v/>
      </c>
      <c r="J240" s="408">
        <f>ADMIN1!AH240</f>
        <v>0</v>
      </c>
      <c r="K240" s="223">
        <f>ADMIN1!AI240</f>
        <v>0</v>
      </c>
      <c r="L240" s="223" t="e">
        <f>ADMIN1!AJ240</f>
        <v>#VALUE!</v>
      </c>
      <c r="M240" s="224" t="e">
        <f>ADMIN1!AK240</f>
        <v>#VALUE!</v>
      </c>
      <c r="N240" s="462"/>
      <c r="O240" s="302"/>
      <c r="P240" s="225" t="e">
        <f>ADMIN1!AX240</f>
        <v>#VALUE!</v>
      </c>
      <c r="Q240" s="302"/>
      <c r="R240" s="226" t="e">
        <f>ADMIN1!BA240</f>
        <v>#VALUE!</v>
      </c>
      <c r="S240" s="302"/>
      <c r="T240" s="227" t="e">
        <f>ADMIN1!BD240</f>
        <v>#VALUE!</v>
      </c>
      <c r="U240" s="302"/>
      <c r="V240" s="227" t="e">
        <f>ADMIN1!BG240</f>
        <v>#VALUE!</v>
      </c>
      <c r="W240" s="302"/>
      <c r="X240" s="227" t="e">
        <f>ADMIN1!BJ240</f>
        <v>#VALUE!</v>
      </c>
      <c r="Y240" s="302"/>
      <c r="Z240" s="226" t="e">
        <f>ADMIN1!BM240</f>
        <v>#VALUE!</v>
      </c>
      <c r="AA240" s="302"/>
      <c r="AB240" s="227" t="e">
        <f>ADMIN1!BP240</f>
        <v>#VALUE!</v>
      </c>
      <c r="AC240" s="302"/>
      <c r="AD240" s="226" t="e">
        <f>ADMIN1!BS240</f>
        <v>#VALUE!</v>
      </c>
      <c r="AE240" s="302"/>
      <c r="AF240" s="227" t="e">
        <f>ADMIN1!BV240</f>
        <v>#VALUE!</v>
      </c>
      <c r="AG240" s="302"/>
      <c r="AH240" s="226" t="e">
        <f>ADMIN1!BY240</f>
        <v>#VALUE!</v>
      </c>
      <c r="AI240" s="302"/>
      <c r="AJ240" s="227" t="e">
        <f>ADMIN1!CB240</f>
        <v>#VALUE!</v>
      </c>
      <c r="AK240" s="302"/>
      <c r="AL240" s="226" t="e">
        <f>ADMIN1!CE240</f>
        <v>#VALUE!</v>
      </c>
      <c r="AM240" s="302"/>
      <c r="AN240" s="227" t="e">
        <f>ADMIN1!CH240</f>
        <v>#VALUE!</v>
      </c>
      <c r="AO240" s="302"/>
      <c r="AP240" s="226" t="e">
        <f>ADMIN1!CK240</f>
        <v>#VALUE!</v>
      </c>
      <c r="AQ240" s="302"/>
      <c r="AR240" s="228" t="e">
        <f>ADMIN1!CN240</f>
        <v>#VALUE!</v>
      </c>
      <c r="AS240" s="302"/>
      <c r="AT240" s="227" t="e">
        <f>ADMIN1!CQ240</f>
        <v>#VALUE!</v>
      </c>
      <c r="AU240" s="302"/>
      <c r="AV240" s="226" t="e">
        <f>ADMIN1!CT240</f>
        <v>#VALUE!</v>
      </c>
      <c r="AW240" s="302"/>
      <c r="AX240" s="227" t="e">
        <f>ADMIN1!CW240</f>
        <v>#VALUE!</v>
      </c>
      <c r="AY240" s="302"/>
      <c r="AZ240" s="226" t="e">
        <f>ADMIN1!CZ240</f>
        <v>#VALUE!</v>
      </c>
      <c r="BA240" s="302"/>
      <c r="BB240" s="228" t="e">
        <f>ADMIN1!DC240</f>
        <v>#VALUE!</v>
      </c>
      <c r="BC240" s="211"/>
    </row>
    <row r="241" spans="1:55" ht="30" hidden="1" customHeight="1" x14ac:dyDescent="0.2">
      <c r="A241" s="303">
        <f>ADMIN1!V241</f>
        <v>0</v>
      </c>
      <c r="B241" s="304" t="str">
        <f>IF(ADMIN1!X241=0, "", ADMIN1!X241)</f>
        <v/>
      </c>
      <c r="C241" s="467">
        <f>ADMIN1!W241</f>
        <v>0</v>
      </c>
      <c r="D241" s="467"/>
      <c r="E241" s="397" t="e">
        <f>ADMIN1!Y241</f>
        <v>#VALUE!</v>
      </c>
      <c r="F241" s="222">
        <f>ADMIN1!AA241</f>
        <v>0</v>
      </c>
      <c r="G241" s="305" t="str">
        <f>IF(ADMIN1!AB241="", "", ADMIN1!AB241)</f>
        <v/>
      </c>
      <c r="H241" s="305" t="str">
        <f>IF(ADMIN1!AC241="", "", ADMIN1!AC241)</f>
        <v/>
      </c>
      <c r="I241" s="305" t="str">
        <f>IF(ADMIN1!AD241="", "", ADMIN1!AD241)</f>
        <v/>
      </c>
      <c r="J241" s="408">
        <f>ADMIN1!AH241</f>
        <v>0</v>
      </c>
      <c r="K241" s="223">
        <f>ADMIN1!AI241</f>
        <v>0</v>
      </c>
      <c r="L241" s="223" t="e">
        <f>ADMIN1!AJ241</f>
        <v>#VALUE!</v>
      </c>
      <c r="M241" s="224" t="e">
        <f>ADMIN1!AK241</f>
        <v>#VALUE!</v>
      </c>
      <c r="N241" s="462"/>
      <c r="O241" s="302"/>
      <c r="P241" s="225" t="e">
        <f>ADMIN1!AX241</f>
        <v>#VALUE!</v>
      </c>
      <c r="Q241" s="302"/>
      <c r="R241" s="226" t="e">
        <f>ADMIN1!BA241</f>
        <v>#VALUE!</v>
      </c>
      <c r="S241" s="302"/>
      <c r="T241" s="227" t="e">
        <f>ADMIN1!BD241</f>
        <v>#VALUE!</v>
      </c>
      <c r="U241" s="302"/>
      <c r="V241" s="227" t="e">
        <f>ADMIN1!BG241</f>
        <v>#VALUE!</v>
      </c>
      <c r="W241" s="302"/>
      <c r="X241" s="227" t="e">
        <f>ADMIN1!BJ241</f>
        <v>#VALUE!</v>
      </c>
      <c r="Y241" s="302"/>
      <c r="Z241" s="226" t="e">
        <f>ADMIN1!BM241</f>
        <v>#VALUE!</v>
      </c>
      <c r="AA241" s="302"/>
      <c r="AB241" s="227" t="e">
        <f>ADMIN1!BP241</f>
        <v>#VALUE!</v>
      </c>
      <c r="AC241" s="302"/>
      <c r="AD241" s="226" t="e">
        <f>ADMIN1!BS241</f>
        <v>#VALUE!</v>
      </c>
      <c r="AE241" s="302"/>
      <c r="AF241" s="227" t="e">
        <f>ADMIN1!BV241</f>
        <v>#VALUE!</v>
      </c>
      <c r="AG241" s="302"/>
      <c r="AH241" s="226" t="e">
        <f>ADMIN1!BY241</f>
        <v>#VALUE!</v>
      </c>
      <c r="AI241" s="302"/>
      <c r="AJ241" s="227" t="e">
        <f>ADMIN1!CB241</f>
        <v>#VALUE!</v>
      </c>
      <c r="AK241" s="302"/>
      <c r="AL241" s="226" t="e">
        <f>ADMIN1!CE241</f>
        <v>#VALUE!</v>
      </c>
      <c r="AM241" s="302"/>
      <c r="AN241" s="227" t="e">
        <f>ADMIN1!CH241</f>
        <v>#VALUE!</v>
      </c>
      <c r="AO241" s="302"/>
      <c r="AP241" s="226" t="e">
        <f>ADMIN1!CK241</f>
        <v>#VALUE!</v>
      </c>
      <c r="AQ241" s="302"/>
      <c r="AR241" s="228" t="e">
        <f>ADMIN1!CN241</f>
        <v>#VALUE!</v>
      </c>
      <c r="AS241" s="302"/>
      <c r="AT241" s="227" t="e">
        <f>ADMIN1!CQ241</f>
        <v>#VALUE!</v>
      </c>
      <c r="AU241" s="302"/>
      <c r="AV241" s="226" t="e">
        <f>ADMIN1!CT241</f>
        <v>#VALUE!</v>
      </c>
      <c r="AW241" s="302"/>
      <c r="AX241" s="227" t="e">
        <f>ADMIN1!CW241</f>
        <v>#VALUE!</v>
      </c>
      <c r="AY241" s="302"/>
      <c r="AZ241" s="226" t="e">
        <f>ADMIN1!CZ241</f>
        <v>#VALUE!</v>
      </c>
      <c r="BA241" s="302"/>
      <c r="BB241" s="228" t="e">
        <f>ADMIN1!DC241</f>
        <v>#VALUE!</v>
      </c>
      <c r="BC241" s="211"/>
    </row>
    <row r="242" spans="1:55" ht="30" hidden="1" customHeight="1" x14ac:dyDescent="0.2">
      <c r="A242" s="303">
        <f>ADMIN1!V242</f>
        <v>0</v>
      </c>
      <c r="B242" s="304" t="str">
        <f>IF(ADMIN1!X242=0, "", ADMIN1!X242)</f>
        <v/>
      </c>
      <c r="C242" s="467">
        <f>ADMIN1!W242</f>
        <v>0</v>
      </c>
      <c r="D242" s="467"/>
      <c r="E242" s="397" t="e">
        <f>ADMIN1!Y242</f>
        <v>#VALUE!</v>
      </c>
      <c r="F242" s="222">
        <f>ADMIN1!AA242</f>
        <v>0</v>
      </c>
      <c r="G242" s="305" t="str">
        <f>IF(ADMIN1!AB242="", "", ADMIN1!AB242)</f>
        <v/>
      </c>
      <c r="H242" s="305" t="str">
        <f>IF(ADMIN1!AC242="", "", ADMIN1!AC242)</f>
        <v/>
      </c>
      <c r="I242" s="305" t="str">
        <f>IF(ADMIN1!AD242="", "", ADMIN1!AD242)</f>
        <v/>
      </c>
      <c r="J242" s="408">
        <f>ADMIN1!AH242</f>
        <v>0</v>
      </c>
      <c r="K242" s="223">
        <f>ADMIN1!AI242</f>
        <v>0</v>
      </c>
      <c r="L242" s="223" t="e">
        <f>ADMIN1!AJ242</f>
        <v>#VALUE!</v>
      </c>
      <c r="M242" s="224" t="e">
        <f>ADMIN1!AK242</f>
        <v>#VALUE!</v>
      </c>
      <c r="N242" s="462"/>
      <c r="O242" s="302"/>
      <c r="P242" s="225" t="e">
        <f>ADMIN1!AX242</f>
        <v>#VALUE!</v>
      </c>
      <c r="Q242" s="302"/>
      <c r="R242" s="226" t="e">
        <f>ADMIN1!BA242</f>
        <v>#VALUE!</v>
      </c>
      <c r="S242" s="302"/>
      <c r="T242" s="227" t="e">
        <f>ADMIN1!BD242</f>
        <v>#VALUE!</v>
      </c>
      <c r="U242" s="302"/>
      <c r="V242" s="227" t="e">
        <f>ADMIN1!BG242</f>
        <v>#VALUE!</v>
      </c>
      <c r="W242" s="302"/>
      <c r="X242" s="227" t="e">
        <f>ADMIN1!BJ242</f>
        <v>#VALUE!</v>
      </c>
      <c r="Y242" s="302"/>
      <c r="Z242" s="226" t="e">
        <f>ADMIN1!BM242</f>
        <v>#VALUE!</v>
      </c>
      <c r="AA242" s="302"/>
      <c r="AB242" s="227" t="e">
        <f>ADMIN1!BP242</f>
        <v>#VALUE!</v>
      </c>
      <c r="AC242" s="302"/>
      <c r="AD242" s="226" t="e">
        <f>ADMIN1!BS242</f>
        <v>#VALUE!</v>
      </c>
      <c r="AE242" s="302"/>
      <c r="AF242" s="227" t="e">
        <f>ADMIN1!BV242</f>
        <v>#VALUE!</v>
      </c>
      <c r="AG242" s="302"/>
      <c r="AH242" s="226" t="e">
        <f>ADMIN1!BY242</f>
        <v>#VALUE!</v>
      </c>
      <c r="AI242" s="302"/>
      <c r="AJ242" s="227" t="e">
        <f>ADMIN1!CB242</f>
        <v>#VALUE!</v>
      </c>
      <c r="AK242" s="302"/>
      <c r="AL242" s="226" t="e">
        <f>ADMIN1!CE242</f>
        <v>#VALUE!</v>
      </c>
      <c r="AM242" s="302"/>
      <c r="AN242" s="227" t="e">
        <f>ADMIN1!CH242</f>
        <v>#VALUE!</v>
      </c>
      <c r="AO242" s="302"/>
      <c r="AP242" s="226" t="e">
        <f>ADMIN1!CK242</f>
        <v>#VALUE!</v>
      </c>
      <c r="AQ242" s="302"/>
      <c r="AR242" s="228" t="e">
        <f>ADMIN1!CN242</f>
        <v>#VALUE!</v>
      </c>
      <c r="AS242" s="302"/>
      <c r="AT242" s="227" t="e">
        <f>ADMIN1!CQ242</f>
        <v>#VALUE!</v>
      </c>
      <c r="AU242" s="302"/>
      <c r="AV242" s="226" t="e">
        <f>ADMIN1!CT242</f>
        <v>#VALUE!</v>
      </c>
      <c r="AW242" s="302"/>
      <c r="AX242" s="227" t="e">
        <f>ADMIN1!CW242</f>
        <v>#VALUE!</v>
      </c>
      <c r="AY242" s="302"/>
      <c r="AZ242" s="226" t="e">
        <f>ADMIN1!CZ242</f>
        <v>#VALUE!</v>
      </c>
      <c r="BA242" s="302"/>
      <c r="BB242" s="228" t="e">
        <f>ADMIN1!DC242</f>
        <v>#VALUE!</v>
      </c>
      <c r="BC242" s="211"/>
    </row>
    <row r="243" spans="1:55" ht="30" hidden="1" customHeight="1" x14ac:dyDescent="0.2">
      <c r="A243" s="303">
        <f>ADMIN1!V243</f>
        <v>0</v>
      </c>
      <c r="B243" s="304" t="str">
        <f>IF(ADMIN1!X243=0, "", ADMIN1!X243)</f>
        <v/>
      </c>
      <c r="C243" s="467">
        <f>ADMIN1!W243</f>
        <v>0</v>
      </c>
      <c r="D243" s="467"/>
      <c r="E243" s="397" t="e">
        <f>ADMIN1!Y243</f>
        <v>#VALUE!</v>
      </c>
      <c r="F243" s="222">
        <f>ADMIN1!AA243</f>
        <v>0</v>
      </c>
      <c r="G243" s="305" t="str">
        <f>IF(ADMIN1!AB243="", "", ADMIN1!AB243)</f>
        <v/>
      </c>
      <c r="H243" s="305" t="str">
        <f>IF(ADMIN1!AC243="", "", ADMIN1!AC243)</f>
        <v/>
      </c>
      <c r="I243" s="305" t="str">
        <f>IF(ADMIN1!AD243="", "", ADMIN1!AD243)</f>
        <v/>
      </c>
      <c r="J243" s="408">
        <f>ADMIN1!AH243</f>
        <v>0</v>
      </c>
      <c r="K243" s="223">
        <f>ADMIN1!AI243</f>
        <v>0</v>
      </c>
      <c r="L243" s="223" t="e">
        <f>ADMIN1!AJ243</f>
        <v>#VALUE!</v>
      </c>
      <c r="M243" s="224" t="e">
        <f>ADMIN1!AK243</f>
        <v>#VALUE!</v>
      </c>
      <c r="N243" s="462"/>
      <c r="O243" s="302"/>
      <c r="P243" s="225" t="e">
        <f>ADMIN1!AX243</f>
        <v>#VALUE!</v>
      </c>
      <c r="Q243" s="302"/>
      <c r="R243" s="226" t="e">
        <f>ADMIN1!BA243</f>
        <v>#VALUE!</v>
      </c>
      <c r="S243" s="302"/>
      <c r="T243" s="227" t="e">
        <f>ADMIN1!BD243</f>
        <v>#VALUE!</v>
      </c>
      <c r="U243" s="302"/>
      <c r="V243" s="227" t="e">
        <f>ADMIN1!BG243</f>
        <v>#VALUE!</v>
      </c>
      <c r="W243" s="302"/>
      <c r="X243" s="227" t="e">
        <f>ADMIN1!BJ243</f>
        <v>#VALUE!</v>
      </c>
      <c r="Y243" s="302"/>
      <c r="Z243" s="226" t="e">
        <f>ADMIN1!BM243</f>
        <v>#VALUE!</v>
      </c>
      <c r="AA243" s="302"/>
      <c r="AB243" s="227" t="e">
        <f>ADMIN1!BP243</f>
        <v>#VALUE!</v>
      </c>
      <c r="AC243" s="302"/>
      <c r="AD243" s="226" t="e">
        <f>ADMIN1!BS243</f>
        <v>#VALUE!</v>
      </c>
      <c r="AE243" s="302"/>
      <c r="AF243" s="227" t="e">
        <f>ADMIN1!BV243</f>
        <v>#VALUE!</v>
      </c>
      <c r="AG243" s="302"/>
      <c r="AH243" s="226" t="e">
        <f>ADMIN1!BY243</f>
        <v>#VALUE!</v>
      </c>
      <c r="AI243" s="302"/>
      <c r="AJ243" s="227" t="e">
        <f>ADMIN1!CB243</f>
        <v>#VALUE!</v>
      </c>
      <c r="AK243" s="302"/>
      <c r="AL243" s="226" t="e">
        <f>ADMIN1!CE243</f>
        <v>#VALUE!</v>
      </c>
      <c r="AM243" s="302"/>
      <c r="AN243" s="227" t="e">
        <f>ADMIN1!CH243</f>
        <v>#VALUE!</v>
      </c>
      <c r="AO243" s="302"/>
      <c r="AP243" s="226" t="e">
        <f>ADMIN1!CK243</f>
        <v>#VALUE!</v>
      </c>
      <c r="AQ243" s="302"/>
      <c r="AR243" s="228" t="e">
        <f>ADMIN1!CN243</f>
        <v>#VALUE!</v>
      </c>
      <c r="AS243" s="302"/>
      <c r="AT243" s="227" t="e">
        <f>ADMIN1!CQ243</f>
        <v>#VALUE!</v>
      </c>
      <c r="AU243" s="302"/>
      <c r="AV243" s="226" t="e">
        <f>ADMIN1!CT243</f>
        <v>#VALUE!</v>
      </c>
      <c r="AW243" s="302"/>
      <c r="AX243" s="227" t="e">
        <f>ADMIN1!CW243</f>
        <v>#VALUE!</v>
      </c>
      <c r="AY243" s="302"/>
      <c r="AZ243" s="226" t="e">
        <f>ADMIN1!CZ243</f>
        <v>#VALUE!</v>
      </c>
      <c r="BA243" s="302"/>
      <c r="BB243" s="228" t="e">
        <f>ADMIN1!DC243</f>
        <v>#VALUE!</v>
      </c>
      <c r="BC243" s="211"/>
    </row>
    <row r="244" spans="1:55" ht="30" hidden="1" customHeight="1" x14ac:dyDescent="0.2">
      <c r="A244" s="303">
        <f>ADMIN1!V244</f>
        <v>0</v>
      </c>
      <c r="B244" s="304" t="str">
        <f>IF(ADMIN1!X244=0, "", ADMIN1!X244)</f>
        <v/>
      </c>
      <c r="C244" s="467">
        <f>ADMIN1!W244</f>
        <v>0</v>
      </c>
      <c r="D244" s="467"/>
      <c r="E244" s="397" t="e">
        <f>ADMIN1!Y244</f>
        <v>#VALUE!</v>
      </c>
      <c r="F244" s="222">
        <f>ADMIN1!AA244</f>
        <v>0</v>
      </c>
      <c r="G244" s="305" t="str">
        <f>IF(ADMIN1!AB244="", "", ADMIN1!AB244)</f>
        <v/>
      </c>
      <c r="H244" s="305" t="str">
        <f>IF(ADMIN1!AC244="", "", ADMIN1!AC244)</f>
        <v/>
      </c>
      <c r="I244" s="305" t="str">
        <f>IF(ADMIN1!AD244="", "", ADMIN1!AD244)</f>
        <v/>
      </c>
      <c r="J244" s="408">
        <f>ADMIN1!AH244</f>
        <v>0</v>
      </c>
      <c r="K244" s="223">
        <f>ADMIN1!AI244</f>
        <v>0</v>
      </c>
      <c r="L244" s="223" t="e">
        <f>ADMIN1!AJ244</f>
        <v>#VALUE!</v>
      </c>
      <c r="M244" s="224" t="e">
        <f>ADMIN1!AK244</f>
        <v>#VALUE!</v>
      </c>
      <c r="N244" s="462"/>
      <c r="O244" s="302"/>
      <c r="P244" s="225" t="e">
        <f>ADMIN1!AX244</f>
        <v>#VALUE!</v>
      </c>
      <c r="Q244" s="302"/>
      <c r="R244" s="226" t="e">
        <f>ADMIN1!BA244</f>
        <v>#VALUE!</v>
      </c>
      <c r="S244" s="302"/>
      <c r="T244" s="227" t="e">
        <f>ADMIN1!BD244</f>
        <v>#VALUE!</v>
      </c>
      <c r="U244" s="302"/>
      <c r="V244" s="227" t="e">
        <f>ADMIN1!BG244</f>
        <v>#VALUE!</v>
      </c>
      <c r="W244" s="302"/>
      <c r="X244" s="227" t="e">
        <f>ADMIN1!BJ244</f>
        <v>#VALUE!</v>
      </c>
      <c r="Y244" s="302"/>
      <c r="Z244" s="226" t="e">
        <f>ADMIN1!BM244</f>
        <v>#VALUE!</v>
      </c>
      <c r="AA244" s="302"/>
      <c r="AB244" s="227" t="e">
        <f>ADMIN1!BP244</f>
        <v>#VALUE!</v>
      </c>
      <c r="AC244" s="302"/>
      <c r="AD244" s="226" t="e">
        <f>ADMIN1!BS244</f>
        <v>#VALUE!</v>
      </c>
      <c r="AE244" s="302"/>
      <c r="AF244" s="227" t="e">
        <f>ADMIN1!BV244</f>
        <v>#VALUE!</v>
      </c>
      <c r="AG244" s="302"/>
      <c r="AH244" s="226" t="e">
        <f>ADMIN1!BY244</f>
        <v>#VALUE!</v>
      </c>
      <c r="AI244" s="302"/>
      <c r="AJ244" s="227" t="e">
        <f>ADMIN1!CB244</f>
        <v>#VALUE!</v>
      </c>
      <c r="AK244" s="302"/>
      <c r="AL244" s="226" t="e">
        <f>ADMIN1!CE244</f>
        <v>#VALUE!</v>
      </c>
      <c r="AM244" s="302"/>
      <c r="AN244" s="227" t="e">
        <f>ADMIN1!CH244</f>
        <v>#VALUE!</v>
      </c>
      <c r="AO244" s="302"/>
      <c r="AP244" s="226" t="e">
        <f>ADMIN1!CK244</f>
        <v>#VALUE!</v>
      </c>
      <c r="AQ244" s="302"/>
      <c r="AR244" s="228" t="e">
        <f>ADMIN1!CN244</f>
        <v>#VALUE!</v>
      </c>
      <c r="AS244" s="302"/>
      <c r="AT244" s="227" t="e">
        <f>ADMIN1!CQ244</f>
        <v>#VALUE!</v>
      </c>
      <c r="AU244" s="302"/>
      <c r="AV244" s="226" t="e">
        <f>ADMIN1!CT244</f>
        <v>#VALUE!</v>
      </c>
      <c r="AW244" s="302"/>
      <c r="AX244" s="227" t="e">
        <f>ADMIN1!CW244</f>
        <v>#VALUE!</v>
      </c>
      <c r="AY244" s="302"/>
      <c r="AZ244" s="226" t="e">
        <f>ADMIN1!CZ244</f>
        <v>#VALUE!</v>
      </c>
      <c r="BA244" s="302"/>
      <c r="BB244" s="228" t="e">
        <f>ADMIN1!DC244</f>
        <v>#VALUE!</v>
      </c>
      <c r="BC244" s="211"/>
    </row>
    <row r="245" spans="1:55" ht="30" hidden="1" customHeight="1" x14ac:dyDescent="0.2">
      <c r="A245" s="303">
        <f>ADMIN1!V245</f>
        <v>0</v>
      </c>
      <c r="B245" s="304" t="str">
        <f>IF(ADMIN1!X245=0, "", ADMIN1!X245)</f>
        <v/>
      </c>
      <c r="C245" s="467">
        <f>ADMIN1!W245</f>
        <v>0</v>
      </c>
      <c r="D245" s="467"/>
      <c r="E245" s="397" t="e">
        <f>ADMIN1!Y245</f>
        <v>#VALUE!</v>
      </c>
      <c r="F245" s="222">
        <f>ADMIN1!AA245</f>
        <v>0</v>
      </c>
      <c r="G245" s="305" t="str">
        <f>IF(ADMIN1!AB245="", "", ADMIN1!AB245)</f>
        <v/>
      </c>
      <c r="H245" s="305" t="str">
        <f>IF(ADMIN1!AC245="", "", ADMIN1!AC245)</f>
        <v/>
      </c>
      <c r="I245" s="305" t="str">
        <f>IF(ADMIN1!AD245="", "", ADMIN1!AD245)</f>
        <v/>
      </c>
      <c r="J245" s="408">
        <f>ADMIN1!AH245</f>
        <v>0</v>
      </c>
      <c r="K245" s="223">
        <f>ADMIN1!AI245</f>
        <v>0</v>
      </c>
      <c r="L245" s="223" t="e">
        <f>ADMIN1!AJ245</f>
        <v>#VALUE!</v>
      </c>
      <c r="M245" s="224" t="e">
        <f>ADMIN1!AK245</f>
        <v>#VALUE!</v>
      </c>
      <c r="N245" s="462"/>
      <c r="O245" s="302"/>
      <c r="P245" s="225" t="e">
        <f>ADMIN1!AX245</f>
        <v>#VALUE!</v>
      </c>
      <c r="Q245" s="302"/>
      <c r="R245" s="226" t="e">
        <f>ADMIN1!BA245</f>
        <v>#VALUE!</v>
      </c>
      <c r="S245" s="302"/>
      <c r="T245" s="227" t="e">
        <f>ADMIN1!BD245</f>
        <v>#VALUE!</v>
      </c>
      <c r="U245" s="302"/>
      <c r="V245" s="227" t="e">
        <f>ADMIN1!BG245</f>
        <v>#VALUE!</v>
      </c>
      <c r="W245" s="302"/>
      <c r="X245" s="227" t="e">
        <f>ADMIN1!BJ245</f>
        <v>#VALUE!</v>
      </c>
      <c r="Y245" s="302"/>
      <c r="Z245" s="226" t="e">
        <f>ADMIN1!BM245</f>
        <v>#VALUE!</v>
      </c>
      <c r="AA245" s="302"/>
      <c r="AB245" s="227" t="e">
        <f>ADMIN1!BP245</f>
        <v>#VALUE!</v>
      </c>
      <c r="AC245" s="302"/>
      <c r="AD245" s="226" t="e">
        <f>ADMIN1!BS245</f>
        <v>#VALUE!</v>
      </c>
      <c r="AE245" s="302"/>
      <c r="AF245" s="227" t="e">
        <f>ADMIN1!BV245</f>
        <v>#VALUE!</v>
      </c>
      <c r="AG245" s="302"/>
      <c r="AH245" s="226" t="e">
        <f>ADMIN1!BY245</f>
        <v>#VALUE!</v>
      </c>
      <c r="AI245" s="302"/>
      <c r="AJ245" s="227" t="e">
        <f>ADMIN1!CB245</f>
        <v>#VALUE!</v>
      </c>
      <c r="AK245" s="302"/>
      <c r="AL245" s="226" t="e">
        <f>ADMIN1!CE245</f>
        <v>#VALUE!</v>
      </c>
      <c r="AM245" s="302"/>
      <c r="AN245" s="227" t="e">
        <f>ADMIN1!CH245</f>
        <v>#VALUE!</v>
      </c>
      <c r="AO245" s="302"/>
      <c r="AP245" s="226" t="e">
        <f>ADMIN1!CK245</f>
        <v>#VALUE!</v>
      </c>
      <c r="AQ245" s="302"/>
      <c r="AR245" s="228" t="e">
        <f>ADMIN1!CN245</f>
        <v>#VALUE!</v>
      </c>
      <c r="AS245" s="302"/>
      <c r="AT245" s="227" t="e">
        <f>ADMIN1!CQ245</f>
        <v>#VALUE!</v>
      </c>
      <c r="AU245" s="302"/>
      <c r="AV245" s="226" t="e">
        <f>ADMIN1!CT245</f>
        <v>#VALUE!</v>
      </c>
      <c r="AW245" s="302"/>
      <c r="AX245" s="227" t="e">
        <f>ADMIN1!CW245</f>
        <v>#VALUE!</v>
      </c>
      <c r="AY245" s="302"/>
      <c r="AZ245" s="226" t="e">
        <f>ADMIN1!CZ245</f>
        <v>#VALUE!</v>
      </c>
      <c r="BA245" s="302"/>
      <c r="BB245" s="228" t="e">
        <f>ADMIN1!DC245</f>
        <v>#VALUE!</v>
      </c>
      <c r="BC245" s="211"/>
    </row>
    <row r="246" spans="1:55" ht="30" hidden="1" customHeight="1" x14ac:dyDescent="0.2">
      <c r="A246" s="303">
        <f>ADMIN1!V246</f>
        <v>0</v>
      </c>
      <c r="B246" s="304" t="str">
        <f>IF(ADMIN1!X246=0, "", ADMIN1!X246)</f>
        <v/>
      </c>
      <c r="C246" s="467">
        <f>ADMIN1!W246</f>
        <v>0</v>
      </c>
      <c r="D246" s="467"/>
      <c r="E246" s="397" t="e">
        <f>ADMIN1!Y246</f>
        <v>#VALUE!</v>
      </c>
      <c r="F246" s="222">
        <f>ADMIN1!AA246</f>
        <v>0</v>
      </c>
      <c r="G246" s="305" t="str">
        <f>IF(ADMIN1!AB246="", "", ADMIN1!AB246)</f>
        <v/>
      </c>
      <c r="H246" s="305" t="str">
        <f>IF(ADMIN1!AC246="", "", ADMIN1!AC246)</f>
        <v/>
      </c>
      <c r="I246" s="305" t="str">
        <f>IF(ADMIN1!AD246="", "", ADMIN1!AD246)</f>
        <v/>
      </c>
      <c r="J246" s="408">
        <f>ADMIN1!AH246</f>
        <v>0</v>
      </c>
      <c r="K246" s="223">
        <f>ADMIN1!AI246</f>
        <v>0</v>
      </c>
      <c r="L246" s="223" t="e">
        <f>ADMIN1!AJ246</f>
        <v>#VALUE!</v>
      </c>
      <c r="M246" s="224" t="e">
        <f>ADMIN1!AK246</f>
        <v>#VALUE!</v>
      </c>
      <c r="N246" s="462"/>
      <c r="O246" s="302"/>
      <c r="P246" s="225" t="e">
        <f>ADMIN1!AX246</f>
        <v>#VALUE!</v>
      </c>
      <c r="Q246" s="302"/>
      <c r="R246" s="226" t="e">
        <f>ADMIN1!BA246</f>
        <v>#VALUE!</v>
      </c>
      <c r="S246" s="302"/>
      <c r="T246" s="227" t="e">
        <f>ADMIN1!BD246</f>
        <v>#VALUE!</v>
      </c>
      <c r="U246" s="302"/>
      <c r="V246" s="227" t="e">
        <f>ADMIN1!BG246</f>
        <v>#VALUE!</v>
      </c>
      <c r="W246" s="302"/>
      <c r="X246" s="227" t="e">
        <f>ADMIN1!BJ246</f>
        <v>#VALUE!</v>
      </c>
      <c r="Y246" s="302"/>
      <c r="Z246" s="226" t="e">
        <f>ADMIN1!BM246</f>
        <v>#VALUE!</v>
      </c>
      <c r="AA246" s="302"/>
      <c r="AB246" s="227" t="e">
        <f>ADMIN1!BP246</f>
        <v>#VALUE!</v>
      </c>
      <c r="AC246" s="302"/>
      <c r="AD246" s="226" t="e">
        <f>ADMIN1!BS246</f>
        <v>#VALUE!</v>
      </c>
      <c r="AE246" s="302"/>
      <c r="AF246" s="227" t="e">
        <f>ADMIN1!BV246</f>
        <v>#VALUE!</v>
      </c>
      <c r="AG246" s="302"/>
      <c r="AH246" s="226" t="e">
        <f>ADMIN1!BY246</f>
        <v>#VALUE!</v>
      </c>
      <c r="AI246" s="302"/>
      <c r="AJ246" s="227" t="e">
        <f>ADMIN1!CB246</f>
        <v>#VALUE!</v>
      </c>
      <c r="AK246" s="302"/>
      <c r="AL246" s="226" t="e">
        <f>ADMIN1!CE246</f>
        <v>#VALUE!</v>
      </c>
      <c r="AM246" s="302"/>
      <c r="AN246" s="227" t="e">
        <f>ADMIN1!CH246</f>
        <v>#VALUE!</v>
      </c>
      <c r="AO246" s="302"/>
      <c r="AP246" s="226" t="e">
        <f>ADMIN1!CK246</f>
        <v>#VALUE!</v>
      </c>
      <c r="AQ246" s="302"/>
      <c r="AR246" s="228" t="e">
        <f>ADMIN1!CN246</f>
        <v>#VALUE!</v>
      </c>
      <c r="AS246" s="302"/>
      <c r="AT246" s="227" t="e">
        <f>ADMIN1!CQ246</f>
        <v>#VALUE!</v>
      </c>
      <c r="AU246" s="302"/>
      <c r="AV246" s="226" t="e">
        <f>ADMIN1!CT246</f>
        <v>#VALUE!</v>
      </c>
      <c r="AW246" s="302"/>
      <c r="AX246" s="227" t="e">
        <f>ADMIN1!CW246</f>
        <v>#VALUE!</v>
      </c>
      <c r="AY246" s="302"/>
      <c r="AZ246" s="226" t="e">
        <f>ADMIN1!CZ246</f>
        <v>#VALUE!</v>
      </c>
      <c r="BA246" s="302"/>
      <c r="BB246" s="228" t="e">
        <f>ADMIN1!DC246</f>
        <v>#VALUE!</v>
      </c>
      <c r="BC246" s="211"/>
    </row>
    <row r="247" spans="1:55" ht="30" hidden="1" customHeight="1" x14ac:dyDescent="0.2">
      <c r="A247" s="303">
        <f>ADMIN1!V247</f>
        <v>0</v>
      </c>
      <c r="B247" s="304" t="str">
        <f>IF(ADMIN1!X247=0, "", ADMIN1!X247)</f>
        <v/>
      </c>
      <c r="C247" s="467">
        <f>ADMIN1!W247</f>
        <v>0</v>
      </c>
      <c r="D247" s="467"/>
      <c r="E247" s="397" t="e">
        <f>ADMIN1!Y247</f>
        <v>#VALUE!</v>
      </c>
      <c r="F247" s="222">
        <f>ADMIN1!AA247</f>
        <v>0</v>
      </c>
      <c r="G247" s="305" t="str">
        <f>IF(ADMIN1!AB247="", "", ADMIN1!AB247)</f>
        <v/>
      </c>
      <c r="H247" s="305" t="str">
        <f>IF(ADMIN1!AC247="", "", ADMIN1!AC247)</f>
        <v/>
      </c>
      <c r="I247" s="305" t="str">
        <f>IF(ADMIN1!AD247="", "", ADMIN1!AD247)</f>
        <v/>
      </c>
      <c r="J247" s="408">
        <f>ADMIN1!AH247</f>
        <v>0</v>
      </c>
      <c r="K247" s="223">
        <f>ADMIN1!AI247</f>
        <v>0</v>
      </c>
      <c r="L247" s="223" t="e">
        <f>ADMIN1!AJ247</f>
        <v>#VALUE!</v>
      </c>
      <c r="M247" s="224" t="e">
        <f>ADMIN1!AK247</f>
        <v>#VALUE!</v>
      </c>
      <c r="N247" s="462"/>
      <c r="O247" s="302"/>
      <c r="P247" s="225" t="e">
        <f>ADMIN1!AX247</f>
        <v>#VALUE!</v>
      </c>
      <c r="Q247" s="302"/>
      <c r="R247" s="226" t="e">
        <f>ADMIN1!BA247</f>
        <v>#VALUE!</v>
      </c>
      <c r="S247" s="302"/>
      <c r="T247" s="227" t="e">
        <f>ADMIN1!BD247</f>
        <v>#VALUE!</v>
      </c>
      <c r="U247" s="302"/>
      <c r="V247" s="227" t="e">
        <f>ADMIN1!BG247</f>
        <v>#VALUE!</v>
      </c>
      <c r="W247" s="302"/>
      <c r="X247" s="227" t="e">
        <f>ADMIN1!BJ247</f>
        <v>#VALUE!</v>
      </c>
      <c r="Y247" s="302"/>
      <c r="Z247" s="226" t="e">
        <f>ADMIN1!BM247</f>
        <v>#VALUE!</v>
      </c>
      <c r="AA247" s="302"/>
      <c r="AB247" s="227" t="e">
        <f>ADMIN1!BP247</f>
        <v>#VALUE!</v>
      </c>
      <c r="AC247" s="302"/>
      <c r="AD247" s="226" t="e">
        <f>ADMIN1!BS247</f>
        <v>#VALUE!</v>
      </c>
      <c r="AE247" s="302"/>
      <c r="AF247" s="227" t="e">
        <f>ADMIN1!BV247</f>
        <v>#VALUE!</v>
      </c>
      <c r="AG247" s="302"/>
      <c r="AH247" s="226" t="e">
        <f>ADMIN1!BY247</f>
        <v>#VALUE!</v>
      </c>
      <c r="AI247" s="302"/>
      <c r="AJ247" s="227" t="e">
        <f>ADMIN1!CB247</f>
        <v>#VALUE!</v>
      </c>
      <c r="AK247" s="302"/>
      <c r="AL247" s="226" t="e">
        <f>ADMIN1!CE247</f>
        <v>#VALUE!</v>
      </c>
      <c r="AM247" s="302"/>
      <c r="AN247" s="227" t="e">
        <f>ADMIN1!CH247</f>
        <v>#VALUE!</v>
      </c>
      <c r="AO247" s="302"/>
      <c r="AP247" s="226" t="e">
        <f>ADMIN1!CK247</f>
        <v>#VALUE!</v>
      </c>
      <c r="AQ247" s="302"/>
      <c r="AR247" s="228" t="e">
        <f>ADMIN1!CN247</f>
        <v>#VALUE!</v>
      </c>
      <c r="AS247" s="302"/>
      <c r="AT247" s="227" t="e">
        <f>ADMIN1!CQ247</f>
        <v>#VALUE!</v>
      </c>
      <c r="AU247" s="302"/>
      <c r="AV247" s="226" t="e">
        <f>ADMIN1!CT247</f>
        <v>#VALUE!</v>
      </c>
      <c r="AW247" s="302"/>
      <c r="AX247" s="227" t="e">
        <f>ADMIN1!CW247</f>
        <v>#VALUE!</v>
      </c>
      <c r="AY247" s="302"/>
      <c r="AZ247" s="226" t="e">
        <f>ADMIN1!CZ247</f>
        <v>#VALUE!</v>
      </c>
      <c r="BA247" s="302"/>
      <c r="BB247" s="228" t="e">
        <f>ADMIN1!DC247</f>
        <v>#VALUE!</v>
      </c>
      <c r="BC247" s="211"/>
    </row>
    <row r="248" spans="1:55" ht="30" hidden="1" customHeight="1" x14ac:dyDescent="0.2">
      <c r="A248" s="303">
        <f>ADMIN1!V248</f>
        <v>0</v>
      </c>
      <c r="B248" s="304" t="str">
        <f>IF(ADMIN1!X248=0, "", ADMIN1!X248)</f>
        <v/>
      </c>
      <c r="C248" s="467">
        <f>ADMIN1!W248</f>
        <v>0</v>
      </c>
      <c r="D248" s="467"/>
      <c r="E248" s="397" t="e">
        <f>ADMIN1!Y248</f>
        <v>#VALUE!</v>
      </c>
      <c r="F248" s="222">
        <f>ADMIN1!AA248</f>
        <v>0</v>
      </c>
      <c r="G248" s="305" t="str">
        <f>IF(ADMIN1!AB248="", "", ADMIN1!AB248)</f>
        <v/>
      </c>
      <c r="H248" s="305" t="str">
        <f>IF(ADMIN1!AC248="", "", ADMIN1!AC248)</f>
        <v/>
      </c>
      <c r="I248" s="305" t="str">
        <f>IF(ADMIN1!AD248="", "", ADMIN1!AD248)</f>
        <v/>
      </c>
      <c r="J248" s="408">
        <f>ADMIN1!AH248</f>
        <v>0</v>
      </c>
      <c r="K248" s="223">
        <f>ADMIN1!AI248</f>
        <v>0</v>
      </c>
      <c r="L248" s="223" t="e">
        <f>ADMIN1!AJ248</f>
        <v>#VALUE!</v>
      </c>
      <c r="M248" s="224" t="e">
        <f>ADMIN1!AK248</f>
        <v>#VALUE!</v>
      </c>
      <c r="N248" s="462"/>
      <c r="O248" s="302"/>
      <c r="P248" s="225" t="e">
        <f>ADMIN1!AX248</f>
        <v>#VALUE!</v>
      </c>
      <c r="Q248" s="302"/>
      <c r="R248" s="226" t="e">
        <f>ADMIN1!BA248</f>
        <v>#VALUE!</v>
      </c>
      <c r="S248" s="302"/>
      <c r="T248" s="227" t="e">
        <f>ADMIN1!BD248</f>
        <v>#VALUE!</v>
      </c>
      <c r="U248" s="302"/>
      <c r="V248" s="227" t="e">
        <f>ADMIN1!BG248</f>
        <v>#VALUE!</v>
      </c>
      <c r="W248" s="302"/>
      <c r="X248" s="227" t="e">
        <f>ADMIN1!BJ248</f>
        <v>#VALUE!</v>
      </c>
      <c r="Y248" s="302"/>
      <c r="Z248" s="226" t="e">
        <f>ADMIN1!BM248</f>
        <v>#VALUE!</v>
      </c>
      <c r="AA248" s="302"/>
      <c r="AB248" s="227" t="e">
        <f>ADMIN1!BP248</f>
        <v>#VALUE!</v>
      </c>
      <c r="AC248" s="302"/>
      <c r="AD248" s="226" t="e">
        <f>ADMIN1!BS248</f>
        <v>#VALUE!</v>
      </c>
      <c r="AE248" s="302"/>
      <c r="AF248" s="227" t="e">
        <f>ADMIN1!BV248</f>
        <v>#VALUE!</v>
      </c>
      <c r="AG248" s="302"/>
      <c r="AH248" s="226" t="e">
        <f>ADMIN1!BY248</f>
        <v>#VALUE!</v>
      </c>
      <c r="AI248" s="302"/>
      <c r="AJ248" s="227" t="e">
        <f>ADMIN1!CB248</f>
        <v>#VALUE!</v>
      </c>
      <c r="AK248" s="302"/>
      <c r="AL248" s="226" t="e">
        <f>ADMIN1!CE248</f>
        <v>#VALUE!</v>
      </c>
      <c r="AM248" s="302"/>
      <c r="AN248" s="227" t="e">
        <f>ADMIN1!CH248</f>
        <v>#VALUE!</v>
      </c>
      <c r="AO248" s="302"/>
      <c r="AP248" s="226" t="e">
        <f>ADMIN1!CK248</f>
        <v>#VALUE!</v>
      </c>
      <c r="AQ248" s="302"/>
      <c r="AR248" s="228" t="e">
        <f>ADMIN1!CN248</f>
        <v>#VALUE!</v>
      </c>
      <c r="AS248" s="302"/>
      <c r="AT248" s="227" t="e">
        <f>ADMIN1!CQ248</f>
        <v>#VALUE!</v>
      </c>
      <c r="AU248" s="302"/>
      <c r="AV248" s="226" t="e">
        <f>ADMIN1!CT248</f>
        <v>#VALUE!</v>
      </c>
      <c r="AW248" s="302"/>
      <c r="AX248" s="227" t="e">
        <f>ADMIN1!CW248</f>
        <v>#VALUE!</v>
      </c>
      <c r="AY248" s="302"/>
      <c r="AZ248" s="226" t="e">
        <f>ADMIN1!CZ248</f>
        <v>#VALUE!</v>
      </c>
      <c r="BA248" s="302"/>
      <c r="BB248" s="228" t="e">
        <f>ADMIN1!DC248</f>
        <v>#VALUE!</v>
      </c>
      <c r="BC248" s="211"/>
    </row>
    <row r="249" spans="1:55" ht="30" hidden="1" customHeight="1" x14ac:dyDescent="0.2">
      <c r="A249" s="303">
        <f>ADMIN1!V249</f>
        <v>0</v>
      </c>
      <c r="B249" s="304" t="str">
        <f>IF(ADMIN1!X249=0, "", ADMIN1!X249)</f>
        <v/>
      </c>
      <c r="C249" s="467">
        <f>ADMIN1!W249</f>
        <v>0</v>
      </c>
      <c r="D249" s="467"/>
      <c r="E249" s="397" t="e">
        <f>ADMIN1!Y249</f>
        <v>#VALUE!</v>
      </c>
      <c r="F249" s="222">
        <f>ADMIN1!AA249</f>
        <v>0</v>
      </c>
      <c r="G249" s="305" t="str">
        <f>IF(ADMIN1!AB249="", "", ADMIN1!AB249)</f>
        <v/>
      </c>
      <c r="H249" s="305" t="str">
        <f>IF(ADMIN1!AC249="", "", ADMIN1!AC249)</f>
        <v/>
      </c>
      <c r="I249" s="305" t="str">
        <f>IF(ADMIN1!AD249="", "", ADMIN1!AD249)</f>
        <v/>
      </c>
      <c r="J249" s="408">
        <f>ADMIN1!AH249</f>
        <v>0</v>
      </c>
      <c r="K249" s="223">
        <f>ADMIN1!AI249</f>
        <v>0</v>
      </c>
      <c r="L249" s="223" t="e">
        <f>ADMIN1!AJ249</f>
        <v>#VALUE!</v>
      </c>
      <c r="M249" s="224" t="e">
        <f>ADMIN1!AK249</f>
        <v>#VALUE!</v>
      </c>
      <c r="N249" s="462"/>
      <c r="O249" s="302"/>
      <c r="P249" s="225" t="e">
        <f>ADMIN1!AX249</f>
        <v>#VALUE!</v>
      </c>
      <c r="Q249" s="302"/>
      <c r="R249" s="226" t="e">
        <f>ADMIN1!BA249</f>
        <v>#VALUE!</v>
      </c>
      <c r="S249" s="302"/>
      <c r="T249" s="227" t="e">
        <f>ADMIN1!BD249</f>
        <v>#VALUE!</v>
      </c>
      <c r="U249" s="302"/>
      <c r="V249" s="227" t="e">
        <f>ADMIN1!BG249</f>
        <v>#VALUE!</v>
      </c>
      <c r="W249" s="302"/>
      <c r="X249" s="227" t="e">
        <f>ADMIN1!BJ249</f>
        <v>#VALUE!</v>
      </c>
      <c r="Y249" s="302"/>
      <c r="Z249" s="226" t="e">
        <f>ADMIN1!BM249</f>
        <v>#VALUE!</v>
      </c>
      <c r="AA249" s="302"/>
      <c r="AB249" s="227" t="e">
        <f>ADMIN1!BP249</f>
        <v>#VALUE!</v>
      </c>
      <c r="AC249" s="302"/>
      <c r="AD249" s="226" t="e">
        <f>ADMIN1!BS249</f>
        <v>#VALUE!</v>
      </c>
      <c r="AE249" s="302"/>
      <c r="AF249" s="227" t="e">
        <f>ADMIN1!BV249</f>
        <v>#VALUE!</v>
      </c>
      <c r="AG249" s="302"/>
      <c r="AH249" s="226" t="e">
        <f>ADMIN1!BY249</f>
        <v>#VALUE!</v>
      </c>
      <c r="AI249" s="302"/>
      <c r="AJ249" s="227" t="e">
        <f>ADMIN1!CB249</f>
        <v>#VALUE!</v>
      </c>
      <c r="AK249" s="302"/>
      <c r="AL249" s="226" t="e">
        <f>ADMIN1!CE249</f>
        <v>#VALUE!</v>
      </c>
      <c r="AM249" s="302"/>
      <c r="AN249" s="227" t="e">
        <f>ADMIN1!CH249</f>
        <v>#VALUE!</v>
      </c>
      <c r="AO249" s="302"/>
      <c r="AP249" s="226" t="e">
        <f>ADMIN1!CK249</f>
        <v>#VALUE!</v>
      </c>
      <c r="AQ249" s="302"/>
      <c r="AR249" s="228" t="e">
        <f>ADMIN1!CN249</f>
        <v>#VALUE!</v>
      </c>
      <c r="AS249" s="302"/>
      <c r="AT249" s="227" t="e">
        <f>ADMIN1!CQ249</f>
        <v>#VALUE!</v>
      </c>
      <c r="AU249" s="302"/>
      <c r="AV249" s="226" t="e">
        <f>ADMIN1!CT249</f>
        <v>#VALUE!</v>
      </c>
      <c r="AW249" s="302"/>
      <c r="AX249" s="227" t="e">
        <f>ADMIN1!CW249</f>
        <v>#VALUE!</v>
      </c>
      <c r="AY249" s="302"/>
      <c r="AZ249" s="226" t="e">
        <f>ADMIN1!CZ249</f>
        <v>#VALUE!</v>
      </c>
      <c r="BA249" s="302"/>
      <c r="BB249" s="228" t="e">
        <f>ADMIN1!DC249</f>
        <v>#VALUE!</v>
      </c>
      <c r="BC249" s="211"/>
    </row>
    <row r="250" spans="1:55" ht="30" hidden="1" customHeight="1" x14ac:dyDescent="0.2">
      <c r="A250" s="303">
        <f>ADMIN1!V250</f>
        <v>0</v>
      </c>
      <c r="B250" s="304" t="str">
        <f>IF(ADMIN1!X250=0, "", ADMIN1!X250)</f>
        <v/>
      </c>
      <c r="C250" s="467">
        <f>ADMIN1!W250</f>
        <v>0</v>
      </c>
      <c r="D250" s="467"/>
      <c r="E250" s="397" t="e">
        <f>ADMIN1!Y250</f>
        <v>#VALUE!</v>
      </c>
      <c r="F250" s="222">
        <f>ADMIN1!AA250</f>
        <v>0</v>
      </c>
      <c r="G250" s="305" t="str">
        <f>IF(ADMIN1!AB250="", "", ADMIN1!AB250)</f>
        <v/>
      </c>
      <c r="H250" s="305" t="str">
        <f>IF(ADMIN1!AC250="", "", ADMIN1!AC250)</f>
        <v/>
      </c>
      <c r="I250" s="305" t="str">
        <f>IF(ADMIN1!AD250="", "", ADMIN1!AD250)</f>
        <v/>
      </c>
      <c r="J250" s="408">
        <f>ADMIN1!AH250</f>
        <v>0</v>
      </c>
      <c r="K250" s="223">
        <f>ADMIN1!AI250</f>
        <v>0</v>
      </c>
      <c r="L250" s="223" t="e">
        <f>ADMIN1!AJ250</f>
        <v>#VALUE!</v>
      </c>
      <c r="M250" s="224" t="e">
        <f>ADMIN1!AK250</f>
        <v>#VALUE!</v>
      </c>
      <c r="N250" s="462"/>
      <c r="O250" s="302"/>
      <c r="P250" s="225" t="e">
        <f>ADMIN1!AX250</f>
        <v>#VALUE!</v>
      </c>
      <c r="Q250" s="302"/>
      <c r="R250" s="226" t="e">
        <f>ADMIN1!BA250</f>
        <v>#VALUE!</v>
      </c>
      <c r="S250" s="302"/>
      <c r="T250" s="227" t="e">
        <f>ADMIN1!BD250</f>
        <v>#VALUE!</v>
      </c>
      <c r="U250" s="302"/>
      <c r="V250" s="227" t="e">
        <f>ADMIN1!BG250</f>
        <v>#VALUE!</v>
      </c>
      <c r="W250" s="302"/>
      <c r="X250" s="227" t="e">
        <f>ADMIN1!BJ250</f>
        <v>#VALUE!</v>
      </c>
      <c r="Y250" s="302"/>
      <c r="Z250" s="226" t="e">
        <f>ADMIN1!BM250</f>
        <v>#VALUE!</v>
      </c>
      <c r="AA250" s="302"/>
      <c r="AB250" s="227" t="e">
        <f>ADMIN1!BP250</f>
        <v>#VALUE!</v>
      </c>
      <c r="AC250" s="302"/>
      <c r="AD250" s="226" t="e">
        <f>ADMIN1!BS250</f>
        <v>#VALUE!</v>
      </c>
      <c r="AE250" s="302"/>
      <c r="AF250" s="227" t="e">
        <f>ADMIN1!BV250</f>
        <v>#VALUE!</v>
      </c>
      <c r="AG250" s="302"/>
      <c r="AH250" s="226" t="e">
        <f>ADMIN1!BY250</f>
        <v>#VALUE!</v>
      </c>
      <c r="AI250" s="302"/>
      <c r="AJ250" s="227" t="e">
        <f>ADMIN1!CB250</f>
        <v>#VALUE!</v>
      </c>
      <c r="AK250" s="302"/>
      <c r="AL250" s="226" t="e">
        <f>ADMIN1!CE250</f>
        <v>#VALUE!</v>
      </c>
      <c r="AM250" s="302"/>
      <c r="AN250" s="227" t="e">
        <f>ADMIN1!CH250</f>
        <v>#VALUE!</v>
      </c>
      <c r="AO250" s="302"/>
      <c r="AP250" s="226" t="e">
        <f>ADMIN1!CK250</f>
        <v>#VALUE!</v>
      </c>
      <c r="AQ250" s="302"/>
      <c r="AR250" s="228" t="e">
        <f>ADMIN1!CN250</f>
        <v>#VALUE!</v>
      </c>
      <c r="AS250" s="302"/>
      <c r="AT250" s="227" t="e">
        <f>ADMIN1!CQ250</f>
        <v>#VALUE!</v>
      </c>
      <c r="AU250" s="302"/>
      <c r="AV250" s="226" t="e">
        <f>ADMIN1!CT250</f>
        <v>#VALUE!</v>
      </c>
      <c r="AW250" s="302"/>
      <c r="AX250" s="227" t="e">
        <f>ADMIN1!CW250</f>
        <v>#VALUE!</v>
      </c>
      <c r="AY250" s="302"/>
      <c r="AZ250" s="226" t="e">
        <f>ADMIN1!CZ250</f>
        <v>#VALUE!</v>
      </c>
      <c r="BA250" s="302"/>
      <c r="BB250" s="228" t="e">
        <f>ADMIN1!DC250</f>
        <v>#VALUE!</v>
      </c>
      <c r="BC250" s="211"/>
    </row>
    <row r="251" spans="1:55" ht="30" hidden="1" customHeight="1" x14ac:dyDescent="0.2">
      <c r="A251" s="303">
        <f>ADMIN1!V251</f>
        <v>0</v>
      </c>
      <c r="B251" s="304" t="str">
        <f>IF(ADMIN1!X251=0, "", ADMIN1!X251)</f>
        <v/>
      </c>
      <c r="C251" s="467">
        <f>ADMIN1!W251</f>
        <v>0</v>
      </c>
      <c r="D251" s="467"/>
      <c r="E251" s="397" t="e">
        <f>ADMIN1!Y251</f>
        <v>#VALUE!</v>
      </c>
      <c r="F251" s="222">
        <f>ADMIN1!AA251</f>
        <v>0</v>
      </c>
      <c r="G251" s="305" t="str">
        <f>IF(ADMIN1!AB251="", "", ADMIN1!AB251)</f>
        <v/>
      </c>
      <c r="H251" s="305" t="str">
        <f>IF(ADMIN1!AC251="", "", ADMIN1!AC251)</f>
        <v/>
      </c>
      <c r="I251" s="305" t="str">
        <f>IF(ADMIN1!AD251="", "", ADMIN1!AD251)</f>
        <v/>
      </c>
      <c r="J251" s="408">
        <f>ADMIN1!AH251</f>
        <v>0</v>
      </c>
      <c r="K251" s="223">
        <f>ADMIN1!AI251</f>
        <v>0</v>
      </c>
      <c r="L251" s="223" t="e">
        <f>ADMIN1!AJ251</f>
        <v>#VALUE!</v>
      </c>
      <c r="M251" s="224" t="e">
        <f>ADMIN1!AK251</f>
        <v>#VALUE!</v>
      </c>
      <c r="N251" s="462"/>
      <c r="O251" s="302"/>
      <c r="P251" s="225" t="e">
        <f>ADMIN1!AX251</f>
        <v>#VALUE!</v>
      </c>
      <c r="Q251" s="302"/>
      <c r="R251" s="226" t="e">
        <f>ADMIN1!BA251</f>
        <v>#VALUE!</v>
      </c>
      <c r="S251" s="302"/>
      <c r="T251" s="227" t="e">
        <f>ADMIN1!BD251</f>
        <v>#VALUE!</v>
      </c>
      <c r="U251" s="302"/>
      <c r="V251" s="227" t="e">
        <f>ADMIN1!BG251</f>
        <v>#VALUE!</v>
      </c>
      <c r="W251" s="302"/>
      <c r="X251" s="227" t="e">
        <f>ADMIN1!BJ251</f>
        <v>#VALUE!</v>
      </c>
      <c r="Y251" s="302"/>
      <c r="Z251" s="226" t="e">
        <f>ADMIN1!BM251</f>
        <v>#VALUE!</v>
      </c>
      <c r="AA251" s="302"/>
      <c r="AB251" s="227" t="e">
        <f>ADMIN1!BP251</f>
        <v>#VALUE!</v>
      </c>
      <c r="AC251" s="302"/>
      <c r="AD251" s="226" t="e">
        <f>ADMIN1!BS251</f>
        <v>#VALUE!</v>
      </c>
      <c r="AE251" s="302"/>
      <c r="AF251" s="227" t="e">
        <f>ADMIN1!BV251</f>
        <v>#VALUE!</v>
      </c>
      <c r="AG251" s="302"/>
      <c r="AH251" s="226" t="e">
        <f>ADMIN1!BY251</f>
        <v>#VALUE!</v>
      </c>
      <c r="AI251" s="302"/>
      <c r="AJ251" s="227" t="e">
        <f>ADMIN1!CB251</f>
        <v>#VALUE!</v>
      </c>
      <c r="AK251" s="302"/>
      <c r="AL251" s="226" t="e">
        <f>ADMIN1!CE251</f>
        <v>#VALUE!</v>
      </c>
      <c r="AM251" s="302"/>
      <c r="AN251" s="227" t="e">
        <f>ADMIN1!CH251</f>
        <v>#VALUE!</v>
      </c>
      <c r="AO251" s="302"/>
      <c r="AP251" s="226" t="e">
        <f>ADMIN1!CK251</f>
        <v>#VALUE!</v>
      </c>
      <c r="AQ251" s="302"/>
      <c r="AR251" s="228" t="e">
        <f>ADMIN1!CN251</f>
        <v>#VALUE!</v>
      </c>
      <c r="AS251" s="302"/>
      <c r="AT251" s="227" t="e">
        <f>ADMIN1!CQ251</f>
        <v>#VALUE!</v>
      </c>
      <c r="AU251" s="302"/>
      <c r="AV251" s="226" t="e">
        <f>ADMIN1!CT251</f>
        <v>#VALUE!</v>
      </c>
      <c r="AW251" s="302"/>
      <c r="AX251" s="227" t="e">
        <f>ADMIN1!CW251</f>
        <v>#VALUE!</v>
      </c>
      <c r="AY251" s="302"/>
      <c r="AZ251" s="226" t="e">
        <f>ADMIN1!CZ251</f>
        <v>#VALUE!</v>
      </c>
      <c r="BA251" s="302"/>
      <c r="BB251" s="228" t="e">
        <f>ADMIN1!DC251</f>
        <v>#VALUE!</v>
      </c>
      <c r="BC251" s="211"/>
    </row>
    <row r="252" spans="1:55" ht="30" hidden="1" customHeight="1" x14ac:dyDescent="0.2">
      <c r="A252" s="303">
        <f>ADMIN1!V252</f>
        <v>0</v>
      </c>
      <c r="B252" s="304" t="str">
        <f>IF(ADMIN1!X252=0, "", ADMIN1!X252)</f>
        <v/>
      </c>
      <c r="C252" s="467">
        <f>ADMIN1!W252</f>
        <v>0</v>
      </c>
      <c r="D252" s="467"/>
      <c r="E252" s="397" t="e">
        <f>ADMIN1!Y252</f>
        <v>#VALUE!</v>
      </c>
      <c r="F252" s="222">
        <f>ADMIN1!AA252</f>
        <v>0</v>
      </c>
      <c r="G252" s="305" t="str">
        <f>IF(ADMIN1!AB252="", "", ADMIN1!AB252)</f>
        <v/>
      </c>
      <c r="H252" s="305" t="str">
        <f>IF(ADMIN1!AC252="", "", ADMIN1!AC252)</f>
        <v/>
      </c>
      <c r="I252" s="305" t="str">
        <f>IF(ADMIN1!AD252="", "", ADMIN1!AD252)</f>
        <v/>
      </c>
      <c r="J252" s="408">
        <f>ADMIN1!AH252</f>
        <v>0</v>
      </c>
      <c r="K252" s="223">
        <f>ADMIN1!AI252</f>
        <v>0</v>
      </c>
      <c r="L252" s="223" t="e">
        <f>ADMIN1!AJ252</f>
        <v>#VALUE!</v>
      </c>
      <c r="M252" s="224" t="e">
        <f>ADMIN1!AK252</f>
        <v>#VALUE!</v>
      </c>
      <c r="N252" s="462"/>
      <c r="O252" s="302"/>
      <c r="P252" s="225" t="e">
        <f>ADMIN1!AX252</f>
        <v>#VALUE!</v>
      </c>
      <c r="Q252" s="302"/>
      <c r="R252" s="226" t="e">
        <f>ADMIN1!BA252</f>
        <v>#VALUE!</v>
      </c>
      <c r="S252" s="302"/>
      <c r="T252" s="227" t="e">
        <f>ADMIN1!BD252</f>
        <v>#VALUE!</v>
      </c>
      <c r="U252" s="302"/>
      <c r="V252" s="227" t="e">
        <f>ADMIN1!BG252</f>
        <v>#VALUE!</v>
      </c>
      <c r="W252" s="302"/>
      <c r="X252" s="227" t="e">
        <f>ADMIN1!BJ252</f>
        <v>#VALUE!</v>
      </c>
      <c r="Y252" s="302"/>
      <c r="Z252" s="226" t="e">
        <f>ADMIN1!BM252</f>
        <v>#VALUE!</v>
      </c>
      <c r="AA252" s="302"/>
      <c r="AB252" s="227" t="e">
        <f>ADMIN1!BP252</f>
        <v>#VALUE!</v>
      </c>
      <c r="AC252" s="302"/>
      <c r="AD252" s="226" t="e">
        <f>ADMIN1!BS252</f>
        <v>#VALUE!</v>
      </c>
      <c r="AE252" s="302"/>
      <c r="AF252" s="227" t="e">
        <f>ADMIN1!BV252</f>
        <v>#VALUE!</v>
      </c>
      <c r="AG252" s="302"/>
      <c r="AH252" s="226" t="e">
        <f>ADMIN1!BY252</f>
        <v>#VALUE!</v>
      </c>
      <c r="AI252" s="302"/>
      <c r="AJ252" s="227" t="e">
        <f>ADMIN1!CB252</f>
        <v>#VALUE!</v>
      </c>
      <c r="AK252" s="302"/>
      <c r="AL252" s="226" t="e">
        <f>ADMIN1!CE252</f>
        <v>#VALUE!</v>
      </c>
      <c r="AM252" s="302"/>
      <c r="AN252" s="227" t="e">
        <f>ADMIN1!CH252</f>
        <v>#VALUE!</v>
      </c>
      <c r="AO252" s="302"/>
      <c r="AP252" s="226" t="e">
        <f>ADMIN1!CK252</f>
        <v>#VALUE!</v>
      </c>
      <c r="AQ252" s="302"/>
      <c r="AR252" s="228" t="e">
        <f>ADMIN1!CN252</f>
        <v>#VALUE!</v>
      </c>
      <c r="AS252" s="302"/>
      <c r="AT252" s="227" t="e">
        <f>ADMIN1!CQ252</f>
        <v>#VALUE!</v>
      </c>
      <c r="AU252" s="302"/>
      <c r="AV252" s="226" t="e">
        <f>ADMIN1!CT252</f>
        <v>#VALUE!</v>
      </c>
      <c r="AW252" s="302"/>
      <c r="AX252" s="227" t="e">
        <f>ADMIN1!CW252</f>
        <v>#VALUE!</v>
      </c>
      <c r="AY252" s="302"/>
      <c r="AZ252" s="226" t="e">
        <f>ADMIN1!CZ252</f>
        <v>#VALUE!</v>
      </c>
      <c r="BA252" s="302"/>
      <c r="BB252" s="228" t="e">
        <f>ADMIN1!DC252</f>
        <v>#VALUE!</v>
      </c>
      <c r="BC252" s="211"/>
    </row>
    <row r="253" spans="1:55" ht="30" hidden="1" customHeight="1" x14ac:dyDescent="0.2">
      <c r="A253" s="303">
        <f>ADMIN1!V253</f>
        <v>0</v>
      </c>
      <c r="B253" s="304" t="str">
        <f>IF(ADMIN1!X253=0, "", ADMIN1!X253)</f>
        <v/>
      </c>
      <c r="C253" s="467">
        <f>ADMIN1!W253</f>
        <v>0</v>
      </c>
      <c r="D253" s="467"/>
      <c r="E253" s="397" t="e">
        <f>ADMIN1!Y253</f>
        <v>#VALUE!</v>
      </c>
      <c r="F253" s="222">
        <f>ADMIN1!AA253</f>
        <v>0</v>
      </c>
      <c r="G253" s="305" t="str">
        <f>IF(ADMIN1!AB253="", "", ADMIN1!AB253)</f>
        <v/>
      </c>
      <c r="H253" s="305" t="str">
        <f>IF(ADMIN1!AC253="", "", ADMIN1!AC253)</f>
        <v/>
      </c>
      <c r="I253" s="305" t="str">
        <f>IF(ADMIN1!AD253="", "", ADMIN1!AD253)</f>
        <v/>
      </c>
      <c r="J253" s="408">
        <f>ADMIN1!AH253</f>
        <v>0</v>
      </c>
      <c r="K253" s="223">
        <f>ADMIN1!AI253</f>
        <v>0</v>
      </c>
      <c r="L253" s="223" t="e">
        <f>ADMIN1!AJ253</f>
        <v>#VALUE!</v>
      </c>
      <c r="M253" s="224" t="e">
        <f>ADMIN1!AK253</f>
        <v>#VALUE!</v>
      </c>
      <c r="N253" s="462"/>
      <c r="O253" s="302"/>
      <c r="P253" s="225" t="e">
        <f>ADMIN1!AX253</f>
        <v>#VALUE!</v>
      </c>
      <c r="Q253" s="302"/>
      <c r="R253" s="226" t="e">
        <f>ADMIN1!BA253</f>
        <v>#VALUE!</v>
      </c>
      <c r="S253" s="302"/>
      <c r="T253" s="227" t="e">
        <f>ADMIN1!BD253</f>
        <v>#VALUE!</v>
      </c>
      <c r="U253" s="302"/>
      <c r="V253" s="227" t="e">
        <f>ADMIN1!BG253</f>
        <v>#VALUE!</v>
      </c>
      <c r="W253" s="302"/>
      <c r="X253" s="227" t="e">
        <f>ADMIN1!BJ253</f>
        <v>#VALUE!</v>
      </c>
      <c r="Y253" s="302"/>
      <c r="Z253" s="226" t="e">
        <f>ADMIN1!BM253</f>
        <v>#VALUE!</v>
      </c>
      <c r="AA253" s="302"/>
      <c r="AB253" s="227" t="e">
        <f>ADMIN1!BP253</f>
        <v>#VALUE!</v>
      </c>
      <c r="AC253" s="302"/>
      <c r="AD253" s="226" t="e">
        <f>ADMIN1!BS253</f>
        <v>#VALUE!</v>
      </c>
      <c r="AE253" s="302"/>
      <c r="AF253" s="227" t="e">
        <f>ADMIN1!BV253</f>
        <v>#VALUE!</v>
      </c>
      <c r="AG253" s="302"/>
      <c r="AH253" s="226" t="e">
        <f>ADMIN1!BY253</f>
        <v>#VALUE!</v>
      </c>
      <c r="AI253" s="302"/>
      <c r="AJ253" s="227" t="e">
        <f>ADMIN1!CB253</f>
        <v>#VALUE!</v>
      </c>
      <c r="AK253" s="302"/>
      <c r="AL253" s="226" t="e">
        <f>ADMIN1!CE253</f>
        <v>#VALUE!</v>
      </c>
      <c r="AM253" s="302"/>
      <c r="AN253" s="227" t="e">
        <f>ADMIN1!CH253</f>
        <v>#VALUE!</v>
      </c>
      <c r="AO253" s="302"/>
      <c r="AP253" s="226" t="e">
        <f>ADMIN1!CK253</f>
        <v>#VALUE!</v>
      </c>
      <c r="AQ253" s="302"/>
      <c r="AR253" s="228" t="e">
        <f>ADMIN1!CN253</f>
        <v>#VALUE!</v>
      </c>
      <c r="AS253" s="302"/>
      <c r="AT253" s="227" t="e">
        <f>ADMIN1!CQ253</f>
        <v>#VALUE!</v>
      </c>
      <c r="AU253" s="302"/>
      <c r="AV253" s="226" t="e">
        <f>ADMIN1!CT253</f>
        <v>#VALUE!</v>
      </c>
      <c r="AW253" s="302"/>
      <c r="AX253" s="227" t="e">
        <f>ADMIN1!CW253</f>
        <v>#VALUE!</v>
      </c>
      <c r="AY253" s="302"/>
      <c r="AZ253" s="226" t="e">
        <f>ADMIN1!CZ253</f>
        <v>#VALUE!</v>
      </c>
      <c r="BA253" s="302"/>
      <c r="BB253" s="228" t="e">
        <f>ADMIN1!DC253</f>
        <v>#VALUE!</v>
      </c>
      <c r="BC253" s="211"/>
    </row>
    <row r="254" spans="1:55" ht="30" hidden="1" customHeight="1" x14ac:dyDescent="0.2">
      <c r="A254" s="303">
        <f>ADMIN1!V254</f>
        <v>0</v>
      </c>
      <c r="B254" s="304" t="str">
        <f>IF(ADMIN1!X254=0, "", ADMIN1!X254)</f>
        <v/>
      </c>
      <c r="C254" s="467">
        <f>ADMIN1!W254</f>
        <v>0</v>
      </c>
      <c r="D254" s="467"/>
      <c r="E254" s="397" t="e">
        <f>ADMIN1!Y254</f>
        <v>#VALUE!</v>
      </c>
      <c r="F254" s="222">
        <f>ADMIN1!AA254</f>
        <v>0</v>
      </c>
      <c r="G254" s="305" t="str">
        <f>IF(ADMIN1!AB254="", "", ADMIN1!AB254)</f>
        <v/>
      </c>
      <c r="H254" s="305" t="str">
        <f>IF(ADMIN1!AC254="", "", ADMIN1!AC254)</f>
        <v/>
      </c>
      <c r="I254" s="305" t="str">
        <f>IF(ADMIN1!AD254="", "", ADMIN1!AD254)</f>
        <v/>
      </c>
      <c r="J254" s="408">
        <f>ADMIN1!AH254</f>
        <v>0</v>
      </c>
      <c r="K254" s="223">
        <f>ADMIN1!AI254</f>
        <v>0</v>
      </c>
      <c r="L254" s="223" t="e">
        <f>ADMIN1!AJ254</f>
        <v>#VALUE!</v>
      </c>
      <c r="M254" s="224" t="e">
        <f>ADMIN1!AK254</f>
        <v>#VALUE!</v>
      </c>
      <c r="N254" s="462"/>
      <c r="O254" s="302"/>
      <c r="P254" s="225" t="e">
        <f>ADMIN1!AX254</f>
        <v>#VALUE!</v>
      </c>
      <c r="Q254" s="302"/>
      <c r="R254" s="226" t="e">
        <f>ADMIN1!BA254</f>
        <v>#VALUE!</v>
      </c>
      <c r="S254" s="302"/>
      <c r="T254" s="227" t="e">
        <f>ADMIN1!BD254</f>
        <v>#VALUE!</v>
      </c>
      <c r="U254" s="302"/>
      <c r="V254" s="227" t="e">
        <f>ADMIN1!BG254</f>
        <v>#VALUE!</v>
      </c>
      <c r="W254" s="302"/>
      <c r="X254" s="227" t="e">
        <f>ADMIN1!BJ254</f>
        <v>#VALUE!</v>
      </c>
      <c r="Y254" s="302"/>
      <c r="Z254" s="226" t="e">
        <f>ADMIN1!BM254</f>
        <v>#VALUE!</v>
      </c>
      <c r="AA254" s="302"/>
      <c r="AB254" s="227" t="e">
        <f>ADMIN1!BP254</f>
        <v>#VALUE!</v>
      </c>
      <c r="AC254" s="302"/>
      <c r="AD254" s="226" t="e">
        <f>ADMIN1!BS254</f>
        <v>#VALUE!</v>
      </c>
      <c r="AE254" s="302"/>
      <c r="AF254" s="227" t="e">
        <f>ADMIN1!BV254</f>
        <v>#VALUE!</v>
      </c>
      <c r="AG254" s="302"/>
      <c r="AH254" s="226" t="e">
        <f>ADMIN1!BY254</f>
        <v>#VALUE!</v>
      </c>
      <c r="AI254" s="302"/>
      <c r="AJ254" s="227" t="e">
        <f>ADMIN1!CB254</f>
        <v>#VALUE!</v>
      </c>
      <c r="AK254" s="302"/>
      <c r="AL254" s="226" t="e">
        <f>ADMIN1!CE254</f>
        <v>#VALUE!</v>
      </c>
      <c r="AM254" s="302"/>
      <c r="AN254" s="227" t="e">
        <f>ADMIN1!CH254</f>
        <v>#VALUE!</v>
      </c>
      <c r="AO254" s="302"/>
      <c r="AP254" s="226" t="e">
        <f>ADMIN1!CK254</f>
        <v>#VALUE!</v>
      </c>
      <c r="AQ254" s="302"/>
      <c r="AR254" s="228" t="e">
        <f>ADMIN1!CN254</f>
        <v>#VALUE!</v>
      </c>
      <c r="AS254" s="302"/>
      <c r="AT254" s="227" t="e">
        <f>ADMIN1!CQ254</f>
        <v>#VALUE!</v>
      </c>
      <c r="AU254" s="302"/>
      <c r="AV254" s="226" t="e">
        <f>ADMIN1!CT254</f>
        <v>#VALUE!</v>
      </c>
      <c r="AW254" s="302"/>
      <c r="AX254" s="227" t="e">
        <f>ADMIN1!CW254</f>
        <v>#VALUE!</v>
      </c>
      <c r="AY254" s="302"/>
      <c r="AZ254" s="226" t="e">
        <f>ADMIN1!CZ254</f>
        <v>#VALUE!</v>
      </c>
      <c r="BA254" s="302"/>
      <c r="BB254" s="228" t="e">
        <f>ADMIN1!DC254</f>
        <v>#VALUE!</v>
      </c>
      <c r="BC254" s="211"/>
    </row>
    <row r="255" spans="1:55" ht="30" hidden="1" customHeight="1" x14ac:dyDescent="0.2">
      <c r="A255" s="303">
        <f>ADMIN1!V255</f>
        <v>0</v>
      </c>
      <c r="B255" s="304" t="str">
        <f>IF(ADMIN1!X255=0, "", ADMIN1!X255)</f>
        <v/>
      </c>
      <c r="C255" s="467">
        <f>ADMIN1!W255</f>
        <v>0</v>
      </c>
      <c r="D255" s="467"/>
      <c r="E255" s="397" t="e">
        <f>ADMIN1!Y255</f>
        <v>#VALUE!</v>
      </c>
      <c r="F255" s="222">
        <f>ADMIN1!AA255</f>
        <v>0</v>
      </c>
      <c r="G255" s="305" t="str">
        <f>IF(ADMIN1!AB255="", "", ADMIN1!AB255)</f>
        <v/>
      </c>
      <c r="H255" s="305" t="str">
        <f>IF(ADMIN1!AC255="", "", ADMIN1!AC255)</f>
        <v/>
      </c>
      <c r="I255" s="305" t="str">
        <f>IF(ADMIN1!AD255="", "", ADMIN1!AD255)</f>
        <v/>
      </c>
      <c r="J255" s="408">
        <f>ADMIN1!AH255</f>
        <v>0</v>
      </c>
      <c r="K255" s="223">
        <f>ADMIN1!AI255</f>
        <v>0</v>
      </c>
      <c r="L255" s="223" t="e">
        <f>ADMIN1!AJ255</f>
        <v>#VALUE!</v>
      </c>
      <c r="M255" s="224" t="e">
        <f>ADMIN1!AK255</f>
        <v>#VALUE!</v>
      </c>
      <c r="N255" s="462"/>
      <c r="O255" s="302"/>
      <c r="P255" s="225" t="e">
        <f>ADMIN1!AX255</f>
        <v>#VALUE!</v>
      </c>
      <c r="Q255" s="302"/>
      <c r="R255" s="226" t="e">
        <f>ADMIN1!BA255</f>
        <v>#VALUE!</v>
      </c>
      <c r="S255" s="302"/>
      <c r="T255" s="227" t="e">
        <f>ADMIN1!BD255</f>
        <v>#VALUE!</v>
      </c>
      <c r="U255" s="302"/>
      <c r="V255" s="227" t="e">
        <f>ADMIN1!BG255</f>
        <v>#VALUE!</v>
      </c>
      <c r="W255" s="302"/>
      <c r="X255" s="227" t="e">
        <f>ADMIN1!BJ255</f>
        <v>#VALUE!</v>
      </c>
      <c r="Y255" s="302"/>
      <c r="Z255" s="226" t="e">
        <f>ADMIN1!BM255</f>
        <v>#VALUE!</v>
      </c>
      <c r="AA255" s="302"/>
      <c r="AB255" s="227" t="e">
        <f>ADMIN1!BP255</f>
        <v>#VALUE!</v>
      </c>
      <c r="AC255" s="302"/>
      <c r="AD255" s="226" t="e">
        <f>ADMIN1!BS255</f>
        <v>#VALUE!</v>
      </c>
      <c r="AE255" s="302"/>
      <c r="AF255" s="227" t="e">
        <f>ADMIN1!BV255</f>
        <v>#VALUE!</v>
      </c>
      <c r="AG255" s="302"/>
      <c r="AH255" s="226" t="e">
        <f>ADMIN1!BY255</f>
        <v>#VALUE!</v>
      </c>
      <c r="AI255" s="302"/>
      <c r="AJ255" s="227" t="e">
        <f>ADMIN1!CB255</f>
        <v>#VALUE!</v>
      </c>
      <c r="AK255" s="302"/>
      <c r="AL255" s="226" t="e">
        <f>ADMIN1!CE255</f>
        <v>#VALUE!</v>
      </c>
      <c r="AM255" s="302"/>
      <c r="AN255" s="227" t="e">
        <f>ADMIN1!CH255</f>
        <v>#VALUE!</v>
      </c>
      <c r="AO255" s="302"/>
      <c r="AP255" s="226" t="e">
        <f>ADMIN1!CK255</f>
        <v>#VALUE!</v>
      </c>
      <c r="AQ255" s="302"/>
      <c r="AR255" s="228" t="e">
        <f>ADMIN1!CN255</f>
        <v>#VALUE!</v>
      </c>
      <c r="AS255" s="302"/>
      <c r="AT255" s="227" t="e">
        <f>ADMIN1!CQ255</f>
        <v>#VALUE!</v>
      </c>
      <c r="AU255" s="302"/>
      <c r="AV255" s="226" t="e">
        <f>ADMIN1!CT255</f>
        <v>#VALUE!</v>
      </c>
      <c r="AW255" s="302"/>
      <c r="AX255" s="227" t="e">
        <f>ADMIN1!CW255</f>
        <v>#VALUE!</v>
      </c>
      <c r="AY255" s="302"/>
      <c r="AZ255" s="226" t="e">
        <f>ADMIN1!CZ255</f>
        <v>#VALUE!</v>
      </c>
      <c r="BA255" s="302"/>
      <c r="BB255" s="228" t="e">
        <f>ADMIN1!DC255</f>
        <v>#VALUE!</v>
      </c>
      <c r="BC255" s="211"/>
    </row>
    <row r="256" spans="1:55" ht="30" hidden="1" customHeight="1" x14ac:dyDescent="0.2">
      <c r="A256" s="303">
        <f>ADMIN1!V256</f>
        <v>0</v>
      </c>
      <c r="B256" s="304" t="str">
        <f>IF(ADMIN1!X256=0, "", ADMIN1!X256)</f>
        <v/>
      </c>
      <c r="C256" s="467">
        <f>ADMIN1!W256</f>
        <v>0</v>
      </c>
      <c r="D256" s="467"/>
      <c r="E256" s="397" t="e">
        <f>ADMIN1!Y256</f>
        <v>#VALUE!</v>
      </c>
      <c r="F256" s="222">
        <f>ADMIN1!AA256</f>
        <v>0</v>
      </c>
      <c r="G256" s="305" t="str">
        <f>IF(ADMIN1!AB256="", "", ADMIN1!AB256)</f>
        <v/>
      </c>
      <c r="H256" s="305" t="str">
        <f>IF(ADMIN1!AC256="", "", ADMIN1!AC256)</f>
        <v/>
      </c>
      <c r="I256" s="305" t="str">
        <f>IF(ADMIN1!AD256="", "", ADMIN1!AD256)</f>
        <v/>
      </c>
      <c r="J256" s="408">
        <f>ADMIN1!AH256</f>
        <v>0</v>
      </c>
      <c r="K256" s="223">
        <f>ADMIN1!AI256</f>
        <v>0</v>
      </c>
      <c r="L256" s="223" t="e">
        <f>ADMIN1!AJ256</f>
        <v>#VALUE!</v>
      </c>
      <c r="M256" s="224" t="e">
        <f>ADMIN1!AK256</f>
        <v>#VALUE!</v>
      </c>
      <c r="N256" s="462"/>
      <c r="O256" s="302"/>
      <c r="P256" s="225" t="e">
        <f>ADMIN1!AX256</f>
        <v>#VALUE!</v>
      </c>
      <c r="Q256" s="302"/>
      <c r="R256" s="226" t="e">
        <f>ADMIN1!BA256</f>
        <v>#VALUE!</v>
      </c>
      <c r="S256" s="302"/>
      <c r="T256" s="227" t="e">
        <f>ADMIN1!BD256</f>
        <v>#VALUE!</v>
      </c>
      <c r="U256" s="302"/>
      <c r="V256" s="227" t="e">
        <f>ADMIN1!BG256</f>
        <v>#VALUE!</v>
      </c>
      <c r="W256" s="302"/>
      <c r="X256" s="227" t="e">
        <f>ADMIN1!BJ256</f>
        <v>#VALUE!</v>
      </c>
      <c r="Y256" s="302"/>
      <c r="Z256" s="226" t="e">
        <f>ADMIN1!BM256</f>
        <v>#VALUE!</v>
      </c>
      <c r="AA256" s="302"/>
      <c r="AB256" s="227" t="e">
        <f>ADMIN1!BP256</f>
        <v>#VALUE!</v>
      </c>
      <c r="AC256" s="302"/>
      <c r="AD256" s="226" t="e">
        <f>ADMIN1!BS256</f>
        <v>#VALUE!</v>
      </c>
      <c r="AE256" s="302"/>
      <c r="AF256" s="227" t="e">
        <f>ADMIN1!BV256</f>
        <v>#VALUE!</v>
      </c>
      <c r="AG256" s="302"/>
      <c r="AH256" s="226" t="e">
        <f>ADMIN1!BY256</f>
        <v>#VALUE!</v>
      </c>
      <c r="AI256" s="302"/>
      <c r="AJ256" s="227" t="e">
        <f>ADMIN1!CB256</f>
        <v>#VALUE!</v>
      </c>
      <c r="AK256" s="302"/>
      <c r="AL256" s="226" t="e">
        <f>ADMIN1!CE256</f>
        <v>#VALUE!</v>
      </c>
      <c r="AM256" s="302"/>
      <c r="AN256" s="227" t="e">
        <f>ADMIN1!CH256</f>
        <v>#VALUE!</v>
      </c>
      <c r="AO256" s="302"/>
      <c r="AP256" s="226" t="e">
        <f>ADMIN1!CK256</f>
        <v>#VALUE!</v>
      </c>
      <c r="AQ256" s="302"/>
      <c r="AR256" s="228" t="e">
        <f>ADMIN1!CN256</f>
        <v>#VALUE!</v>
      </c>
      <c r="AS256" s="302"/>
      <c r="AT256" s="227" t="e">
        <f>ADMIN1!CQ256</f>
        <v>#VALUE!</v>
      </c>
      <c r="AU256" s="302"/>
      <c r="AV256" s="226" t="e">
        <f>ADMIN1!CT256</f>
        <v>#VALUE!</v>
      </c>
      <c r="AW256" s="302"/>
      <c r="AX256" s="227" t="e">
        <f>ADMIN1!CW256</f>
        <v>#VALUE!</v>
      </c>
      <c r="AY256" s="302"/>
      <c r="AZ256" s="226" t="e">
        <f>ADMIN1!CZ256</f>
        <v>#VALUE!</v>
      </c>
      <c r="BA256" s="302"/>
      <c r="BB256" s="228" t="e">
        <f>ADMIN1!DC256</f>
        <v>#VALUE!</v>
      </c>
      <c r="BC256" s="211"/>
    </row>
    <row r="257" spans="1:55" ht="30" hidden="1" customHeight="1" x14ac:dyDescent="0.2">
      <c r="A257" s="303">
        <f>ADMIN1!V257</f>
        <v>0</v>
      </c>
      <c r="B257" s="304" t="str">
        <f>IF(ADMIN1!X257=0, "", ADMIN1!X257)</f>
        <v/>
      </c>
      <c r="C257" s="467">
        <f>ADMIN1!W257</f>
        <v>0</v>
      </c>
      <c r="D257" s="467"/>
      <c r="E257" s="397" t="e">
        <f>ADMIN1!Y257</f>
        <v>#VALUE!</v>
      </c>
      <c r="F257" s="222">
        <f>ADMIN1!AA257</f>
        <v>0</v>
      </c>
      <c r="G257" s="305" t="str">
        <f>IF(ADMIN1!AB257="", "", ADMIN1!AB257)</f>
        <v/>
      </c>
      <c r="H257" s="305" t="str">
        <f>IF(ADMIN1!AC257="", "", ADMIN1!AC257)</f>
        <v/>
      </c>
      <c r="I257" s="305" t="str">
        <f>IF(ADMIN1!AD257="", "", ADMIN1!AD257)</f>
        <v/>
      </c>
      <c r="J257" s="408">
        <f>ADMIN1!AH257</f>
        <v>0</v>
      </c>
      <c r="K257" s="223">
        <f>ADMIN1!AI257</f>
        <v>0</v>
      </c>
      <c r="L257" s="223" t="e">
        <f>ADMIN1!AJ257</f>
        <v>#VALUE!</v>
      </c>
      <c r="M257" s="224" t="e">
        <f>ADMIN1!AK257</f>
        <v>#VALUE!</v>
      </c>
      <c r="N257" s="462"/>
      <c r="O257" s="302"/>
      <c r="P257" s="225" t="e">
        <f>ADMIN1!AX257</f>
        <v>#VALUE!</v>
      </c>
      <c r="Q257" s="302"/>
      <c r="R257" s="226" t="e">
        <f>ADMIN1!BA257</f>
        <v>#VALUE!</v>
      </c>
      <c r="S257" s="302"/>
      <c r="T257" s="227" t="e">
        <f>ADMIN1!BD257</f>
        <v>#VALUE!</v>
      </c>
      <c r="U257" s="302"/>
      <c r="V257" s="227" t="e">
        <f>ADMIN1!BG257</f>
        <v>#VALUE!</v>
      </c>
      <c r="W257" s="302"/>
      <c r="X257" s="227" t="e">
        <f>ADMIN1!BJ257</f>
        <v>#VALUE!</v>
      </c>
      <c r="Y257" s="302"/>
      <c r="Z257" s="226" t="e">
        <f>ADMIN1!BM257</f>
        <v>#VALUE!</v>
      </c>
      <c r="AA257" s="302"/>
      <c r="AB257" s="227" t="e">
        <f>ADMIN1!BP257</f>
        <v>#VALUE!</v>
      </c>
      <c r="AC257" s="302"/>
      <c r="AD257" s="226" t="e">
        <f>ADMIN1!BS257</f>
        <v>#VALUE!</v>
      </c>
      <c r="AE257" s="302"/>
      <c r="AF257" s="227" t="e">
        <f>ADMIN1!BV257</f>
        <v>#VALUE!</v>
      </c>
      <c r="AG257" s="302"/>
      <c r="AH257" s="226" t="e">
        <f>ADMIN1!BY257</f>
        <v>#VALUE!</v>
      </c>
      <c r="AI257" s="302"/>
      <c r="AJ257" s="227" t="e">
        <f>ADMIN1!CB257</f>
        <v>#VALUE!</v>
      </c>
      <c r="AK257" s="302"/>
      <c r="AL257" s="226" t="e">
        <f>ADMIN1!CE257</f>
        <v>#VALUE!</v>
      </c>
      <c r="AM257" s="302"/>
      <c r="AN257" s="227" t="e">
        <f>ADMIN1!CH257</f>
        <v>#VALUE!</v>
      </c>
      <c r="AO257" s="302"/>
      <c r="AP257" s="226" t="e">
        <f>ADMIN1!CK257</f>
        <v>#VALUE!</v>
      </c>
      <c r="AQ257" s="302"/>
      <c r="AR257" s="228" t="e">
        <f>ADMIN1!CN257</f>
        <v>#VALUE!</v>
      </c>
      <c r="AS257" s="302"/>
      <c r="AT257" s="227" t="e">
        <f>ADMIN1!CQ257</f>
        <v>#VALUE!</v>
      </c>
      <c r="AU257" s="302"/>
      <c r="AV257" s="226" t="e">
        <f>ADMIN1!CT257</f>
        <v>#VALUE!</v>
      </c>
      <c r="AW257" s="302"/>
      <c r="AX257" s="227" t="e">
        <f>ADMIN1!CW257</f>
        <v>#VALUE!</v>
      </c>
      <c r="AY257" s="302"/>
      <c r="AZ257" s="226" t="e">
        <f>ADMIN1!CZ257</f>
        <v>#VALUE!</v>
      </c>
      <c r="BA257" s="302"/>
      <c r="BB257" s="228" t="e">
        <f>ADMIN1!DC257</f>
        <v>#VALUE!</v>
      </c>
      <c r="BC257" s="211"/>
    </row>
    <row r="258" spans="1:55" ht="30" hidden="1" customHeight="1" x14ac:dyDescent="0.2">
      <c r="A258" s="303">
        <f>ADMIN1!V258</f>
        <v>0</v>
      </c>
      <c r="B258" s="304" t="str">
        <f>IF(ADMIN1!X258=0, "", ADMIN1!X258)</f>
        <v/>
      </c>
      <c r="C258" s="467">
        <f>ADMIN1!W258</f>
        <v>0</v>
      </c>
      <c r="D258" s="467"/>
      <c r="E258" s="397" t="e">
        <f>ADMIN1!Y258</f>
        <v>#VALUE!</v>
      </c>
      <c r="F258" s="222">
        <f>ADMIN1!AA258</f>
        <v>0</v>
      </c>
      <c r="G258" s="305" t="str">
        <f>IF(ADMIN1!AB258="", "", ADMIN1!AB258)</f>
        <v/>
      </c>
      <c r="H258" s="305" t="str">
        <f>IF(ADMIN1!AC258="", "", ADMIN1!AC258)</f>
        <v/>
      </c>
      <c r="I258" s="305" t="str">
        <f>IF(ADMIN1!AD258="", "", ADMIN1!AD258)</f>
        <v/>
      </c>
      <c r="J258" s="408">
        <f>ADMIN1!AH258</f>
        <v>0</v>
      </c>
      <c r="K258" s="223">
        <f>ADMIN1!AI258</f>
        <v>0</v>
      </c>
      <c r="L258" s="223" t="e">
        <f>ADMIN1!AJ258</f>
        <v>#VALUE!</v>
      </c>
      <c r="M258" s="224" t="e">
        <f>ADMIN1!AK258</f>
        <v>#VALUE!</v>
      </c>
      <c r="N258" s="462"/>
      <c r="O258" s="302"/>
      <c r="P258" s="225" t="e">
        <f>ADMIN1!AX258</f>
        <v>#VALUE!</v>
      </c>
      <c r="Q258" s="302"/>
      <c r="R258" s="226" t="e">
        <f>ADMIN1!BA258</f>
        <v>#VALUE!</v>
      </c>
      <c r="S258" s="302"/>
      <c r="T258" s="227" t="e">
        <f>ADMIN1!BD258</f>
        <v>#VALUE!</v>
      </c>
      <c r="U258" s="302"/>
      <c r="V258" s="227" t="e">
        <f>ADMIN1!BG258</f>
        <v>#VALUE!</v>
      </c>
      <c r="W258" s="302"/>
      <c r="X258" s="227" t="e">
        <f>ADMIN1!BJ258</f>
        <v>#VALUE!</v>
      </c>
      <c r="Y258" s="302"/>
      <c r="Z258" s="226" t="e">
        <f>ADMIN1!BM258</f>
        <v>#VALUE!</v>
      </c>
      <c r="AA258" s="302"/>
      <c r="AB258" s="227" t="e">
        <f>ADMIN1!BP258</f>
        <v>#VALUE!</v>
      </c>
      <c r="AC258" s="302"/>
      <c r="AD258" s="226" t="e">
        <f>ADMIN1!BS258</f>
        <v>#VALUE!</v>
      </c>
      <c r="AE258" s="302"/>
      <c r="AF258" s="227" t="e">
        <f>ADMIN1!BV258</f>
        <v>#VALUE!</v>
      </c>
      <c r="AG258" s="302"/>
      <c r="AH258" s="226" t="e">
        <f>ADMIN1!BY258</f>
        <v>#VALUE!</v>
      </c>
      <c r="AI258" s="302"/>
      <c r="AJ258" s="227" t="e">
        <f>ADMIN1!CB258</f>
        <v>#VALUE!</v>
      </c>
      <c r="AK258" s="302"/>
      <c r="AL258" s="226" t="e">
        <f>ADMIN1!CE258</f>
        <v>#VALUE!</v>
      </c>
      <c r="AM258" s="302"/>
      <c r="AN258" s="227" t="e">
        <f>ADMIN1!CH258</f>
        <v>#VALUE!</v>
      </c>
      <c r="AO258" s="302"/>
      <c r="AP258" s="226" t="e">
        <f>ADMIN1!CK258</f>
        <v>#VALUE!</v>
      </c>
      <c r="AQ258" s="302"/>
      <c r="AR258" s="228" t="e">
        <f>ADMIN1!CN258</f>
        <v>#VALUE!</v>
      </c>
      <c r="AS258" s="302"/>
      <c r="AT258" s="227" t="e">
        <f>ADMIN1!CQ258</f>
        <v>#VALUE!</v>
      </c>
      <c r="AU258" s="302"/>
      <c r="AV258" s="226" t="e">
        <f>ADMIN1!CT258</f>
        <v>#VALUE!</v>
      </c>
      <c r="AW258" s="302"/>
      <c r="AX258" s="227" t="e">
        <f>ADMIN1!CW258</f>
        <v>#VALUE!</v>
      </c>
      <c r="AY258" s="302"/>
      <c r="AZ258" s="226" t="e">
        <f>ADMIN1!CZ258</f>
        <v>#VALUE!</v>
      </c>
      <c r="BA258" s="302"/>
      <c r="BB258" s="228" t="e">
        <f>ADMIN1!DC258</f>
        <v>#VALUE!</v>
      </c>
      <c r="BC258" s="211"/>
    </row>
    <row r="259" spans="1:55" ht="30" hidden="1" customHeight="1" x14ac:dyDescent="0.2">
      <c r="A259" s="303">
        <f>ADMIN1!V259</f>
        <v>0</v>
      </c>
      <c r="B259" s="304" t="str">
        <f>IF(ADMIN1!X259=0, "", ADMIN1!X259)</f>
        <v/>
      </c>
      <c r="C259" s="467">
        <f>ADMIN1!W259</f>
        <v>0</v>
      </c>
      <c r="D259" s="467"/>
      <c r="E259" s="397" t="e">
        <f>ADMIN1!Y259</f>
        <v>#VALUE!</v>
      </c>
      <c r="F259" s="222">
        <f>ADMIN1!AA259</f>
        <v>0</v>
      </c>
      <c r="G259" s="305" t="str">
        <f>IF(ADMIN1!AB259="", "", ADMIN1!AB259)</f>
        <v/>
      </c>
      <c r="H259" s="305" t="str">
        <f>IF(ADMIN1!AC259="", "", ADMIN1!AC259)</f>
        <v/>
      </c>
      <c r="I259" s="305" t="str">
        <f>IF(ADMIN1!AD259="", "", ADMIN1!AD259)</f>
        <v/>
      </c>
      <c r="J259" s="408">
        <f>ADMIN1!AH259</f>
        <v>0</v>
      </c>
      <c r="K259" s="223">
        <f>ADMIN1!AI259</f>
        <v>0</v>
      </c>
      <c r="L259" s="223" t="e">
        <f>ADMIN1!AJ259</f>
        <v>#VALUE!</v>
      </c>
      <c r="M259" s="224" t="e">
        <f>ADMIN1!AK259</f>
        <v>#VALUE!</v>
      </c>
      <c r="N259" s="462"/>
      <c r="O259" s="302"/>
      <c r="P259" s="225" t="e">
        <f>ADMIN1!AX259</f>
        <v>#VALUE!</v>
      </c>
      <c r="Q259" s="302"/>
      <c r="R259" s="226" t="e">
        <f>ADMIN1!BA259</f>
        <v>#VALUE!</v>
      </c>
      <c r="S259" s="302"/>
      <c r="T259" s="227" t="e">
        <f>ADMIN1!BD259</f>
        <v>#VALUE!</v>
      </c>
      <c r="U259" s="302"/>
      <c r="V259" s="227" t="e">
        <f>ADMIN1!BG259</f>
        <v>#VALUE!</v>
      </c>
      <c r="W259" s="302"/>
      <c r="X259" s="227" t="e">
        <f>ADMIN1!BJ259</f>
        <v>#VALUE!</v>
      </c>
      <c r="Y259" s="302"/>
      <c r="Z259" s="226" t="e">
        <f>ADMIN1!BM259</f>
        <v>#VALUE!</v>
      </c>
      <c r="AA259" s="302"/>
      <c r="AB259" s="227" t="e">
        <f>ADMIN1!BP259</f>
        <v>#VALUE!</v>
      </c>
      <c r="AC259" s="302"/>
      <c r="AD259" s="226" t="e">
        <f>ADMIN1!BS259</f>
        <v>#VALUE!</v>
      </c>
      <c r="AE259" s="302"/>
      <c r="AF259" s="227" t="e">
        <f>ADMIN1!BV259</f>
        <v>#VALUE!</v>
      </c>
      <c r="AG259" s="302"/>
      <c r="AH259" s="226" t="e">
        <f>ADMIN1!BY259</f>
        <v>#VALUE!</v>
      </c>
      <c r="AI259" s="302"/>
      <c r="AJ259" s="227" t="e">
        <f>ADMIN1!CB259</f>
        <v>#VALUE!</v>
      </c>
      <c r="AK259" s="302"/>
      <c r="AL259" s="226" t="e">
        <f>ADMIN1!CE259</f>
        <v>#VALUE!</v>
      </c>
      <c r="AM259" s="302"/>
      <c r="AN259" s="227" t="e">
        <f>ADMIN1!CH259</f>
        <v>#VALUE!</v>
      </c>
      <c r="AO259" s="302"/>
      <c r="AP259" s="226" t="e">
        <f>ADMIN1!CK259</f>
        <v>#VALUE!</v>
      </c>
      <c r="AQ259" s="302"/>
      <c r="AR259" s="228" t="e">
        <f>ADMIN1!CN259</f>
        <v>#VALUE!</v>
      </c>
      <c r="AS259" s="302"/>
      <c r="AT259" s="227" t="e">
        <f>ADMIN1!CQ259</f>
        <v>#VALUE!</v>
      </c>
      <c r="AU259" s="302"/>
      <c r="AV259" s="226" t="e">
        <f>ADMIN1!CT259</f>
        <v>#VALUE!</v>
      </c>
      <c r="AW259" s="302"/>
      <c r="AX259" s="227" t="e">
        <f>ADMIN1!CW259</f>
        <v>#VALUE!</v>
      </c>
      <c r="AY259" s="302"/>
      <c r="AZ259" s="226" t="e">
        <f>ADMIN1!CZ259</f>
        <v>#VALUE!</v>
      </c>
      <c r="BA259" s="302"/>
      <c r="BB259" s="228" t="e">
        <f>ADMIN1!DC259</f>
        <v>#VALUE!</v>
      </c>
      <c r="BC259" s="211"/>
    </row>
    <row r="260" spans="1:55" ht="30" hidden="1" customHeight="1" x14ac:dyDescent="0.2">
      <c r="A260" s="303">
        <f>ADMIN1!V260</f>
        <v>0</v>
      </c>
      <c r="B260" s="304" t="str">
        <f>IF(ADMIN1!X260=0, "", ADMIN1!X260)</f>
        <v/>
      </c>
      <c r="C260" s="467">
        <f>ADMIN1!W260</f>
        <v>0</v>
      </c>
      <c r="D260" s="467"/>
      <c r="E260" s="397" t="e">
        <f>ADMIN1!Y260</f>
        <v>#VALUE!</v>
      </c>
      <c r="F260" s="222">
        <f>ADMIN1!AA260</f>
        <v>0</v>
      </c>
      <c r="G260" s="305" t="str">
        <f>IF(ADMIN1!AB260="", "", ADMIN1!AB260)</f>
        <v/>
      </c>
      <c r="H260" s="305" t="str">
        <f>IF(ADMIN1!AC260="", "", ADMIN1!AC260)</f>
        <v/>
      </c>
      <c r="I260" s="305" t="str">
        <f>IF(ADMIN1!AD260="", "", ADMIN1!AD260)</f>
        <v/>
      </c>
      <c r="J260" s="408">
        <f>ADMIN1!AH260</f>
        <v>0</v>
      </c>
      <c r="K260" s="223">
        <f>ADMIN1!AI260</f>
        <v>0</v>
      </c>
      <c r="L260" s="223" t="e">
        <f>ADMIN1!AJ260</f>
        <v>#VALUE!</v>
      </c>
      <c r="M260" s="224" t="e">
        <f>ADMIN1!AK260</f>
        <v>#VALUE!</v>
      </c>
      <c r="N260" s="462"/>
      <c r="O260" s="302"/>
      <c r="P260" s="225" t="e">
        <f>ADMIN1!AX260</f>
        <v>#VALUE!</v>
      </c>
      <c r="Q260" s="302"/>
      <c r="R260" s="226" t="e">
        <f>ADMIN1!BA260</f>
        <v>#VALUE!</v>
      </c>
      <c r="S260" s="302"/>
      <c r="T260" s="227" t="e">
        <f>ADMIN1!BD260</f>
        <v>#VALUE!</v>
      </c>
      <c r="U260" s="302"/>
      <c r="V260" s="227" t="e">
        <f>ADMIN1!BG260</f>
        <v>#VALUE!</v>
      </c>
      <c r="W260" s="302"/>
      <c r="X260" s="227" t="e">
        <f>ADMIN1!BJ260</f>
        <v>#VALUE!</v>
      </c>
      <c r="Y260" s="302"/>
      <c r="Z260" s="226" t="e">
        <f>ADMIN1!BM260</f>
        <v>#VALUE!</v>
      </c>
      <c r="AA260" s="302"/>
      <c r="AB260" s="227" t="e">
        <f>ADMIN1!BP260</f>
        <v>#VALUE!</v>
      </c>
      <c r="AC260" s="302"/>
      <c r="AD260" s="226" t="e">
        <f>ADMIN1!BS260</f>
        <v>#VALUE!</v>
      </c>
      <c r="AE260" s="302"/>
      <c r="AF260" s="227" t="e">
        <f>ADMIN1!BV260</f>
        <v>#VALUE!</v>
      </c>
      <c r="AG260" s="302"/>
      <c r="AH260" s="226" t="e">
        <f>ADMIN1!BY260</f>
        <v>#VALUE!</v>
      </c>
      <c r="AI260" s="302"/>
      <c r="AJ260" s="227" t="e">
        <f>ADMIN1!CB260</f>
        <v>#VALUE!</v>
      </c>
      <c r="AK260" s="302"/>
      <c r="AL260" s="226" t="e">
        <f>ADMIN1!CE260</f>
        <v>#VALUE!</v>
      </c>
      <c r="AM260" s="302"/>
      <c r="AN260" s="227" t="e">
        <f>ADMIN1!CH260</f>
        <v>#VALUE!</v>
      </c>
      <c r="AO260" s="302"/>
      <c r="AP260" s="226" t="e">
        <f>ADMIN1!CK260</f>
        <v>#VALUE!</v>
      </c>
      <c r="AQ260" s="302"/>
      <c r="AR260" s="228" t="e">
        <f>ADMIN1!CN260</f>
        <v>#VALUE!</v>
      </c>
      <c r="AS260" s="302"/>
      <c r="AT260" s="227" t="e">
        <f>ADMIN1!CQ260</f>
        <v>#VALUE!</v>
      </c>
      <c r="AU260" s="302"/>
      <c r="AV260" s="226" t="e">
        <f>ADMIN1!CT260</f>
        <v>#VALUE!</v>
      </c>
      <c r="AW260" s="302"/>
      <c r="AX260" s="227" t="e">
        <f>ADMIN1!CW260</f>
        <v>#VALUE!</v>
      </c>
      <c r="AY260" s="302"/>
      <c r="AZ260" s="226" t="e">
        <f>ADMIN1!CZ260</f>
        <v>#VALUE!</v>
      </c>
      <c r="BA260" s="302"/>
      <c r="BB260" s="228" t="e">
        <f>ADMIN1!DC260</f>
        <v>#VALUE!</v>
      </c>
      <c r="BC260" s="211"/>
    </row>
    <row r="261" spans="1:55" ht="30" hidden="1" customHeight="1" x14ac:dyDescent="0.2">
      <c r="A261" s="303">
        <f>ADMIN1!V261</f>
        <v>0</v>
      </c>
      <c r="B261" s="304" t="str">
        <f>IF(ADMIN1!X261=0, "", ADMIN1!X261)</f>
        <v/>
      </c>
      <c r="C261" s="467">
        <f>ADMIN1!W261</f>
        <v>0</v>
      </c>
      <c r="D261" s="467"/>
      <c r="E261" s="397" t="e">
        <f>ADMIN1!Y261</f>
        <v>#VALUE!</v>
      </c>
      <c r="F261" s="222">
        <f>ADMIN1!AA261</f>
        <v>0</v>
      </c>
      <c r="G261" s="305" t="str">
        <f>IF(ADMIN1!AB261="", "", ADMIN1!AB261)</f>
        <v/>
      </c>
      <c r="H261" s="305" t="str">
        <f>IF(ADMIN1!AC261="", "", ADMIN1!AC261)</f>
        <v/>
      </c>
      <c r="I261" s="305" t="str">
        <f>IF(ADMIN1!AD261="", "", ADMIN1!AD261)</f>
        <v/>
      </c>
      <c r="J261" s="408">
        <f>ADMIN1!AH261</f>
        <v>0</v>
      </c>
      <c r="K261" s="223">
        <f>ADMIN1!AI261</f>
        <v>0</v>
      </c>
      <c r="L261" s="223" t="e">
        <f>ADMIN1!AJ261</f>
        <v>#VALUE!</v>
      </c>
      <c r="M261" s="224" t="e">
        <f>ADMIN1!AK261</f>
        <v>#VALUE!</v>
      </c>
      <c r="N261" s="462"/>
      <c r="O261" s="302"/>
      <c r="P261" s="225" t="e">
        <f>ADMIN1!AX261</f>
        <v>#VALUE!</v>
      </c>
      <c r="Q261" s="302"/>
      <c r="R261" s="226" t="e">
        <f>ADMIN1!BA261</f>
        <v>#VALUE!</v>
      </c>
      <c r="S261" s="302"/>
      <c r="T261" s="227" t="e">
        <f>ADMIN1!BD261</f>
        <v>#VALUE!</v>
      </c>
      <c r="U261" s="302"/>
      <c r="V261" s="227" t="e">
        <f>ADMIN1!BG261</f>
        <v>#VALUE!</v>
      </c>
      <c r="W261" s="302"/>
      <c r="X261" s="227" t="e">
        <f>ADMIN1!BJ261</f>
        <v>#VALUE!</v>
      </c>
      <c r="Y261" s="302"/>
      <c r="Z261" s="226" t="e">
        <f>ADMIN1!BM261</f>
        <v>#VALUE!</v>
      </c>
      <c r="AA261" s="302"/>
      <c r="AB261" s="227" t="e">
        <f>ADMIN1!BP261</f>
        <v>#VALUE!</v>
      </c>
      <c r="AC261" s="302"/>
      <c r="AD261" s="226" t="e">
        <f>ADMIN1!BS261</f>
        <v>#VALUE!</v>
      </c>
      <c r="AE261" s="302"/>
      <c r="AF261" s="227" t="e">
        <f>ADMIN1!BV261</f>
        <v>#VALUE!</v>
      </c>
      <c r="AG261" s="302"/>
      <c r="AH261" s="226" t="e">
        <f>ADMIN1!BY261</f>
        <v>#VALUE!</v>
      </c>
      <c r="AI261" s="302"/>
      <c r="AJ261" s="227" t="e">
        <f>ADMIN1!CB261</f>
        <v>#VALUE!</v>
      </c>
      <c r="AK261" s="302"/>
      <c r="AL261" s="226" t="e">
        <f>ADMIN1!CE261</f>
        <v>#VALUE!</v>
      </c>
      <c r="AM261" s="302"/>
      <c r="AN261" s="227" t="e">
        <f>ADMIN1!CH261</f>
        <v>#VALUE!</v>
      </c>
      <c r="AO261" s="302"/>
      <c r="AP261" s="226" t="e">
        <f>ADMIN1!CK261</f>
        <v>#VALUE!</v>
      </c>
      <c r="AQ261" s="302"/>
      <c r="AR261" s="228" t="e">
        <f>ADMIN1!CN261</f>
        <v>#VALUE!</v>
      </c>
      <c r="AS261" s="302"/>
      <c r="AT261" s="227" t="e">
        <f>ADMIN1!CQ261</f>
        <v>#VALUE!</v>
      </c>
      <c r="AU261" s="302"/>
      <c r="AV261" s="226" t="e">
        <f>ADMIN1!CT261</f>
        <v>#VALUE!</v>
      </c>
      <c r="AW261" s="302"/>
      <c r="AX261" s="227" t="e">
        <f>ADMIN1!CW261</f>
        <v>#VALUE!</v>
      </c>
      <c r="AY261" s="302"/>
      <c r="AZ261" s="226" t="e">
        <f>ADMIN1!CZ261</f>
        <v>#VALUE!</v>
      </c>
      <c r="BA261" s="302"/>
      <c r="BB261" s="228" t="e">
        <f>ADMIN1!DC261</f>
        <v>#VALUE!</v>
      </c>
      <c r="BC261" s="211"/>
    </row>
    <row r="262" spans="1:55" ht="16" x14ac:dyDescent="0.2">
      <c r="A262" s="252"/>
      <c r="B262" s="253"/>
      <c r="C262" s="229"/>
      <c r="D262" s="113"/>
      <c r="E262" s="113"/>
      <c r="F262" s="112"/>
      <c r="G262" s="112"/>
      <c r="H262" s="112"/>
      <c r="I262" s="112"/>
      <c r="J262" s="112"/>
      <c r="K262" s="112"/>
      <c r="L262" s="112"/>
      <c r="M262" s="113"/>
      <c r="N262" s="113"/>
      <c r="O262" s="126"/>
      <c r="P262" s="127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  <c r="AA262" s="126"/>
      <c r="AB262" s="126"/>
      <c r="AC262" s="128"/>
      <c r="AD262" s="126"/>
      <c r="AE262" s="128"/>
      <c r="AF262" s="126"/>
      <c r="AG262" s="128"/>
      <c r="AH262" s="126"/>
      <c r="AI262" s="128"/>
      <c r="AJ262" s="126"/>
      <c r="AK262" s="128"/>
      <c r="AL262" s="126"/>
      <c r="AM262" s="128"/>
      <c r="AN262" s="126"/>
      <c r="AO262" s="128"/>
      <c r="AP262" s="126"/>
      <c r="AQ262" s="128"/>
      <c r="AR262" s="129"/>
      <c r="AS262" s="128"/>
      <c r="AT262" s="126"/>
      <c r="AU262" s="128"/>
      <c r="AV262" s="126"/>
      <c r="AW262" s="128"/>
      <c r="AX262" s="126"/>
      <c r="AY262" s="128"/>
      <c r="AZ262" s="126"/>
      <c r="BA262" s="128"/>
      <c r="BB262" s="129"/>
      <c r="BC262" s="211"/>
    </row>
    <row r="263" spans="1:55" hidden="1" x14ac:dyDescent="0.2">
      <c r="A263" s="113"/>
      <c r="B263" s="112"/>
      <c r="O263" s="231"/>
      <c r="P263" s="113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  <c r="AA263" s="112"/>
      <c r="AB263" s="112"/>
      <c r="AC263" s="112"/>
      <c r="AD263" s="112"/>
      <c r="AE263" s="112"/>
      <c r="AF263" s="112"/>
      <c r="AG263" s="112"/>
      <c r="AH263" s="112"/>
      <c r="AI263" s="112"/>
      <c r="AJ263" s="112"/>
      <c r="AK263" s="112"/>
      <c r="AL263" s="112"/>
      <c r="AM263" s="112"/>
      <c r="AN263" s="112"/>
      <c r="AO263" s="112"/>
      <c r="AP263" s="112"/>
      <c r="AQ263" s="112"/>
      <c r="AR263" s="112"/>
      <c r="AS263" s="112"/>
      <c r="AT263" s="112"/>
      <c r="AU263" s="112"/>
      <c r="AV263" s="112"/>
      <c r="AW263" s="112"/>
      <c r="AX263" s="112"/>
      <c r="AY263" s="112"/>
      <c r="AZ263" s="112"/>
      <c r="BA263" s="112"/>
      <c r="BB263" s="112"/>
    </row>
  </sheetData>
  <sheetProtection algorithmName="SHA-512" hashValue="muISuIyDV/d+ZYkSxi9MulUTfYEf1jMCuWc8RPM/ezmWGyUXog+HZXe1T3FQ+cUXEcjTgtJGseHEQ2JLH54S/A==" saltValue="3568exaw0KP/MlH7Yjx00A==" spinCount="100000" sheet="1" autoFilter="0"/>
  <autoFilter ref="A11:M261" xr:uid="{EED43031-AAAB-4BEF-B61B-D1E25C428E9B}">
    <filterColumn colId="2" showButton="0">
      <filters>
        <filter val="Açaï en poudre iofilisée BIO (env. 250g)"/>
        <filter val="Ail blanc ou violet BIO"/>
        <filter val="Algue Chlorella en poudre BIO (env. 1kg)"/>
        <filter val="Algue Chlorella en poudre BIO (env. 500g)"/>
        <filter val="Algue Dulse déshydratée BIO (env. 1kg)"/>
        <filter val="Algue Dulse déshydratée BIO (env. 500g)"/>
        <filter val="Algue Kombu déshydratées BIO (env. 1kg)"/>
        <filter val="Algue Kombu déshydratées BIO (env. 500g)"/>
        <filter val="Algue Nori entière déshydratées BIO (env. 1kg)"/>
        <filter val="Algue Nori entière déshydratées BIO (env. 500g)"/>
        <filter val="Aloe Vera (feuille fraîche) BIO"/>
        <filter val="Amande Desmayo avec coque"/>
        <filter val="Amande Lauren avec coque (saveur sucrée)"/>
        <filter val="Amande Romera avec coque"/>
        <filter val="Amande sans coque CRU BIO (env. 1kg)"/>
        <filter val="Ananas (mûri sur plante, env. 2kg)_x000a_Super bon, couleur intense, très aromatique"/>
        <filter val="Ananas deshydraté BIO (env. 1kg)"/>
        <filter val="Arachides crues avec coque"/>
        <filter val="Arachides sans coque pelé CRU BIO"/>
        <filter val="Aubergine"/>
        <filter val="Avocat Bacon (grand)"/>
        <filter val="Avocat Bacon BIO"/>
        <filter val="Avocat Bacon Cocktail (petit calibre)"/>
        <filter val="Avocat Bacon médium BIO"/>
        <filter val="Avocat Fuerte"/>
        <filter val="Avocat Fuerte BIO"/>
        <filter val="Baie de Goji BIO (env. 1kg)"/>
        <filter val="Baie de Goji BIO (envi. 500g)"/>
        <filter val="Banane Cavendish (mûri sur plante)"/>
        <filter val="Banane Cavendish BIO/RECO_x000a_    - (robuste et ferme)"/>
        <filter val="Banane deshydratée BIO semi-sèche_x000a_    - (Production Rufino, env. 200g)"/>
        <filter val="Bâtons de cannelle BIO (env. 100g)"/>
        <filter val="Betterave BIO"/>
        <filter val="Betterave en poudre BIO (env. 1kg)"/>
        <filter val="Betterave en poudre BIO (env. 500g)"/>
        <filter val="Beurre de cacao BIO (env. 1kg)"/>
        <filter val="Blette BIO"/>
        <filter val="Cacao en poudre CRU BIO (env. 1 kg)"/>
        <filter val="Camu Camu en poudre BIO (env. 250g)"/>
        <filter val="Carambole / fruit étoilé"/>
        <filter val="Carotte avec fane"/>
        <filter val="Carotte sans fane"/>
        <filter val="Carotte sans fane BIO"/>
        <filter val="Caroube de l'Alpujarra BIO (env 400g)"/>
        <filter val="Céleri vert"/>
        <filter val="Céleri vert BIO"/>
        <filter val="Chia BIO (env. 1kg)"/>
        <filter val="Chips de coco CRU BIO (env. 1kg)"/>
        <filter val="Chirimoya (grand)"/>
        <filter val="Chirimoya BIO (production Rufino)"/>
        <filter val="Chou Kale BIO (production Rufino)"/>
        <filter val="Chou Kale Winterbor Crespa BIO baby (Production de Rufino)"/>
        <filter val="Chou vert BIO"/>
        <filter val="Citron Caviar (culture naturelle, plateau 200g)"/>
        <filter val="Citron Caviar (culture naturelle, plateau 500g)"/>
        <filter val="Citron Caviar BIO_x000a_    - (plateau de 200g)"/>
        <filter val="Citron Caviar BIO_x000a_    - (plateau de 500g)"/>
        <filter val="Citron jaune (mûri sur plante)"/>
        <filter val="Citron jaune BIO (seconde catégorie)"/>
        <filter val="Citron jaune Verna BIO (mûri sur arbre)_x000a_    - (grand/moyen)"/>
        <filter val="Citron vert"/>
        <filter val="Citronnelle BIO_x000a_    - (bouquet de 5 tiges)"/>
        <filter val="Coco Pagode fraîche"/>
        <filter val="Coing"/>
        <filter val="Concombre mini gourmet"/>
        <filter val="Courge Butternut BIO"/>
        <filter val="Courgette BIO (2nd catégorie)"/>
        <filter val="Crackers déshydratés CRU BIO (env. 200g)_x000a_    - (tomate, tournesol, sarrasin, lin, oignons, ...)"/>
        <filter val="Curcuma frais BIO (paquet 500g)"/>
        <filter val="Dattes Deglet Nour en rame BIO"/>
        <filter val="Dattes Deglet Nour sans rame BIO"/>
        <filter val="Dattes Deglet sans noyau BIO"/>
        <filter val="Dattes Mazafati de Bam BIO (env. 250g)"/>
        <filter val="Dattes Medjool Jumbo semi-sèche BIO"/>
        <filter val="Eau de mer micro-filtrée hypertonique_x000a_    - (n°1 : box 3L)"/>
        <filter val="Eau de mer micro-filtrée hypertonique_x000a_    - (n°2 : box 11L)"/>
        <filter val="Eau de mer micro-filtrée hypertonique_x000a_    - (n°3 : box 20L)"/>
        <filter val="Epi de maïs doux frais"/>
        <filter val="Extracteur de jus ANGEL 5500"/>
        <filter val="Fane de Betterave Baby BIO_x000a_    - (Production de Rufino)"/>
        <filter val="Fane de betterave BIO (production Rufino)"/>
        <filter val="Farine de coco (env. 1kg)"/>
        <filter val="Fenugrec en graines BIO (env. 500g)"/>
        <filter val="Fève de Cacao entière CRU BIO (env. 1kg)"/>
        <filter val="Figue de Barbarie"/>
        <filter val="Figues sèches BIO"/>
        <filter val="Fruits du Baobab en poudre BIO"/>
        <filter val="Gingembre BIO"/>
        <filter val="Goyave"/>
        <filter val="Graines de chanvre pelées CRU BIO_x000a_    - (env. 1 kg)"/>
        <filter val="Graines de tournesol sans coque CRU BIO_x000a_    - (env. 1kg)"/>
        <filter val="Graines de tournesol sans coque CRU BIO_x000a_    - (env. 500g)"/>
        <filter val="Grenade"/>
        <filter val="Grenade BIO"/>
        <filter val="Grenade Purple Queen BIO"/>
        <filter val="Huile d'olive Alorena 1L BIO"/>
        <filter val="Huile d'olive Aloreña 5L BIO"/>
        <filter val="Kaki différentes variétés_x000a_    - (persimon, rouge brillant, tomatero)"/>
        <filter val="Kaki Fuyu"/>
        <filter val="Kiwi"/>
        <filter val="Kiwi  BIO"/>
        <filter val="Kiwi Sun Gold"/>
        <filter val="Lait de coco en poudre CRU BIO (1kg)"/>
        <filter val="Lait de coco en poudre CRU BIO (500g)"/>
        <filter val="Lima-Limon BIO (entre citron vert et jaune)_x000a_    - (Variété indienne)"/>
        <filter val="Lucuma cru en poudre CRU BIO (env. 1 kg)"/>
        <filter val="Maca brute en poudre CRU BIO (env. 1kg)"/>
        <filter val="Maca brute en poudre CRU BIO (env. 500g)"/>
        <filter val="Maca noire BIO (env. 1kg)"/>
        <filter val="Maca noire BIO (env. 500g)"/>
        <filter val="Maïs doux frais (plateau de 2 pièces)"/>
        <filter val="Mangue déshydratée Irwin gourmet (à basse température, tranches)"/>
        <filter val="Mangue déshydratée rouge Palmer (semi-sèche  de fabrication artisanale, env. 500g)"/>
        <filter val="Mangue Irwin (grande)"/>
        <filter val="Mangue Keitt"/>
        <filter val="Mangue Keitt BIO"/>
        <filter val="Mangue Keitt BIO (légères brûlures superficielles à côté du pédoncule causées par le soleil)"/>
        <filter val="Mangue Keitt BIO (petit)"/>
        <filter val="Mangue Kent (moyen) murie sur l'arbre"/>
        <filter val="Mangue Kent Bio (légères brûlures superficielles à côté de la tige produites par le soleil)"/>
        <filter val="Mangue Lipens"/>
        <filter val="Mangue Osteen"/>
        <filter val="Mangue Osteen (Ferme Eparadise, mûrie sur plante, récoltée quotidiennement)"/>
        <filter val="Mangue Osteen BIO (Qualité supérieure, mûrie sur plante)"/>
        <filter val="Mangue Osteen mini gourmet"/>
        <filter val="Mangue Palmer Rouge BIO (Grand)"/>
        <filter val="Mangue Palmer rouge gourmet BIO"/>
        <filter val="Mangue plusieurs variétés_x000a_    - (Haden, Irwin, Lipens, Osteen, Tommy Atkins)"/>
        <filter val="Melon peau de crapaud"/>
        <filter val="Melon peau de crapaud BIO"/>
        <filter val="Miel d'avocat (Bocal en verre 1kg)"/>
        <filter val="Miel d'eucalyptus BIO (Bocal en verre 1kg)"/>
        <filter val="Miel de Fleur d'oranger (Bocal en verre 1kg)"/>
        <filter val="Miel de Huelva multifleurs sans filtration CRU BIO  _x000a_    - (Bocal en verre 1kg)"/>
        <filter val="Miel de montagne (Bocal en verre 1kg)"/>
        <filter val="Miel de Romarin (Bocal en verre 1kg)"/>
        <filter val="Miel Multi-fleurs (Bocal en verre 1kg)"/>
        <filter val="Néfle d'hiver"/>
        <filter val="Noisette sans coque CRU BIO (env. 1kg)"/>
        <filter val="Noix de cajou BIO (env. 1kg)"/>
        <filter val="Noix de Macadamia sans coque BIO_x000a_    - (env. 1kg)"/>
        <filter val="Noix de Macadamia sans coque BIO_x000a_    - (env. 500g)"/>
        <filter val="Noix de Pécan sans coque BIO (env. 1kg)"/>
        <filter val="Noix de Pécan sans coque BIO (env. 500g)"/>
        <filter val="Oignon blanc BIO"/>
        <filter val="Oignon rouge BIO"/>
        <filter val="Olives Aloreña BIO non pasteurisées (Bocal 800g)"/>
        <filter val="Olives fermentées BIO non pasteurisées (env. 450g, Fraîches, semi-sèches, sèches, au choix, sans sel, sans eau et sans autres ajouts)"/>
        <filter val="Olives noires BIO (bocal 500g, sans noyau, semi-séchées, non pasteurisées)"/>
        <filter val="Olives vertes Gordal Manzanilla fraîches"/>
        <filter val="Orange Valencialate"/>
        <filter val="Paprika épicé de la Vera BIO (env. 1kg)"/>
        <filter val="Patate douce BIO (Grande)"/>
        <filter val="Patate douce BIO (Moyenne)"/>
        <filter val="Patate Douce Violette BIO (Moyenne, grande) Nouvelle récolte"/>
        <filter val="Pistache avec coque CRU (env. 1kg)"/>
        <filter val="Pistache avec coque CRU (env. 500g)"/>
        <filter val="Pitaya (fruit du dragon, jaune à l'extérieur et pulpe blanche)"/>
        <filter val="Pitaya rouge BIO"/>
        <filter val="Poire Conférence"/>
        <filter val="Poire Conférence BIO"/>
        <filter val="Poireau BIO"/>
        <filter val="Poivron mini en couleur"/>
        <filter val="Poivron rouge Ramiro BIO"/>
        <filter val="Polen Frais BIO (bocal 500g)"/>
        <filter val="Polen sec BIO (bocal 500g)"/>
        <filter val="Pomme de terre Lucinda blanche BIO"/>
        <filter val="Pomme de terre rouge BIO"/>
        <filter val="Pomme Golden"/>
        <filter val="Pomme Granny Smith"/>
        <filter val="Pomme Reineta"/>
        <filter val="Pomme rouge Starky"/>
        <filter val="Pomme rouge Top Red"/>
        <filter val="Pomme verte Doncella"/>
        <filter val="Radis Daikon"/>
        <filter val="Raisin sec Sultana BIO_x000a_    - (env. 1kg)"/>
        <filter val="Raisins secs Muscat en grains_x000a_    - (env. 500g)"/>
        <filter val="Sel rose de l'Himalaya moulu_x000a_    - (sous vide, env. 1kg)"/>
        <filter val="Sésame CRU BIO (env. 1kg)"/>
        <filter val="Souchet BIO (env. 1kg)"/>
        <filter val="Spaguetti de mer déshydraté BIO (env. 1kg)"/>
        <filter val="Spaguetti de mer déshydraté BIO (env. 500g)"/>
        <filter val="Spiruline en poudre"/>
        <filter val="Sucre de coco BIO (env. 1kg)"/>
        <filter val="Tomate déshydratée CRU BIO (env. 1kg, à basse température 35º, qualité supérieure)"/>
        <filter val="Tomate déshydratée CRU BIO (env. 200g, à basse température 35º, qualité supérieure)"/>
        <filter val="Xylitol (sucre de bouleau) (env. 1kg)"/>
      </filters>
    </filterColumn>
  </autoFilter>
  <mergeCells count="333">
    <mergeCell ref="O3:P4"/>
    <mergeCell ref="AS8:AT8"/>
    <mergeCell ref="AU8:AV8"/>
    <mergeCell ref="AW8:AX8"/>
    <mergeCell ref="AY8:AZ8"/>
    <mergeCell ref="BA8:BB8"/>
    <mergeCell ref="AS5:AT6"/>
    <mergeCell ref="AU5:AV6"/>
    <mergeCell ref="AW5:AX6"/>
    <mergeCell ref="AY5:AZ6"/>
    <mergeCell ref="BA5:BB6"/>
    <mergeCell ref="AS7:AT7"/>
    <mergeCell ref="AU7:AV7"/>
    <mergeCell ref="AW7:AX7"/>
    <mergeCell ref="AY7:AZ7"/>
    <mergeCell ref="BA7:BB7"/>
    <mergeCell ref="AA8:AB8"/>
    <mergeCell ref="AC8:AD8"/>
    <mergeCell ref="AE8:AF8"/>
    <mergeCell ref="O7:P7"/>
    <mergeCell ref="O5:P6"/>
    <mergeCell ref="AM5:AN6"/>
    <mergeCell ref="AO5:AP6"/>
    <mergeCell ref="AQ5:AR6"/>
    <mergeCell ref="S5:T6"/>
    <mergeCell ref="AG5:AH6"/>
    <mergeCell ref="AI5:AJ6"/>
    <mergeCell ref="AK5:AL6"/>
    <mergeCell ref="AG7:AH7"/>
    <mergeCell ref="AI7:AJ7"/>
    <mergeCell ref="AK7:AL7"/>
    <mergeCell ref="AM7:AN7"/>
    <mergeCell ref="AO7:AP7"/>
    <mergeCell ref="AG8:AH8"/>
    <mergeCell ref="AI8:AJ8"/>
    <mergeCell ref="AK8:AL8"/>
    <mergeCell ref="AM8:AN8"/>
    <mergeCell ref="AO8:AP8"/>
    <mergeCell ref="C225:D225"/>
    <mergeCell ref="C226:D226"/>
    <mergeCell ref="C227:D227"/>
    <mergeCell ref="C25:D25"/>
    <mergeCell ref="C41:D41"/>
    <mergeCell ref="C30:D30"/>
    <mergeCell ref="C31:D31"/>
    <mergeCell ref="C32:D32"/>
    <mergeCell ref="C33:D33"/>
    <mergeCell ref="C34:D34"/>
    <mergeCell ref="C35:D35"/>
    <mergeCell ref="C206:D206"/>
    <mergeCell ref="C207:D207"/>
    <mergeCell ref="C203:D203"/>
    <mergeCell ref="C204:D204"/>
    <mergeCell ref="C205:D205"/>
    <mergeCell ref="C40:D40"/>
    <mergeCell ref="C58:D58"/>
    <mergeCell ref="C48:D48"/>
    <mergeCell ref="C228:D228"/>
    <mergeCell ref="C229:D229"/>
    <mergeCell ref="C230:D230"/>
    <mergeCell ref="C231:D231"/>
    <mergeCell ref="A2:B10"/>
    <mergeCell ref="C3:C7"/>
    <mergeCell ref="C8:C10"/>
    <mergeCell ref="C26:D26"/>
    <mergeCell ref="C27:D27"/>
    <mergeCell ref="C28:D28"/>
    <mergeCell ref="C29:D29"/>
    <mergeCell ref="C13:D13"/>
    <mergeCell ref="C14:D14"/>
    <mergeCell ref="C15:D15"/>
    <mergeCell ref="C16:D16"/>
    <mergeCell ref="C202:D202"/>
    <mergeCell ref="C21:D21"/>
    <mergeCell ref="C22:D22"/>
    <mergeCell ref="C23:D23"/>
    <mergeCell ref="C20:D20"/>
    <mergeCell ref="C18:D18"/>
    <mergeCell ref="C19:D19"/>
    <mergeCell ref="C11:D11"/>
    <mergeCell ref="C12:D12"/>
    <mergeCell ref="C261:D261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6:D256"/>
    <mergeCell ref="C257:D257"/>
    <mergeCell ref="C258:D258"/>
    <mergeCell ref="C259:D259"/>
    <mergeCell ref="C260:D260"/>
    <mergeCell ref="C253:D253"/>
    <mergeCell ref="C254:D254"/>
    <mergeCell ref="C49:D49"/>
    <mergeCell ref="C50:D50"/>
    <mergeCell ref="C51:D51"/>
    <mergeCell ref="C52:D52"/>
    <mergeCell ref="E6:J6"/>
    <mergeCell ref="E7:F7"/>
    <mergeCell ref="G7:H7"/>
    <mergeCell ref="C24:D24"/>
    <mergeCell ref="C42:D42"/>
    <mergeCell ref="C43:D43"/>
    <mergeCell ref="C44:D44"/>
    <mergeCell ref="C45:D45"/>
    <mergeCell ref="C46:D46"/>
    <mergeCell ref="C47:D47"/>
    <mergeCell ref="C36:D36"/>
    <mergeCell ref="C37:D37"/>
    <mergeCell ref="C38:D38"/>
    <mergeCell ref="C39:D39"/>
    <mergeCell ref="E2:J2"/>
    <mergeCell ref="E3:J3"/>
    <mergeCell ref="E4:J4"/>
    <mergeCell ref="E5:J5"/>
    <mergeCell ref="K1:M1"/>
    <mergeCell ref="C17:D17"/>
    <mergeCell ref="I7:J7"/>
    <mergeCell ref="A1:J1"/>
    <mergeCell ref="E8:J8"/>
    <mergeCell ref="E9:J9"/>
    <mergeCell ref="E10:J10"/>
    <mergeCell ref="K7:K8"/>
    <mergeCell ref="K2:M6"/>
    <mergeCell ref="K9:L9"/>
    <mergeCell ref="K10:L10"/>
    <mergeCell ref="C215:D215"/>
    <mergeCell ref="C216:D216"/>
    <mergeCell ref="C217:D217"/>
    <mergeCell ref="C218:D218"/>
    <mergeCell ref="C210:D210"/>
    <mergeCell ref="C211:D211"/>
    <mergeCell ref="C212:D212"/>
    <mergeCell ref="C213:D213"/>
    <mergeCell ref="C214:D214"/>
    <mergeCell ref="C53:D53"/>
    <mergeCell ref="C66:D66"/>
    <mergeCell ref="C67:D67"/>
    <mergeCell ref="C68:D68"/>
    <mergeCell ref="C69:D69"/>
    <mergeCell ref="C70:D70"/>
    <mergeCell ref="C71:D71"/>
    <mergeCell ref="C60:D60"/>
    <mergeCell ref="C61:D61"/>
    <mergeCell ref="C62:D62"/>
    <mergeCell ref="C63:D63"/>
    <mergeCell ref="C64:D64"/>
    <mergeCell ref="C65:D65"/>
    <mergeCell ref="C59:D59"/>
    <mergeCell ref="C54:D54"/>
    <mergeCell ref="C55:D55"/>
    <mergeCell ref="C56:D56"/>
    <mergeCell ref="C57:D57"/>
    <mergeCell ref="C78:D78"/>
    <mergeCell ref="C79:D79"/>
    <mergeCell ref="C80:D80"/>
    <mergeCell ref="C81:D81"/>
    <mergeCell ref="C82:D82"/>
    <mergeCell ref="C83:D83"/>
    <mergeCell ref="C72:D72"/>
    <mergeCell ref="C73:D73"/>
    <mergeCell ref="C74:D74"/>
    <mergeCell ref="C75:D75"/>
    <mergeCell ref="C76:D76"/>
    <mergeCell ref="C77:D77"/>
    <mergeCell ref="C90:D90"/>
    <mergeCell ref="C91:D91"/>
    <mergeCell ref="C92:D92"/>
    <mergeCell ref="C93:D93"/>
    <mergeCell ref="C94:D94"/>
    <mergeCell ref="C95:D95"/>
    <mergeCell ref="C84:D84"/>
    <mergeCell ref="C85:D85"/>
    <mergeCell ref="C86:D86"/>
    <mergeCell ref="C87:D87"/>
    <mergeCell ref="C88:D88"/>
    <mergeCell ref="C89:D89"/>
    <mergeCell ref="C102:D102"/>
    <mergeCell ref="C103:D103"/>
    <mergeCell ref="C104:D104"/>
    <mergeCell ref="C105:D105"/>
    <mergeCell ref="C106:D106"/>
    <mergeCell ref="C107:D107"/>
    <mergeCell ref="C96:D96"/>
    <mergeCell ref="C97:D97"/>
    <mergeCell ref="C98:D98"/>
    <mergeCell ref="C99:D99"/>
    <mergeCell ref="C100:D100"/>
    <mergeCell ref="C101:D101"/>
    <mergeCell ref="C114:D114"/>
    <mergeCell ref="C115:D115"/>
    <mergeCell ref="C116:D116"/>
    <mergeCell ref="C117:D117"/>
    <mergeCell ref="C118:D118"/>
    <mergeCell ref="C119:D119"/>
    <mergeCell ref="C108:D108"/>
    <mergeCell ref="C109:D109"/>
    <mergeCell ref="C110:D110"/>
    <mergeCell ref="C111:D111"/>
    <mergeCell ref="C112:D112"/>
    <mergeCell ref="C113:D113"/>
    <mergeCell ref="C126:D126"/>
    <mergeCell ref="C127:D127"/>
    <mergeCell ref="C128:D128"/>
    <mergeCell ref="C129:D129"/>
    <mergeCell ref="C130:D130"/>
    <mergeCell ref="C131:D131"/>
    <mergeCell ref="C120:D120"/>
    <mergeCell ref="C121:D121"/>
    <mergeCell ref="C122:D122"/>
    <mergeCell ref="C123:D123"/>
    <mergeCell ref="C124:D124"/>
    <mergeCell ref="C125:D125"/>
    <mergeCell ref="C138:D138"/>
    <mergeCell ref="C139:D139"/>
    <mergeCell ref="C140:D140"/>
    <mergeCell ref="C141:D141"/>
    <mergeCell ref="C142:D142"/>
    <mergeCell ref="C143:D143"/>
    <mergeCell ref="C132:D132"/>
    <mergeCell ref="C133:D133"/>
    <mergeCell ref="C134:D134"/>
    <mergeCell ref="C135:D135"/>
    <mergeCell ref="C136:D136"/>
    <mergeCell ref="C137:D137"/>
    <mergeCell ref="C150:D150"/>
    <mergeCell ref="C151:D151"/>
    <mergeCell ref="C152:D152"/>
    <mergeCell ref="C153:D153"/>
    <mergeCell ref="C154:D154"/>
    <mergeCell ref="C155:D155"/>
    <mergeCell ref="C144:D144"/>
    <mergeCell ref="C145:D145"/>
    <mergeCell ref="C146:D146"/>
    <mergeCell ref="C147:D147"/>
    <mergeCell ref="C148:D148"/>
    <mergeCell ref="C149:D149"/>
    <mergeCell ref="C162:D162"/>
    <mergeCell ref="C163:D163"/>
    <mergeCell ref="C164:D164"/>
    <mergeCell ref="C165:D165"/>
    <mergeCell ref="C166:D166"/>
    <mergeCell ref="C167:D167"/>
    <mergeCell ref="C156:D156"/>
    <mergeCell ref="C157:D157"/>
    <mergeCell ref="C158:D158"/>
    <mergeCell ref="C159:D159"/>
    <mergeCell ref="C160:D160"/>
    <mergeCell ref="C161:D161"/>
    <mergeCell ref="C168:D168"/>
    <mergeCell ref="C169:D169"/>
    <mergeCell ref="C170:D170"/>
    <mergeCell ref="C171:D171"/>
    <mergeCell ref="C172:D172"/>
    <mergeCell ref="C173:D173"/>
    <mergeCell ref="C185:D185"/>
    <mergeCell ref="C174:D174"/>
    <mergeCell ref="C175:D175"/>
    <mergeCell ref="C176:D176"/>
    <mergeCell ref="C177:D177"/>
    <mergeCell ref="C178:D178"/>
    <mergeCell ref="C179:D179"/>
    <mergeCell ref="C191:D191"/>
    <mergeCell ref="C180:D180"/>
    <mergeCell ref="C181:D181"/>
    <mergeCell ref="C182:D182"/>
    <mergeCell ref="C183:D183"/>
    <mergeCell ref="C184:D184"/>
    <mergeCell ref="C188:D188"/>
    <mergeCell ref="C189:D189"/>
    <mergeCell ref="C190:D190"/>
    <mergeCell ref="C186:D186"/>
    <mergeCell ref="C187:D187"/>
    <mergeCell ref="C255:D255"/>
    <mergeCell ref="C198:D198"/>
    <mergeCell ref="C199:D199"/>
    <mergeCell ref="C200:D200"/>
    <mergeCell ref="C201:D201"/>
    <mergeCell ref="C235:D235"/>
    <mergeCell ref="C252:D252"/>
    <mergeCell ref="C192:D192"/>
    <mergeCell ref="C193:D193"/>
    <mergeCell ref="C194:D194"/>
    <mergeCell ref="C195:D195"/>
    <mergeCell ref="C196:D196"/>
    <mergeCell ref="C197:D197"/>
    <mergeCell ref="C219:D219"/>
    <mergeCell ref="C220:D220"/>
    <mergeCell ref="C208:D208"/>
    <mergeCell ref="C209:D209"/>
    <mergeCell ref="C221:D221"/>
    <mergeCell ref="C222:D222"/>
    <mergeCell ref="C232:D232"/>
    <mergeCell ref="C233:D233"/>
    <mergeCell ref="C234:D234"/>
    <mergeCell ref="C223:D223"/>
    <mergeCell ref="C224:D224"/>
    <mergeCell ref="O2:P2"/>
    <mergeCell ref="AQ8:AR8"/>
    <mergeCell ref="Q7:R7"/>
    <mergeCell ref="S7:T7"/>
    <mergeCell ref="U7:V7"/>
    <mergeCell ref="W7:X7"/>
    <mergeCell ref="N1:N261"/>
    <mergeCell ref="U5:V6"/>
    <mergeCell ref="W5:X6"/>
    <mergeCell ref="Y5:Z6"/>
    <mergeCell ref="AA5:AB6"/>
    <mergeCell ref="AC5:AD6"/>
    <mergeCell ref="AE5:AF6"/>
    <mergeCell ref="Q5:R6"/>
    <mergeCell ref="Y7:Z7"/>
    <mergeCell ref="AA7:AB7"/>
    <mergeCell ref="AC7:AD7"/>
    <mergeCell ref="AE7:AF7"/>
    <mergeCell ref="Q8:R8"/>
    <mergeCell ref="S8:T8"/>
    <mergeCell ref="U8:V8"/>
    <mergeCell ref="W8:X8"/>
    <mergeCell ref="Y8:Z8"/>
    <mergeCell ref="AQ7:AR7"/>
  </mergeCells>
  <conditionalFormatting sqref="Q2:S2">
    <cfRule type="cellIs" dxfId="91" priority="133" operator="equal">
      <formula>"""À REMPLIR"""</formula>
    </cfRule>
  </conditionalFormatting>
  <conditionalFormatting sqref="Q3:S3">
    <cfRule type="cellIs" dxfId="90" priority="132" operator="equal">
      <formula>"""À REMPLIR"""</formula>
    </cfRule>
  </conditionalFormatting>
  <conditionalFormatting sqref="Q4:S4">
    <cfRule type="cellIs" dxfId="89" priority="131" operator="equal">
      <formula>"""À REMPLIR"""</formula>
    </cfRule>
  </conditionalFormatting>
  <conditionalFormatting sqref="E10:J10">
    <cfRule type="expression" dxfId="88" priority="116">
      <formula>COUNTIF($E$10,"*REMPLIR*")&gt;0</formula>
    </cfRule>
  </conditionalFormatting>
  <conditionalFormatting sqref="E9:J9">
    <cfRule type="expression" dxfId="87" priority="115">
      <formula>COUNTIF($E$9,"*REMPLIR*")&gt;0</formula>
    </cfRule>
  </conditionalFormatting>
  <conditionalFormatting sqref="E8:J8">
    <cfRule type="expression" dxfId="86" priority="114">
      <formula>COUNTIF($E$8,"*REMPLIR*")&gt;0</formula>
    </cfRule>
  </conditionalFormatting>
  <conditionalFormatting sqref="I7:J7">
    <cfRule type="expression" dxfId="85" priority="113">
      <formula>COUNTIF($I$7,"*REMPLIR*")&gt;0</formula>
    </cfRule>
  </conditionalFormatting>
  <conditionalFormatting sqref="E7:F7">
    <cfRule type="expression" dxfId="84" priority="112">
      <formula>COUNTIF($E$7,"*REMPLIR*")&gt;0</formula>
    </cfRule>
  </conditionalFormatting>
  <conditionalFormatting sqref="E3:J3">
    <cfRule type="expression" dxfId="83" priority="108">
      <formula>COUNTIF($E3,"*REMPLIR*")&gt;0</formula>
    </cfRule>
  </conditionalFormatting>
  <conditionalFormatting sqref="M12:M261">
    <cfRule type="cellIs" dxfId="82" priority="98" operator="greaterThan">
      <formula>0</formula>
    </cfRule>
  </conditionalFormatting>
  <conditionalFormatting sqref="E2:J2">
    <cfRule type="expression" dxfId="81" priority="95">
      <formula>COUNTIF($E$2,"*REMPLIR*")&gt;0</formula>
    </cfRule>
  </conditionalFormatting>
  <conditionalFormatting sqref="B12:J261">
    <cfRule type="expression" dxfId="80" priority="91">
      <formula>COUNTIF($C12,"*BIO*")=0</formula>
    </cfRule>
    <cfRule type="expression" dxfId="79" priority="92">
      <formula>COUNTIF($C12,"*BIO*")&gt;0</formula>
    </cfRule>
  </conditionalFormatting>
  <conditionalFormatting sqref="Q7:BB7">
    <cfRule type="expression" dxfId="78" priority="22705">
      <formula>COUNTIF(Q$7,"*Prénom*")&gt;0</formula>
    </cfRule>
  </conditionalFormatting>
  <conditionalFormatting sqref="Q8:BB8">
    <cfRule type="expression" dxfId="77" priority="14">
      <formula>COUNTIF(Q$8,"*Email*")&gt;0</formula>
    </cfRule>
  </conditionalFormatting>
  <conditionalFormatting sqref="K10">
    <cfRule type="cellIs" dxfId="76" priority="12" operator="lessThan">
      <formula>70</formula>
    </cfRule>
  </conditionalFormatting>
  <conditionalFormatting sqref="A12:A261">
    <cfRule type="expression" dxfId="75" priority="11">
      <formula>$K12&gt;0</formula>
    </cfRule>
  </conditionalFormatting>
  <conditionalFormatting sqref="E4:J6">
    <cfRule type="expression" dxfId="74" priority="8">
      <formula>COUNTIF($E4,"*REMPLIR*")&gt;0</formula>
    </cfRule>
  </conditionalFormatting>
  <conditionalFormatting sqref="P8">
    <cfRule type="cellIs" dxfId="73" priority="4" operator="equal">
      <formula>"""À REMPLIR"""</formula>
    </cfRule>
  </conditionalFormatting>
  <conditionalFormatting sqref="O7:P7">
    <cfRule type="expression" dxfId="72" priority="3">
      <formula>COUNTIF(O$7,"*Prénom*")&gt;0</formula>
    </cfRule>
  </conditionalFormatting>
  <dataValidations count="1">
    <dataValidation type="whole" allowBlank="1" showErrorMessage="1" error="Veuillez saisir un nombre entier entre 1 et 500" sqref="AC12:AC261 O12:O261 Q12:Q261 S12:S261 U12:U261 Y12:Y261 AA12:AA261 AQ12:AQ261 AG12:AG261 AE12:AE261 AI12:AI261 AK12:AK261 AM12:AM261 AO12:AO261 W12:W261 BA12:BA261 AS12:AS261 AU12:AU261 AW12:AW261 AY12:AY261" xr:uid="{EEBCFC1B-B4C3-5149-B522-545157A353D6}">
      <formula1>1</formula1>
      <formula2>500</formula2>
    </dataValidation>
  </dataValidation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C7C7FA57-A334-47B6-BF9F-856096FD1D06}">
            <xm:f>AND(BDD!$L2&lt;&gt;"", $K12&gt;=3, $K12&lt;=4.99)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3" id="{00000000-000E-0000-0100-00004E000000}">
            <xm:f>AND(BDD!$L2&lt;&gt;"", AND($K12&gt;0, $K12&lt;3))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94" id="{1F046356-3F0A-4E8E-BCFA-1F12628040ED}">
            <xm:f>OR(AND(BDD!$L2&lt;&gt;"", $K12&gt;4.99),  AND( BDD!$L2="", $K12&gt;0))</xm:f>
            <x14:dxf>
              <fill>
                <patternFill>
                  <bgColor theme="0" tint="-0.14996795556505021"/>
                </patternFill>
              </fill>
            </x14:dxf>
          </x14:cfRule>
          <xm:sqref>K12:L261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6634B5-FE11-46D4-A9A0-BEA2935CDBF2}">
          <x14:formula1>
            <xm:f>POIDS!$B$3:$B$111</xm:f>
          </x14:formula1>
          <xm:sqref>E2:J2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>
    <tabColor rgb="FFC00000"/>
  </sheetPr>
  <dimension ref="A1:EP264"/>
  <sheetViews>
    <sheetView showGridLines="0" zoomScaleNormal="100" workbookViewId="0">
      <pane xSplit="47" ySplit="11" topLeftCell="CL12" activePane="bottomRight" state="frozen"/>
      <selection pane="topRight" activeCell="CA13" sqref="CA13"/>
      <selection pane="bottomLeft" activeCell="CA13" sqref="CA13"/>
      <selection pane="bottomRight" activeCell="AH20" sqref="AH20"/>
    </sheetView>
  </sheetViews>
  <sheetFormatPr baseColWidth="10" defaultColWidth="0" defaultRowHeight="11" zeroHeight="1" outlineLevelRow="1" outlineLevelCol="1" x14ac:dyDescent="0.2"/>
  <cols>
    <col min="1" max="20" width="5.6640625" style="130" hidden="1" customWidth="1" outlineLevel="1"/>
    <col min="21" max="21" width="6.5" style="130" customWidth="1" collapsed="1"/>
    <col min="22" max="22" width="11.33203125" style="199" customWidth="1"/>
    <col min="23" max="23" width="30.5" style="140" customWidth="1"/>
    <col min="24" max="24" width="5.83203125" style="200" customWidth="1"/>
    <col min="25" max="25" width="9.1640625" style="201" hidden="1" customWidth="1" outlineLevel="1"/>
    <col min="26" max="26" width="9.5" style="201" customWidth="1" collapsed="1"/>
    <col min="27" max="27" width="7.83203125" style="201" customWidth="1"/>
    <col min="28" max="30" width="7.6640625" style="201" hidden="1" customWidth="1" outlineLevel="1"/>
    <col min="31" max="31" width="7.6640625" style="201" hidden="1" customWidth="1" outlineLevel="1" collapsed="1"/>
    <col min="32" max="33" width="7.6640625" style="201" hidden="1" customWidth="1" outlineLevel="1"/>
    <col min="34" max="34" width="10.1640625" style="130" customWidth="1" collapsed="1"/>
    <col min="35" max="35" width="8.83203125" style="202" customWidth="1" outlineLevel="1"/>
    <col min="36" max="36" width="10.83203125" style="203" customWidth="1" outlineLevel="1"/>
    <col min="37" max="37" width="9.33203125" style="202" customWidth="1" outlineLevel="1"/>
    <col min="38" max="38" width="2.6640625" style="198" customWidth="1"/>
    <col min="39" max="39" width="7.83203125" style="202" customWidth="1" outlineLevel="1"/>
    <col min="40" max="40" width="11" style="202" customWidth="1" outlineLevel="1"/>
    <col min="41" max="41" width="9.33203125" style="202" customWidth="1" outlineLevel="1"/>
    <col min="42" max="43" width="3.6640625" style="202" customWidth="1" outlineLevel="1"/>
    <col min="44" max="44" width="2.6640625" style="198" customWidth="1"/>
    <col min="45" max="45" width="7.83203125" style="202" customWidth="1" outlineLevel="1"/>
    <col min="46" max="46" width="9.5" style="202" customWidth="1" outlineLevel="1"/>
    <col min="47" max="47" width="8.33203125" style="202" customWidth="1" outlineLevel="1"/>
    <col min="48" max="48" width="5.6640625" style="130" customWidth="1"/>
    <col min="49" max="50" width="8.6640625" style="130" customWidth="1"/>
    <col min="51" max="51" width="5.6640625" style="130" customWidth="1"/>
    <col min="52" max="53" width="8.6640625" style="130" customWidth="1"/>
    <col min="54" max="54" width="5.6640625" style="130" customWidth="1"/>
    <col min="55" max="56" width="8.6640625" style="130" customWidth="1"/>
    <col min="57" max="57" width="5.6640625" style="130" customWidth="1"/>
    <col min="58" max="59" width="8.6640625" style="130" customWidth="1"/>
    <col min="60" max="60" width="5.6640625" style="130" customWidth="1"/>
    <col min="61" max="62" width="8.6640625" style="130" customWidth="1"/>
    <col min="63" max="63" width="5.6640625" style="130" customWidth="1"/>
    <col min="64" max="65" width="8.6640625" style="130" customWidth="1"/>
    <col min="66" max="66" width="5.6640625" style="130" customWidth="1"/>
    <col min="67" max="68" width="8.6640625" style="130" customWidth="1"/>
    <col min="69" max="69" width="5.6640625" style="130" customWidth="1"/>
    <col min="70" max="71" width="8.6640625" style="130" customWidth="1"/>
    <col min="72" max="72" width="5.6640625" style="130" customWidth="1"/>
    <col min="73" max="74" width="8.6640625" style="130" customWidth="1"/>
    <col min="75" max="75" width="5.6640625" style="130" customWidth="1"/>
    <col min="76" max="77" width="8.6640625" style="130" customWidth="1"/>
    <col min="78" max="78" width="5.6640625" style="130" customWidth="1"/>
    <col min="79" max="80" width="8.6640625" style="130" customWidth="1"/>
    <col min="81" max="81" width="5.6640625" style="130" customWidth="1"/>
    <col min="82" max="83" width="8.6640625" style="130" customWidth="1"/>
    <col min="84" max="84" width="5.6640625" style="130" customWidth="1"/>
    <col min="85" max="86" width="8.6640625" style="130" customWidth="1"/>
    <col min="87" max="87" width="5.6640625" style="130" customWidth="1"/>
    <col min="88" max="89" width="8.6640625" style="130" customWidth="1"/>
    <col min="90" max="90" width="5.6640625" style="130" customWidth="1"/>
    <col min="91" max="92" width="8.6640625" style="130" customWidth="1"/>
    <col min="93" max="93" width="5.6640625" style="130" customWidth="1"/>
    <col min="94" max="95" width="8.6640625" style="130" customWidth="1"/>
    <col min="96" max="96" width="5.6640625" style="130" customWidth="1"/>
    <col min="97" max="98" width="8.6640625" style="130" customWidth="1"/>
    <col min="99" max="99" width="5.6640625" style="130" customWidth="1"/>
    <col min="100" max="101" width="8.6640625" style="130" customWidth="1"/>
    <col min="102" max="102" width="5.6640625" style="130" customWidth="1"/>
    <col min="103" max="104" width="8.6640625" style="130" customWidth="1"/>
    <col min="105" max="105" width="5.6640625" style="130" customWidth="1"/>
    <col min="106" max="107" width="8.6640625" style="130" customWidth="1"/>
    <col min="108" max="108" width="8.6640625" style="130" hidden="1" customWidth="1"/>
    <col min="109" max="109" width="2" style="130" customWidth="1"/>
    <col min="110" max="146" width="0" style="140" hidden="1" customWidth="1"/>
    <col min="147" max="16384" width="11.5" style="140" hidden="1"/>
  </cols>
  <sheetData>
    <row r="1" spans="1:109" ht="47.25" customHeight="1" outlineLevel="1" x14ac:dyDescent="0.2">
      <c r="U1" s="535" t="s">
        <v>84</v>
      </c>
      <c r="V1" s="535"/>
      <c r="W1" s="535"/>
      <c r="X1" s="536"/>
      <c r="Y1" s="536"/>
      <c r="Z1" s="536"/>
      <c r="AA1" s="536"/>
      <c r="AB1" s="536"/>
      <c r="AC1" s="536"/>
      <c r="AD1" s="536"/>
      <c r="AE1" s="537"/>
      <c r="AF1" s="537"/>
      <c r="AG1" s="537"/>
      <c r="AH1" s="537"/>
      <c r="AI1" s="567"/>
      <c r="AJ1" s="567"/>
      <c r="AK1" s="567"/>
      <c r="AL1" s="533"/>
      <c r="AM1" s="131"/>
      <c r="AN1" s="132"/>
      <c r="AO1" s="133"/>
      <c r="AP1" s="134"/>
      <c r="AQ1" s="134"/>
      <c r="AR1" s="533"/>
      <c r="AS1" s="135"/>
      <c r="AT1" s="136"/>
      <c r="AU1" s="137"/>
      <c r="AV1" s="566"/>
      <c r="AW1" s="566"/>
      <c r="AX1" s="566"/>
      <c r="AY1" s="566"/>
      <c r="AZ1" s="138"/>
      <c r="BA1" s="568"/>
      <c r="BB1" s="568"/>
      <c r="BC1" s="568"/>
      <c r="BD1" s="568"/>
      <c r="BE1" s="568"/>
      <c r="BF1" s="568"/>
      <c r="BG1" s="568"/>
      <c r="BH1" s="568"/>
      <c r="BI1" s="568"/>
      <c r="BJ1" s="568"/>
      <c r="BK1" s="568"/>
      <c r="BL1" s="568"/>
      <c r="BM1" s="568"/>
      <c r="BN1" s="568"/>
      <c r="BO1" s="568"/>
      <c r="BP1" s="568"/>
      <c r="BQ1" s="568"/>
      <c r="BR1" s="568"/>
      <c r="BS1" s="568"/>
      <c r="BT1" s="568"/>
      <c r="BU1" s="568"/>
      <c r="BV1" s="568"/>
      <c r="BW1" s="568"/>
      <c r="BX1" s="568"/>
      <c r="BY1" s="568"/>
      <c r="BZ1" s="568"/>
      <c r="CA1" s="568"/>
      <c r="CB1" s="568"/>
      <c r="CC1" s="568"/>
      <c r="CD1" s="568"/>
      <c r="CE1" s="568"/>
      <c r="CF1" s="568"/>
      <c r="CG1" s="568"/>
      <c r="CH1" s="568"/>
      <c r="CI1" s="568"/>
      <c r="CJ1" s="568"/>
      <c r="CK1" s="568"/>
      <c r="CL1" s="568"/>
      <c r="CM1" s="568"/>
      <c r="CN1" s="568"/>
      <c r="CO1" s="369"/>
      <c r="CP1" s="369"/>
      <c r="CQ1" s="369"/>
      <c r="CR1" s="369"/>
      <c r="CS1" s="369"/>
      <c r="CT1" s="369"/>
      <c r="CU1" s="369"/>
      <c r="CV1" s="369"/>
      <c r="CW1" s="369"/>
      <c r="CX1" s="369"/>
      <c r="CY1" s="369"/>
      <c r="CZ1" s="369"/>
      <c r="DA1" s="369"/>
      <c r="DB1" s="369"/>
      <c r="DC1" s="369"/>
      <c r="DD1" s="407"/>
      <c r="DE1" s="139"/>
    </row>
    <row r="2" spans="1:109" ht="20" customHeight="1" outlineLevel="1" x14ac:dyDescent="0.2">
      <c r="U2" s="526" t="s">
        <v>39</v>
      </c>
      <c r="V2" s="526"/>
      <c r="W2" s="141" t="s">
        <v>85</v>
      </c>
      <c r="X2" s="538" t="str">
        <f>COMMANDE!E2</f>
        <v>"À REMPLIR EN PREMIER POUR AFFICHER LES PRIX"</v>
      </c>
      <c r="Y2" s="538"/>
      <c r="Z2" s="538"/>
      <c r="AA2" s="538"/>
      <c r="AB2" s="538"/>
      <c r="AC2" s="538"/>
      <c r="AD2" s="538"/>
      <c r="AE2" s="538"/>
      <c r="AF2" s="538"/>
      <c r="AG2" s="538"/>
      <c r="AH2" s="538"/>
      <c r="AI2" s="539" t="s">
        <v>86</v>
      </c>
      <c r="AJ2" s="540"/>
      <c r="AK2" s="540"/>
      <c r="AL2" s="534"/>
      <c r="AM2" s="131"/>
      <c r="AN2" s="132"/>
      <c r="AO2" s="133"/>
      <c r="AP2" s="134"/>
      <c r="AQ2" s="134"/>
      <c r="AR2" s="534"/>
      <c r="AS2" s="135"/>
      <c r="AT2" s="136"/>
      <c r="AU2" s="137"/>
      <c r="AV2" s="289"/>
      <c r="AW2" s="289"/>
      <c r="AX2" s="289"/>
      <c r="AY2" s="289"/>
      <c r="AZ2" s="138"/>
      <c r="BA2" s="290"/>
      <c r="BB2" s="290"/>
      <c r="BC2" s="290"/>
      <c r="BD2" s="290"/>
      <c r="BE2" s="290"/>
      <c r="BF2" s="290"/>
      <c r="BG2" s="290"/>
      <c r="BH2" s="290"/>
      <c r="BI2" s="290"/>
      <c r="BJ2" s="290"/>
      <c r="BK2" s="290"/>
      <c r="BL2" s="290"/>
      <c r="BM2" s="290"/>
      <c r="BN2" s="290"/>
      <c r="BO2" s="290"/>
      <c r="BP2" s="290"/>
      <c r="BQ2" s="290"/>
      <c r="BR2" s="290"/>
      <c r="BS2" s="290"/>
      <c r="BT2" s="290"/>
      <c r="BU2" s="290"/>
      <c r="BV2" s="290"/>
      <c r="BW2" s="290"/>
      <c r="BX2" s="290"/>
      <c r="BY2" s="290"/>
      <c r="BZ2" s="290"/>
      <c r="CA2" s="290"/>
      <c r="CB2" s="290"/>
      <c r="CC2" s="290"/>
      <c r="CD2" s="290"/>
      <c r="CE2" s="290"/>
      <c r="CF2" s="290"/>
      <c r="CG2" s="290"/>
      <c r="CH2" s="290"/>
      <c r="CI2" s="290"/>
      <c r="CJ2" s="290"/>
      <c r="CK2" s="290"/>
      <c r="CL2" s="290"/>
      <c r="CM2" s="290"/>
      <c r="CN2" s="290"/>
      <c r="CO2" s="369"/>
      <c r="CP2" s="369"/>
      <c r="CQ2" s="369"/>
      <c r="CR2" s="369"/>
      <c r="CS2" s="369"/>
      <c r="CT2" s="369"/>
      <c r="CU2" s="369"/>
      <c r="CV2" s="369"/>
      <c r="CW2" s="369"/>
      <c r="CX2" s="369"/>
      <c r="CY2" s="369"/>
      <c r="CZ2" s="369"/>
      <c r="DA2" s="369"/>
      <c r="DB2" s="369"/>
      <c r="DC2" s="369"/>
      <c r="DD2" s="407"/>
      <c r="DE2" s="139"/>
    </row>
    <row r="3" spans="1:109" ht="20" customHeight="1" outlineLevel="1" x14ac:dyDescent="0.2">
      <c r="U3" s="526"/>
      <c r="V3" s="526"/>
      <c r="W3" s="141" t="s">
        <v>87</v>
      </c>
      <c r="X3" s="531" t="str">
        <f>COMMANDE!E3</f>
        <v>"À REMPLIR"</v>
      </c>
      <c r="Y3" s="532"/>
      <c r="Z3" s="532"/>
      <c r="AA3" s="532"/>
      <c r="AB3" s="532"/>
      <c r="AC3" s="532"/>
      <c r="AD3" s="532"/>
      <c r="AE3" s="532"/>
      <c r="AF3" s="532"/>
      <c r="AG3" s="532"/>
      <c r="AH3" s="532"/>
      <c r="AI3" s="541"/>
      <c r="AJ3" s="542"/>
      <c r="AK3" s="542"/>
      <c r="AL3" s="534"/>
      <c r="AM3" s="131"/>
      <c r="AN3" s="132"/>
      <c r="AO3" s="133"/>
      <c r="AP3" s="134"/>
      <c r="AQ3" s="134"/>
      <c r="AR3" s="534"/>
      <c r="AS3" s="135"/>
      <c r="AT3" s="136"/>
      <c r="AU3" s="137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2"/>
      <c r="BY3" s="142"/>
      <c r="BZ3" s="142"/>
      <c r="CA3" s="142"/>
      <c r="CB3" s="142"/>
      <c r="CC3" s="142"/>
      <c r="CD3" s="142"/>
      <c r="CE3" s="142"/>
      <c r="CF3" s="142"/>
      <c r="CG3" s="142"/>
      <c r="CH3" s="142"/>
      <c r="CI3" s="142"/>
      <c r="CJ3" s="142"/>
      <c r="CK3" s="142"/>
      <c r="CL3" s="142"/>
      <c r="CM3" s="142"/>
      <c r="CN3" s="142"/>
      <c r="CO3" s="142"/>
      <c r="CP3" s="142"/>
      <c r="CQ3" s="142"/>
      <c r="CR3" s="142"/>
      <c r="CS3" s="142"/>
      <c r="CT3" s="142"/>
      <c r="CU3" s="142"/>
      <c r="CV3" s="142"/>
      <c r="CW3" s="142"/>
      <c r="CX3" s="142"/>
      <c r="CY3" s="142"/>
      <c r="CZ3" s="142"/>
      <c r="DA3" s="142"/>
      <c r="DB3" s="142"/>
      <c r="DC3" s="142"/>
      <c r="DD3" s="142"/>
      <c r="DE3" s="139"/>
    </row>
    <row r="4" spans="1:109" ht="20" customHeight="1" outlineLevel="1" x14ac:dyDescent="0.2">
      <c r="U4" s="526"/>
      <c r="V4" s="526"/>
      <c r="W4" s="141" t="s">
        <v>88</v>
      </c>
      <c r="X4" s="531" t="str">
        <f>COMMANDE!E4</f>
        <v>"À REMPLIR"</v>
      </c>
      <c r="Y4" s="532"/>
      <c r="Z4" s="532"/>
      <c r="AA4" s="532"/>
      <c r="AB4" s="532"/>
      <c r="AC4" s="532"/>
      <c r="AD4" s="532"/>
      <c r="AE4" s="532"/>
      <c r="AF4" s="532"/>
      <c r="AG4" s="532"/>
      <c r="AH4" s="532"/>
      <c r="AI4" s="543" t="s">
        <v>727</v>
      </c>
      <c r="AJ4" s="543"/>
      <c r="AK4" s="543"/>
      <c r="AL4" s="534"/>
      <c r="AM4" s="131"/>
      <c r="AN4" s="132"/>
      <c r="AO4" s="133"/>
      <c r="AP4" s="134"/>
      <c r="AQ4" s="134"/>
      <c r="AR4" s="534"/>
      <c r="AS4" s="135"/>
      <c r="AT4" s="136"/>
      <c r="AU4" s="137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  <c r="BK4" s="142"/>
      <c r="BL4" s="142"/>
      <c r="BM4" s="142"/>
      <c r="BN4" s="142"/>
      <c r="BO4" s="142"/>
      <c r="BP4" s="142"/>
      <c r="BQ4" s="142"/>
      <c r="BR4" s="142"/>
      <c r="BS4" s="142"/>
      <c r="BT4" s="142"/>
      <c r="BU4" s="142"/>
      <c r="BV4" s="142"/>
      <c r="BW4" s="142"/>
      <c r="BX4" s="142"/>
      <c r="BY4" s="142"/>
      <c r="BZ4" s="142"/>
      <c r="CA4" s="142"/>
      <c r="CB4" s="142"/>
      <c r="CC4" s="142"/>
      <c r="CD4" s="142"/>
      <c r="CE4" s="142"/>
      <c r="CF4" s="142"/>
      <c r="CG4" s="142"/>
      <c r="CH4" s="142"/>
      <c r="CI4" s="142"/>
      <c r="CJ4" s="142"/>
      <c r="CK4" s="142"/>
      <c r="CL4" s="142"/>
      <c r="CM4" s="142"/>
      <c r="CN4" s="142"/>
      <c r="CO4" s="142"/>
      <c r="CP4" s="142"/>
      <c r="CQ4" s="142"/>
      <c r="CR4" s="142"/>
      <c r="CS4" s="142"/>
      <c r="CT4" s="142"/>
      <c r="CU4" s="142"/>
      <c r="CV4" s="142"/>
      <c r="CW4" s="142"/>
      <c r="CX4" s="142"/>
      <c r="CY4" s="142"/>
      <c r="CZ4" s="142"/>
      <c r="DA4" s="142"/>
      <c r="DB4" s="142"/>
      <c r="DC4" s="142"/>
      <c r="DD4" s="142"/>
      <c r="DE4" s="139"/>
    </row>
    <row r="5" spans="1:109" ht="20" customHeight="1" outlineLevel="1" x14ac:dyDescent="0.2">
      <c r="U5" s="526"/>
      <c r="V5" s="526"/>
      <c r="W5" s="141" t="s">
        <v>89</v>
      </c>
      <c r="X5" s="531" t="str">
        <f>COMMANDE!E5</f>
        <v>"À REMPLIR"</v>
      </c>
      <c r="Y5" s="532"/>
      <c r="Z5" s="532"/>
      <c r="AA5" s="532"/>
      <c r="AB5" s="532"/>
      <c r="AC5" s="532"/>
      <c r="AD5" s="532"/>
      <c r="AE5" s="532"/>
      <c r="AF5" s="532"/>
      <c r="AG5" s="532"/>
      <c r="AH5" s="532"/>
      <c r="AI5" s="543"/>
      <c r="AJ5" s="543"/>
      <c r="AK5" s="543"/>
      <c r="AL5" s="534"/>
      <c r="AM5" s="131"/>
      <c r="AN5" s="132"/>
      <c r="AO5" s="133"/>
      <c r="AP5" s="134"/>
      <c r="AQ5" s="134"/>
      <c r="AR5" s="534"/>
      <c r="AS5" s="135"/>
      <c r="AT5" s="136"/>
      <c r="AU5" s="137"/>
      <c r="AV5" s="561">
        <v>1</v>
      </c>
      <c r="AW5" s="562"/>
      <c r="AX5" s="563"/>
      <c r="AY5" s="561">
        <v>2</v>
      </c>
      <c r="AZ5" s="562"/>
      <c r="BA5" s="563"/>
      <c r="BB5" s="561">
        <v>3</v>
      </c>
      <c r="BC5" s="562"/>
      <c r="BD5" s="563"/>
      <c r="BE5" s="561">
        <v>4</v>
      </c>
      <c r="BF5" s="562"/>
      <c r="BG5" s="563"/>
      <c r="BH5" s="561">
        <v>5</v>
      </c>
      <c r="BI5" s="562"/>
      <c r="BJ5" s="563"/>
      <c r="BK5" s="561">
        <v>6</v>
      </c>
      <c r="BL5" s="562"/>
      <c r="BM5" s="563"/>
      <c r="BN5" s="561">
        <v>7</v>
      </c>
      <c r="BO5" s="562"/>
      <c r="BP5" s="563"/>
      <c r="BQ5" s="561">
        <v>8</v>
      </c>
      <c r="BR5" s="562"/>
      <c r="BS5" s="563"/>
      <c r="BT5" s="561">
        <v>9</v>
      </c>
      <c r="BU5" s="562"/>
      <c r="BV5" s="563"/>
      <c r="BW5" s="561">
        <v>10</v>
      </c>
      <c r="BX5" s="562"/>
      <c r="BY5" s="563"/>
      <c r="BZ5" s="561">
        <v>11</v>
      </c>
      <c r="CA5" s="562"/>
      <c r="CB5" s="563"/>
      <c r="CC5" s="561">
        <v>12</v>
      </c>
      <c r="CD5" s="562"/>
      <c r="CE5" s="563"/>
      <c r="CF5" s="561">
        <v>13</v>
      </c>
      <c r="CG5" s="562"/>
      <c r="CH5" s="563"/>
      <c r="CI5" s="561">
        <v>14</v>
      </c>
      <c r="CJ5" s="562"/>
      <c r="CK5" s="563"/>
      <c r="CL5" s="561">
        <v>15</v>
      </c>
      <c r="CM5" s="562"/>
      <c r="CN5" s="563"/>
      <c r="CO5" s="561">
        <v>16</v>
      </c>
      <c r="CP5" s="562"/>
      <c r="CQ5" s="563"/>
      <c r="CR5" s="561">
        <v>17</v>
      </c>
      <c r="CS5" s="562"/>
      <c r="CT5" s="563"/>
      <c r="CU5" s="561">
        <v>18</v>
      </c>
      <c r="CV5" s="562"/>
      <c r="CW5" s="563"/>
      <c r="CX5" s="561">
        <v>19</v>
      </c>
      <c r="CY5" s="562"/>
      <c r="CZ5" s="563"/>
      <c r="DA5" s="561">
        <v>20</v>
      </c>
      <c r="DB5" s="562"/>
      <c r="DC5" s="563"/>
      <c r="DD5" s="405"/>
      <c r="DE5" s="139"/>
    </row>
    <row r="6" spans="1:109" ht="20" customHeight="1" outlineLevel="1" x14ac:dyDescent="0.2">
      <c r="U6" s="526"/>
      <c r="V6" s="526"/>
      <c r="W6" s="141" t="s">
        <v>90</v>
      </c>
      <c r="X6" s="531" t="str">
        <f>COMMANDE!E6</f>
        <v>"À REMPLIR"</v>
      </c>
      <c r="Y6" s="532"/>
      <c r="Z6" s="532"/>
      <c r="AA6" s="532"/>
      <c r="AB6" s="532"/>
      <c r="AC6" s="532"/>
      <c r="AD6" s="532"/>
      <c r="AE6" s="532"/>
      <c r="AF6" s="532"/>
      <c r="AG6" s="532"/>
      <c r="AH6" s="532"/>
      <c r="AI6" s="543"/>
      <c r="AJ6" s="543"/>
      <c r="AK6" s="543"/>
      <c r="AL6" s="534"/>
      <c r="AM6" s="143"/>
      <c r="AN6" s="144"/>
      <c r="AO6" s="145"/>
      <c r="AP6" s="146"/>
      <c r="AQ6" s="146"/>
      <c r="AR6" s="534"/>
      <c r="AS6" s="135"/>
      <c r="AT6" s="136"/>
      <c r="AU6" s="137"/>
      <c r="AV6" s="522"/>
      <c r="AW6" s="564"/>
      <c r="AX6" s="565"/>
      <c r="AY6" s="522"/>
      <c r="AZ6" s="564"/>
      <c r="BA6" s="565"/>
      <c r="BB6" s="522"/>
      <c r="BC6" s="564"/>
      <c r="BD6" s="565"/>
      <c r="BE6" s="522"/>
      <c r="BF6" s="564"/>
      <c r="BG6" s="565"/>
      <c r="BH6" s="522"/>
      <c r="BI6" s="564"/>
      <c r="BJ6" s="565"/>
      <c r="BK6" s="522"/>
      <c r="BL6" s="564"/>
      <c r="BM6" s="565"/>
      <c r="BN6" s="522"/>
      <c r="BO6" s="564"/>
      <c r="BP6" s="565"/>
      <c r="BQ6" s="522"/>
      <c r="BR6" s="564"/>
      <c r="BS6" s="565"/>
      <c r="BT6" s="522"/>
      <c r="BU6" s="564"/>
      <c r="BV6" s="565"/>
      <c r="BW6" s="522"/>
      <c r="BX6" s="564"/>
      <c r="BY6" s="565"/>
      <c r="BZ6" s="522"/>
      <c r="CA6" s="564"/>
      <c r="CB6" s="565"/>
      <c r="CC6" s="522"/>
      <c r="CD6" s="564"/>
      <c r="CE6" s="565"/>
      <c r="CF6" s="522"/>
      <c r="CG6" s="564"/>
      <c r="CH6" s="565"/>
      <c r="CI6" s="522"/>
      <c r="CJ6" s="564"/>
      <c r="CK6" s="565"/>
      <c r="CL6" s="522"/>
      <c r="CM6" s="564"/>
      <c r="CN6" s="565"/>
      <c r="CO6" s="522"/>
      <c r="CP6" s="564"/>
      <c r="CQ6" s="565"/>
      <c r="CR6" s="522"/>
      <c r="CS6" s="564"/>
      <c r="CT6" s="565"/>
      <c r="CU6" s="522"/>
      <c r="CV6" s="564"/>
      <c r="CW6" s="565"/>
      <c r="CX6" s="522"/>
      <c r="CY6" s="564"/>
      <c r="CZ6" s="565"/>
      <c r="DA6" s="522"/>
      <c r="DB6" s="564"/>
      <c r="DC6" s="565"/>
      <c r="DD6" s="406"/>
      <c r="DE6" s="139"/>
    </row>
    <row r="7" spans="1:109" ht="20" customHeight="1" outlineLevel="1" x14ac:dyDescent="0.2">
      <c r="U7" s="526"/>
      <c r="V7" s="526"/>
      <c r="W7" s="147" t="s">
        <v>91</v>
      </c>
      <c r="X7" s="531" t="str">
        <f>COMMANDE!E7</f>
        <v>"À REMPLIR"</v>
      </c>
      <c r="Y7" s="532"/>
      <c r="Z7" s="544" t="s">
        <v>92</v>
      </c>
      <c r="AA7" s="544"/>
      <c r="AB7" s="544"/>
      <c r="AC7" s="544"/>
      <c r="AD7" s="531" t="str">
        <f>COMMANDE!I7</f>
        <v>"À REMPLIR"</v>
      </c>
      <c r="AE7" s="531"/>
      <c r="AF7" s="531"/>
      <c r="AG7" s="531"/>
      <c r="AH7" s="532"/>
      <c r="AI7" s="547" t="s">
        <v>93</v>
      </c>
      <c r="AJ7" s="548"/>
      <c r="AK7" s="162" t="e">
        <f>FDP_CMD_KG</f>
        <v>#VALUE!</v>
      </c>
      <c r="AL7" s="534"/>
      <c r="AM7" s="551" t="s">
        <v>94</v>
      </c>
      <c r="AN7" s="552"/>
      <c r="AO7" s="148" t="e">
        <f>FDP_FACT_KG</f>
        <v>#DIV/0!</v>
      </c>
      <c r="AP7" s="553" t="s">
        <v>95</v>
      </c>
      <c r="AQ7" s="557" t="s">
        <v>96</v>
      </c>
      <c r="AR7" s="534"/>
      <c r="AS7" s="135"/>
      <c r="AT7" s="136"/>
      <c r="AU7" s="137"/>
      <c r="AV7" s="549" t="s">
        <v>97</v>
      </c>
      <c r="AW7" s="550"/>
      <c r="AX7" s="149" t="e">
        <f>IF(SUM(AY9,BB9,BE9,BH9,BK9,BN9,BQ9,BT9,BW9,BZ9,CC9,CI9,CL9)=0,AX9,AX9*0.9)</f>
        <v>#VALUE!</v>
      </c>
      <c r="AY7" s="150"/>
      <c r="AZ7" s="151"/>
      <c r="BA7" s="151"/>
      <c r="BB7" s="151"/>
      <c r="BC7" s="151"/>
      <c r="BD7" s="151"/>
      <c r="BE7" s="151"/>
      <c r="BF7" s="151"/>
      <c r="BG7" s="151"/>
      <c r="BH7" s="151"/>
      <c r="BI7" s="15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2"/>
      <c r="CO7" s="151"/>
      <c r="CP7" s="151"/>
      <c r="CQ7" s="151"/>
      <c r="CR7" s="151"/>
      <c r="CS7" s="151"/>
      <c r="CT7" s="151"/>
      <c r="CU7" s="151"/>
      <c r="CV7" s="151"/>
      <c r="CW7" s="151"/>
      <c r="CX7" s="151"/>
      <c r="CY7" s="151"/>
      <c r="CZ7" s="151"/>
      <c r="DA7" s="151"/>
      <c r="DB7" s="151"/>
      <c r="DC7" s="152"/>
      <c r="DD7" s="411"/>
      <c r="DE7" s="153"/>
    </row>
    <row r="8" spans="1:109" ht="25" customHeight="1" outlineLevel="1" x14ac:dyDescent="0.2">
      <c r="U8" s="526" t="s">
        <v>60</v>
      </c>
      <c r="V8" s="526"/>
      <c r="W8" s="141" t="s">
        <v>87</v>
      </c>
      <c r="X8" s="531" t="str">
        <f>COMMANDE!E8</f>
        <v>"À REMPLIR"</v>
      </c>
      <c r="Y8" s="532"/>
      <c r="Z8" s="532"/>
      <c r="AA8" s="532"/>
      <c r="AB8" s="532"/>
      <c r="AC8" s="532"/>
      <c r="AD8" s="532"/>
      <c r="AE8" s="532"/>
      <c r="AF8" s="532"/>
      <c r="AG8" s="532"/>
      <c r="AH8" s="532"/>
      <c r="AI8" s="154" t="s">
        <v>82</v>
      </c>
      <c r="AJ8" s="291" t="s">
        <v>98</v>
      </c>
      <c r="AK8" s="155" t="s">
        <v>66</v>
      </c>
      <c r="AL8" s="534"/>
      <c r="AM8" s="291" t="s">
        <v>82</v>
      </c>
      <c r="AN8" s="291" t="s">
        <v>99</v>
      </c>
      <c r="AO8" s="155" t="s">
        <v>66</v>
      </c>
      <c r="AP8" s="554"/>
      <c r="AQ8" s="554"/>
      <c r="AR8" s="534"/>
      <c r="AS8" s="291" t="s">
        <v>82</v>
      </c>
      <c r="AT8" s="558" t="s">
        <v>66</v>
      </c>
      <c r="AU8" s="558"/>
      <c r="AV8" s="291" t="s">
        <v>100</v>
      </c>
      <c r="AW8" s="156" t="s">
        <v>101</v>
      </c>
      <c r="AX8" s="157" t="s">
        <v>102</v>
      </c>
      <c r="AY8" s="158" t="s">
        <v>100</v>
      </c>
      <c r="AZ8" s="158" t="s">
        <v>101</v>
      </c>
      <c r="BA8" s="158" t="s">
        <v>102</v>
      </c>
      <c r="BB8" s="158" t="s">
        <v>100</v>
      </c>
      <c r="BC8" s="158" t="s">
        <v>101</v>
      </c>
      <c r="BD8" s="158" t="s">
        <v>102</v>
      </c>
      <c r="BE8" s="158" t="s">
        <v>100</v>
      </c>
      <c r="BF8" s="158" t="s">
        <v>101</v>
      </c>
      <c r="BG8" s="158" t="s">
        <v>102</v>
      </c>
      <c r="BH8" s="158" t="s">
        <v>100</v>
      </c>
      <c r="BI8" s="158" t="s">
        <v>101</v>
      </c>
      <c r="BJ8" s="158" t="s">
        <v>102</v>
      </c>
      <c r="BK8" s="158" t="s">
        <v>100</v>
      </c>
      <c r="BL8" s="158" t="s">
        <v>101</v>
      </c>
      <c r="BM8" s="158" t="s">
        <v>102</v>
      </c>
      <c r="BN8" s="158" t="s">
        <v>100</v>
      </c>
      <c r="BO8" s="158" t="s">
        <v>101</v>
      </c>
      <c r="BP8" s="158" t="s">
        <v>102</v>
      </c>
      <c r="BQ8" s="158" t="s">
        <v>100</v>
      </c>
      <c r="BR8" s="158" t="s">
        <v>101</v>
      </c>
      <c r="BS8" s="158" t="s">
        <v>102</v>
      </c>
      <c r="BT8" s="158" t="s">
        <v>100</v>
      </c>
      <c r="BU8" s="158" t="s">
        <v>101</v>
      </c>
      <c r="BV8" s="158" t="s">
        <v>102</v>
      </c>
      <c r="BW8" s="158" t="s">
        <v>100</v>
      </c>
      <c r="BX8" s="158" t="s">
        <v>101</v>
      </c>
      <c r="BY8" s="158" t="s">
        <v>102</v>
      </c>
      <c r="BZ8" s="158" t="s">
        <v>100</v>
      </c>
      <c r="CA8" s="158" t="s">
        <v>101</v>
      </c>
      <c r="CB8" s="158" t="s">
        <v>102</v>
      </c>
      <c r="CC8" s="158" t="s">
        <v>100</v>
      </c>
      <c r="CD8" s="158" t="s">
        <v>101</v>
      </c>
      <c r="CE8" s="158" t="s">
        <v>102</v>
      </c>
      <c r="CF8" s="158" t="s">
        <v>100</v>
      </c>
      <c r="CG8" s="158" t="s">
        <v>101</v>
      </c>
      <c r="CH8" s="158" t="s">
        <v>102</v>
      </c>
      <c r="CI8" s="158" t="s">
        <v>100</v>
      </c>
      <c r="CJ8" s="158" t="s">
        <v>101</v>
      </c>
      <c r="CK8" s="158" t="s">
        <v>102</v>
      </c>
      <c r="CL8" s="158" t="s">
        <v>100</v>
      </c>
      <c r="CM8" s="158" t="s">
        <v>101</v>
      </c>
      <c r="CN8" s="159" t="s">
        <v>102</v>
      </c>
      <c r="CO8" s="158" t="s">
        <v>100</v>
      </c>
      <c r="CP8" s="158" t="s">
        <v>101</v>
      </c>
      <c r="CQ8" s="158" t="s">
        <v>102</v>
      </c>
      <c r="CR8" s="158" t="s">
        <v>100</v>
      </c>
      <c r="CS8" s="158" t="s">
        <v>101</v>
      </c>
      <c r="CT8" s="158" t="s">
        <v>102</v>
      </c>
      <c r="CU8" s="158" t="s">
        <v>100</v>
      </c>
      <c r="CV8" s="158" t="s">
        <v>101</v>
      </c>
      <c r="CW8" s="158" t="s">
        <v>102</v>
      </c>
      <c r="CX8" s="158" t="s">
        <v>100</v>
      </c>
      <c r="CY8" s="158" t="s">
        <v>101</v>
      </c>
      <c r="CZ8" s="158" t="s">
        <v>102</v>
      </c>
      <c r="DA8" s="158" t="s">
        <v>100</v>
      </c>
      <c r="DB8" s="158" t="s">
        <v>101</v>
      </c>
      <c r="DC8" s="159" t="s">
        <v>102</v>
      </c>
      <c r="DD8" s="412"/>
      <c r="DE8" s="160"/>
    </row>
    <row r="9" spans="1:109" ht="20" customHeight="1" outlineLevel="1" x14ac:dyDescent="0.2">
      <c r="U9" s="526"/>
      <c r="V9" s="526"/>
      <c r="W9" s="141" t="s">
        <v>103</v>
      </c>
      <c r="X9" s="531" t="str">
        <f>COMMANDE!E9</f>
        <v>"À REMPLIR"</v>
      </c>
      <c r="Y9" s="532"/>
      <c r="Z9" s="532"/>
      <c r="AA9" s="532"/>
      <c r="AB9" s="532"/>
      <c r="AC9" s="532"/>
      <c r="AD9" s="532"/>
      <c r="AE9" s="532"/>
      <c r="AF9" s="532"/>
      <c r="AG9" s="532"/>
      <c r="AH9" s="532"/>
      <c r="AI9" s="161">
        <f>SUM(AI12:AI263)</f>
        <v>0</v>
      </c>
      <c r="AJ9" s="162" t="str">
        <f>FDP_CMD</f>
        <v/>
      </c>
      <c r="AK9" s="162" t="e">
        <f>SUM(AK12:AK263)</f>
        <v>#VALUE!</v>
      </c>
      <c r="AL9" s="534"/>
      <c r="AM9" s="163">
        <f>SUM(AM12:AM263)</f>
        <v>0</v>
      </c>
      <c r="AN9" s="148">
        <f>IF(FDP_FACT_MAN&gt;0, FDP_FACT_MAN, FDP_FACT_AUT)</f>
        <v>5.6</v>
      </c>
      <c r="AO9" s="148" t="e">
        <f>SUM(AO12:AO263)</f>
        <v>#DIV/0!</v>
      </c>
      <c r="AP9" s="555"/>
      <c r="AQ9" s="554"/>
      <c r="AR9" s="534"/>
      <c r="AS9" s="164">
        <f>SUM(AS12:AS263)</f>
        <v>0</v>
      </c>
      <c r="AT9" s="559" t="e">
        <f>SUM(AU12:AU263)</f>
        <v>#DIV/0!</v>
      </c>
      <c r="AU9" s="559"/>
      <c r="AV9" s="165">
        <f t="shared" ref="AV9:CA9" si="0">SUM(AV$12:AV$263)</f>
        <v>0</v>
      </c>
      <c r="AW9" s="166">
        <f t="shared" si="0"/>
        <v>0</v>
      </c>
      <c r="AX9" s="167" t="e">
        <f t="shared" si="0"/>
        <v>#VALUE!</v>
      </c>
      <c r="AY9" s="168">
        <f t="shared" si="0"/>
        <v>0</v>
      </c>
      <c r="AZ9" s="169">
        <f t="shared" si="0"/>
        <v>0</v>
      </c>
      <c r="BA9" s="167" t="e">
        <f t="shared" si="0"/>
        <v>#VALUE!</v>
      </c>
      <c r="BB9" s="168">
        <f t="shared" si="0"/>
        <v>0</v>
      </c>
      <c r="BC9" s="169">
        <f t="shared" si="0"/>
        <v>0</v>
      </c>
      <c r="BD9" s="167" t="e">
        <f t="shared" si="0"/>
        <v>#VALUE!</v>
      </c>
      <c r="BE9" s="168">
        <f t="shared" si="0"/>
        <v>0</v>
      </c>
      <c r="BF9" s="169">
        <f t="shared" si="0"/>
        <v>0</v>
      </c>
      <c r="BG9" s="167" t="e">
        <f t="shared" si="0"/>
        <v>#VALUE!</v>
      </c>
      <c r="BH9" s="168">
        <f t="shared" si="0"/>
        <v>0</v>
      </c>
      <c r="BI9" s="169">
        <f t="shared" si="0"/>
        <v>0</v>
      </c>
      <c r="BJ9" s="167" t="e">
        <f t="shared" si="0"/>
        <v>#VALUE!</v>
      </c>
      <c r="BK9" s="168">
        <f t="shared" si="0"/>
        <v>0</v>
      </c>
      <c r="BL9" s="169">
        <f t="shared" si="0"/>
        <v>0</v>
      </c>
      <c r="BM9" s="167" t="e">
        <f t="shared" si="0"/>
        <v>#VALUE!</v>
      </c>
      <c r="BN9" s="168">
        <f t="shared" si="0"/>
        <v>0</v>
      </c>
      <c r="BO9" s="169">
        <f t="shared" si="0"/>
        <v>0</v>
      </c>
      <c r="BP9" s="167" t="e">
        <f t="shared" si="0"/>
        <v>#VALUE!</v>
      </c>
      <c r="BQ9" s="168">
        <f t="shared" si="0"/>
        <v>0</v>
      </c>
      <c r="BR9" s="169">
        <f t="shared" si="0"/>
        <v>0</v>
      </c>
      <c r="BS9" s="167" t="e">
        <f t="shared" si="0"/>
        <v>#VALUE!</v>
      </c>
      <c r="BT9" s="168">
        <f t="shared" si="0"/>
        <v>0</v>
      </c>
      <c r="BU9" s="169">
        <f t="shared" si="0"/>
        <v>0</v>
      </c>
      <c r="BV9" s="167" t="e">
        <f t="shared" si="0"/>
        <v>#VALUE!</v>
      </c>
      <c r="BW9" s="168">
        <f t="shared" si="0"/>
        <v>0</v>
      </c>
      <c r="BX9" s="169">
        <f t="shared" si="0"/>
        <v>0</v>
      </c>
      <c r="BY9" s="167" t="e">
        <f t="shared" si="0"/>
        <v>#VALUE!</v>
      </c>
      <c r="BZ9" s="168">
        <f t="shared" si="0"/>
        <v>0</v>
      </c>
      <c r="CA9" s="169">
        <f t="shared" si="0"/>
        <v>0</v>
      </c>
      <c r="CB9" s="167" t="e">
        <f t="shared" ref="CB9:DC9" si="1">SUM(CB$12:CB$263)</f>
        <v>#VALUE!</v>
      </c>
      <c r="CC9" s="168">
        <f t="shared" si="1"/>
        <v>0</v>
      </c>
      <c r="CD9" s="169">
        <f t="shared" si="1"/>
        <v>0</v>
      </c>
      <c r="CE9" s="167" t="e">
        <f t="shared" si="1"/>
        <v>#VALUE!</v>
      </c>
      <c r="CF9" s="168">
        <f t="shared" si="1"/>
        <v>0</v>
      </c>
      <c r="CG9" s="169">
        <f t="shared" si="1"/>
        <v>0</v>
      </c>
      <c r="CH9" s="167" t="e">
        <f t="shared" si="1"/>
        <v>#VALUE!</v>
      </c>
      <c r="CI9" s="168">
        <f t="shared" si="1"/>
        <v>0</v>
      </c>
      <c r="CJ9" s="169">
        <f t="shared" si="1"/>
        <v>0</v>
      </c>
      <c r="CK9" s="167" t="e">
        <f t="shared" si="1"/>
        <v>#VALUE!</v>
      </c>
      <c r="CL9" s="168">
        <f t="shared" si="1"/>
        <v>0</v>
      </c>
      <c r="CM9" s="169">
        <f t="shared" si="1"/>
        <v>0</v>
      </c>
      <c r="CN9" s="167" t="e">
        <f t="shared" si="1"/>
        <v>#VALUE!</v>
      </c>
      <c r="CO9" s="168">
        <f t="shared" si="1"/>
        <v>0</v>
      </c>
      <c r="CP9" s="169">
        <f t="shared" si="1"/>
        <v>0</v>
      </c>
      <c r="CQ9" s="167" t="e">
        <f t="shared" si="1"/>
        <v>#VALUE!</v>
      </c>
      <c r="CR9" s="168">
        <f t="shared" si="1"/>
        <v>0</v>
      </c>
      <c r="CS9" s="169">
        <f t="shared" si="1"/>
        <v>0</v>
      </c>
      <c r="CT9" s="167" t="e">
        <f t="shared" si="1"/>
        <v>#VALUE!</v>
      </c>
      <c r="CU9" s="168">
        <f t="shared" si="1"/>
        <v>0</v>
      </c>
      <c r="CV9" s="169">
        <f t="shared" si="1"/>
        <v>0</v>
      </c>
      <c r="CW9" s="167" t="e">
        <f t="shared" si="1"/>
        <v>#VALUE!</v>
      </c>
      <c r="CX9" s="168">
        <f t="shared" si="1"/>
        <v>0</v>
      </c>
      <c r="CY9" s="169">
        <f t="shared" si="1"/>
        <v>0</v>
      </c>
      <c r="CZ9" s="167" t="e">
        <f t="shared" si="1"/>
        <v>#VALUE!</v>
      </c>
      <c r="DA9" s="168">
        <f t="shared" si="1"/>
        <v>0</v>
      </c>
      <c r="DB9" s="169">
        <f t="shared" si="1"/>
        <v>0</v>
      </c>
      <c r="DC9" s="167" t="e">
        <f t="shared" si="1"/>
        <v>#VALUE!</v>
      </c>
      <c r="DD9" s="413"/>
      <c r="DE9" s="160"/>
    </row>
    <row r="10" spans="1:109" ht="20" customHeight="1" x14ac:dyDescent="0.2">
      <c r="U10" s="526"/>
      <c r="V10" s="526"/>
      <c r="W10" s="147" t="s">
        <v>104</v>
      </c>
      <c r="X10" s="531" t="str">
        <f>COMMANDE!E10</f>
        <v>"À REMPLIR"</v>
      </c>
      <c r="Y10" s="532"/>
      <c r="Z10" s="532"/>
      <c r="AA10" s="532"/>
      <c r="AB10" s="532"/>
      <c r="AC10" s="532"/>
      <c r="AD10" s="532"/>
      <c r="AE10" s="532"/>
      <c r="AF10" s="532"/>
      <c r="AG10" s="532"/>
      <c r="AH10" s="532"/>
      <c r="AI10" s="527" t="s">
        <v>105</v>
      </c>
      <c r="AJ10" s="528"/>
      <c r="AK10" s="528"/>
      <c r="AL10" s="534"/>
      <c r="AM10" s="529" t="s">
        <v>106</v>
      </c>
      <c r="AN10" s="529"/>
      <c r="AO10" s="529"/>
      <c r="AP10" s="554"/>
      <c r="AQ10" s="554"/>
      <c r="AR10" s="534"/>
      <c r="AS10" s="530" t="s">
        <v>107</v>
      </c>
      <c r="AT10" s="530"/>
      <c r="AU10" s="530"/>
      <c r="AV10" s="560" t="s">
        <v>60</v>
      </c>
      <c r="AW10" s="560"/>
      <c r="AX10" s="560"/>
      <c r="AY10" s="545" t="str">
        <f>COMMANDE!Q7</f>
        <v>"Prénom NOM"</v>
      </c>
      <c r="AZ10" s="545"/>
      <c r="BA10" s="545"/>
      <c r="BB10" s="545" t="str">
        <f>COMMANDE!S7</f>
        <v>"Prénom NOM"</v>
      </c>
      <c r="BC10" s="545"/>
      <c r="BD10" s="545"/>
      <c r="BE10" s="545" t="str">
        <f>COMMANDE!U7</f>
        <v>"Prénom NOM"</v>
      </c>
      <c r="BF10" s="545"/>
      <c r="BG10" s="545"/>
      <c r="BH10" s="545" t="str">
        <f>COMMANDE!W7</f>
        <v>"Prénom NOM"</v>
      </c>
      <c r="BI10" s="545"/>
      <c r="BJ10" s="545"/>
      <c r="BK10" s="545" t="str">
        <f>COMMANDE!Y7</f>
        <v>"Prénom NOM"</v>
      </c>
      <c r="BL10" s="545"/>
      <c r="BM10" s="545"/>
      <c r="BN10" s="545" t="str">
        <f>COMMANDE!AA7</f>
        <v>"Prénom NOM"</v>
      </c>
      <c r="BO10" s="545"/>
      <c r="BP10" s="545"/>
      <c r="BQ10" s="545" t="str">
        <f>COMMANDE!AC7</f>
        <v>"Prénom NOM"</v>
      </c>
      <c r="BR10" s="545"/>
      <c r="BS10" s="545"/>
      <c r="BT10" s="545" t="str">
        <f>COMMANDE!AE7</f>
        <v>"Prénom NOM"</v>
      </c>
      <c r="BU10" s="545"/>
      <c r="BV10" s="545"/>
      <c r="BW10" s="545" t="str">
        <f>COMMANDE!AG7</f>
        <v>"Prénom NOM"</v>
      </c>
      <c r="BX10" s="545"/>
      <c r="BY10" s="545"/>
      <c r="BZ10" s="545" t="str">
        <f>COMMANDE!AI7</f>
        <v>"Prénom NOM"</v>
      </c>
      <c r="CA10" s="545"/>
      <c r="CB10" s="545"/>
      <c r="CC10" s="545" t="str">
        <f>COMMANDE!AK7</f>
        <v>"Prénom NOM"</v>
      </c>
      <c r="CD10" s="545"/>
      <c r="CE10" s="545"/>
      <c r="CF10" s="545" t="str">
        <f>COMMANDE!AM7</f>
        <v>"Prénom NOM"</v>
      </c>
      <c r="CG10" s="545"/>
      <c r="CH10" s="545"/>
      <c r="CI10" s="545" t="str">
        <f>COMMANDE!AO7</f>
        <v>"Prénom NOM"</v>
      </c>
      <c r="CJ10" s="545"/>
      <c r="CK10" s="545"/>
      <c r="CL10" s="569" t="str">
        <f>COMMANDE!AQ7</f>
        <v>"Prénom NOM"</v>
      </c>
      <c r="CM10" s="569"/>
      <c r="CN10" s="570"/>
      <c r="CO10" s="545" t="str">
        <f>COMMANDE!AS7</f>
        <v>"Prénom NOM"</v>
      </c>
      <c r="CP10" s="545"/>
      <c r="CQ10" s="545"/>
      <c r="CR10" s="545" t="str">
        <f>COMMANDE!AU7</f>
        <v>"Prénom NOM"</v>
      </c>
      <c r="CS10" s="545"/>
      <c r="CT10" s="545"/>
      <c r="CU10" s="545" t="str">
        <f>COMMANDE!AW7</f>
        <v>"Prénom NOM"</v>
      </c>
      <c r="CV10" s="545"/>
      <c r="CW10" s="545"/>
      <c r="CX10" s="545" t="str">
        <f>COMMANDE!AY7</f>
        <v>"Prénom NOM"</v>
      </c>
      <c r="CY10" s="545"/>
      <c r="CZ10" s="545"/>
      <c r="DA10" s="569" t="str">
        <f>COMMANDE!BA7</f>
        <v>"Prénom NOM"</v>
      </c>
      <c r="DB10" s="569"/>
      <c r="DC10" s="570"/>
      <c r="DD10" s="414"/>
      <c r="DE10" s="170"/>
    </row>
    <row r="11" spans="1:109" s="173" customFormat="1" ht="46.5" customHeight="1" x14ac:dyDescent="0.2">
      <c r="A11" s="388">
        <v>1</v>
      </c>
      <c r="B11" s="388">
        <v>2</v>
      </c>
      <c r="C11" s="388">
        <v>3</v>
      </c>
      <c r="D11" s="388">
        <v>4</v>
      </c>
      <c r="E11" s="388">
        <v>5</v>
      </c>
      <c r="F11" s="388">
        <v>6</v>
      </c>
      <c r="G11" s="388">
        <v>7</v>
      </c>
      <c r="H11" s="388">
        <v>8</v>
      </c>
      <c r="I11" s="388">
        <v>9</v>
      </c>
      <c r="J11" s="388">
        <v>10</v>
      </c>
      <c r="K11" s="388">
        <v>11</v>
      </c>
      <c r="L11" s="388">
        <v>12</v>
      </c>
      <c r="M11" s="388">
        <v>13</v>
      </c>
      <c r="N11" s="388">
        <v>14</v>
      </c>
      <c r="O11" s="388">
        <v>15</v>
      </c>
      <c r="P11" s="388">
        <v>16</v>
      </c>
      <c r="Q11" s="388">
        <v>17</v>
      </c>
      <c r="R11" s="388">
        <v>18</v>
      </c>
      <c r="S11" s="388">
        <v>19</v>
      </c>
      <c r="T11" s="388">
        <v>20</v>
      </c>
      <c r="U11" s="291" t="s">
        <v>108</v>
      </c>
      <c r="V11" s="291" t="s">
        <v>74</v>
      </c>
      <c r="W11" s="291" t="s">
        <v>547</v>
      </c>
      <c r="X11" s="171" t="s">
        <v>75</v>
      </c>
      <c r="Y11" s="301" t="s">
        <v>109</v>
      </c>
      <c r="Z11" s="155" t="s">
        <v>110</v>
      </c>
      <c r="AA11" s="171" t="s">
        <v>145</v>
      </c>
      <c r="AB11" s="172" t="s">
        <v>111</v>
      </c>
      <c r="AC11" s="172" t="s">
        <v>112</v>
      </c>
      <c r="AD11" s="172" t="s">
        <v>113</v>
      </c>
      <c r="AE11" s="172" t="s">
        <v>114</v>
      </c>
      <c r="AF11" s="172" t="s">
        <v>115</v>
      </c>
      <c r="AG11" s="172" t="s">
        <v>116</v>
      </c>
      <c r="AH11" s="155" t="s">
        <v>77</v>
      </c>
      <c r="AI11" s="291" t="s">
        <v>82</v>
      </c>
      <c r="AJ11" s="291" t="s">
        <v>117</v>
      </c>
      <c r="AK11" s="291" t="s">
        <v>83</v>
      </c>
      <c r="AL11" s="534"/>
      <c r="AM11" s="291" t="s">
        <v>82</v>
      </c>
      <c r="AN11" s="291" t="s">
        <v>117</v>
      </c>
      <c r="AO11" s="291" t="s">
        <v>83</v>
      </c>
      <c r="AP11" s="556"/>
      <c r="AQ11" s="556"/>
      <c r="AR11" s="534"/>
      <c r="AS11" s="291" t="s">
        <v>82</v>
      </c>
      <c r="AT11" s="291" t="s">
        <v>117</v>
      </c>
      <c r="AU11" s="291" t="s">
        <v>83</v>
      </c>
      <c r="AV11" s="546" t="str">
        <f>COMMANDE!O7</f>
        <v>"À REMPLIR"</v>
      </c>
      <c r="AW11" s="546"/>
      <c r="AX11" s="546"/>
      <c r="AY11" s="546"/>
      <c r="AZ11" s="546"/>
      <c r="BA11" s="546"/>
      <c r="BB11" s="546"/>
      <c r="BC11" s="546"/>
      <c r="BD11" s="546"/>
      <c r="BE11" s="546"/>
      <c r="BF11" s="546"/>
      <c r="BG11" s="546"/>
      <c r="BH11" s="546"/>
      <c r="BI11" s="546"/>
      <c r="BJ11" s="546"/>
      <c r="BK11" s="546"/>
      <c r="BL11" s="546"/>
      <c r="BM11" s="546"/>
      <c r="BN11" s="546"/>
      <c r="BO11" s="546"/>
      <c r="BP11" s="546"/>
      <c r="BQ11" s="546"/>
      <c r="BR11" s="546"/>
      <c r="BS11" s="546"/>
      <c r="BT11" s="546"/>
      <c r="BU11" s="546"/>
      <c r="BV11" s="546"/>
      <c r="BW11" s="546"/>
      <c r="BX11" s="546"/>
      <c r="BY11" s="546"/>
      <c r="BZ11" s="546"/>
      <c r="CA11" s="546"/>
      <c r="CB11" s="546"/>
      <c r="CC11" s="546"/>
      <c r="CD11" s="546"/>
      <c r="CE11" s="546"/>
      <c r="CF11" s="546"/>
      <c r="CG11" s="546"/>
      <c r="CH11" s="546"/>
      <c r="CI11" s="546"/>
      <c r="CJ11" s="546"/>
      <c r="CK11" s="546"/>
      <c r="CL11" s="571"/>
      <c r="CM11" s="571"/>
      <c r="CN11" s="572"/>
      <c r="CO11" s="546"/>
      <c r="CP11" s="546"/>
      <c r="CQ11" s="546"/>
      <c r="CR11" s="546"/>
      <c r="CS11" s="546"/>
      <c r="CT11" s="546"/>
      <c r="CU11" s="546"/>
      <c r="CV11" s="546"/>
      <c r="CW11" s="546"/>
      <c r="CX11" s="546"/>
      <c r="CY11" s="546"/>
      <c r="CZ11" s="546"/>
      <c r="DA11" s="571"/>
      <c r="DB11" s="571"/>
      <c r="DC11" s="572"/>
      <c r="DD11" s="415"/>
      <c r="DE11" s="170"/>
    </row>
    <row r="12" spans="1:109" ht="40" customHeight="1" x14ac:dyDescent="0.2">
      <c r="A12" s="390" t="e">
        <f>IF(OR($AV12&gt;0, $AX12&gt;0), 1, 0)</f>
        <v>#VALUE!</v>
      </c>
      <c r="B12" s="390" t="e">
        <f>IF(OR($AY12&gt;0, $BA12&gt;0), 1, 0)</f>
        <v>#VALUE!</v>
      </c>
      <c r="C12" s="390" t="e">
        <f>IF(OR($BB12&gt;0, $BD12&gt;0), 1, 0)</f>
        <v>#VALUE!</v>
      </c>
      <c r="D12" s="390" t="e">
        <f>IF(OR($BE12&gt;0, $BG12&gt;0), 1, 0)</f>
        <v>#VALUE!</v>
      </c>
      <c r="E12" s="390" t="e">
        <f>IF(OR($BH12&gt;0, $BJ12&gt;0), 1, 0)</f>
        <v>#VALUE!</v>
      </c>
      <c r="F12" s="390" t="e">
        <f>IF(OR($BK12&gt;0, $BM12&gt;0), 1, 0)</f>
        <v>#VALUE!</v>
      </c>
      <c r="G12" s="390" t="e">
        <f>IF(OR($BN12&gt;0, $BP12&gt;0), 1, 0)</f>
        <v>#VALUE!</v>
      </c>
      <c r="H12" s="390" t="e">
        <f>IF(OR($BQ12&gt;0, $BS12&gt;0), 1, 0)</f>
        <v>#VALUE!</v>
      </c>
      <c r="I12" s="390" t="e">
        <f>IF(OR($BT12&gt;0, $BV12&gt;0), 1, 0)</f>
        <v>#VALUE!</v>
      </c>
      <c r="J12" s="390" t="e">
        <f>IF(OR($BW12&gt;0, $BY12&gt;0), 1, 0)</f>
        <v>#VALUE!</v>
      </c>
      <c r="K12" s="390" t="e">
        <f>IF(OR($BZ12&gt;0, $CB12&gt;0), 1, 0)</f>
        <v>#VALUE!</v>
      </c>
      <c r="L12" s="390" t="e">
        <f>IF(OR($CC12&gt;0, $CE12&gt;0), 1, 0)</f>
        <v>#VALUE!</v>
      </c>
      <c r="M12" s="390" t="e">
        <f>IF(OR($CF12&gt;0, $CH12&gt;0), 1, 0)</f>
        <v>#VALUE!</v>
      </c>
      <c r="N12" s="390" t="e">
        <f>IF(OR($CI12&gt;0, $CK12&gt;0), 1, 0)</f>
        <v>#VALUE!</v>
      </c>
      <c r="O12" s="390" t="e">
        <f>IF(OR($CL12&gt;0, $CN12&gt;0), 1, 0)</f>
        <v>#VALUE!</v>
      </c>
      <c r="P12" s="390" t="e">
        <f>IF(OR($CO12&gt;0, $CQ12&gt;0), 1, 0)</f>
        <v>#VALUE!</v>
      </c>
      <c r="Q12" s="390" t="e">
        <f>IF(OR($CR12&gt;0, $CT12&gt;0), 1, 0)</f>
        <v>#VALUE!</v>
      </c>
      <c r="R12" s="390" t="e">
        <f>IF(OR($CU12&gt;0, $CW12&gt;0), 1, 0)</f>
        <v>#VALUE!</v>
      </c>
      <c r="S12" s="390" t="e">
        <f>IF(OR($CX12&gt;0, $CZ12&gt;0), 1, 0)</f>
        <v>#VALUE!</v>
      </c>
      <c r="T12" s="390" t="e">
        <f>IF(OR($DA12&gt;0, $DC12&gt;0), 1, 0)</f>
        <v>#VALUE!</v>
      </c>
      <c r="U12" s="387">
        <f>IF(OR($AI12&gt;0,$AM12&gt;0,$AS12&gt;0), 1, 0)</f>
        <v>0</v>
      </c>
      <c r="V12" s="175">
        <f>BDD!A2</f>
        <v>6096</v>
      </c>
      <c r="W12" s="176" t="str">
        <f>BDD!B2</f>
        <v>Açaï en poudre iofilisée BIO (env. 250g)</v>
      </c>
      <c r="X12" s="177" t="str">
        <f>IF(BDD!F2=0, "", BDD!F2)</f>
        <v>❤️</v>
      </c>
      <c r="Y12" s="178" t="e">
        <f>ROUND(BDD!G2+FDP_CMD_KG, 2)</f>
        <v>#VALUE!</v>
      </c>
      <c r="Z12" s="178" t="e">
        <f>ROUND(BDD!G2+FDP_FACT_KG, 2)</f>
        <v>#DIV/0!</v>
      </c>
      <c r="AA12" s="179" t="str">
        <f>BDD!H2</f>
        <v>Pièce</v>
      </c>
      <c r="AB12" s="180" t="str">
        <f>IF(NOT(ISBLANK(BDD!I2)), ROUND(SUM((BDD!G2*reduc1),FDP_CMD_KG), 2), "")</f>
        <v/>
      </c>
      <c r="AC12" s="180" t="str">
        <f>IF(NOT(ISBLANK(BDD!J2)), ROUND(SUM((BDD!G2*reduc2),FDP_CMD_KG), 2), "")</f>
        <v/>
      </c>
      <c r="AD12" s="180" t="str">
        <f>IF(NOT(ISBLANK(BDD!K2)), ROUND(SUM((BDD!G2*reduc3),FDP_CMD_KG), 2), "")</f>
        <v/>
      </c>
      <c r="AE12" s="180" t="str">
        <f>IF(NOT(ISBLANK(BDD!I2)), ROUND(SUM((BDD!G2*reduc1),FDP_FACT_KG), 2), "")</f>
        <v/>
      </c>
      <c r="AF12" s="180" t="str">
        <f>IF(NOT(ISBLANK(BDD!J2)), ROUND(SUM((BDD!G2*reduc2),FDP_FACT_KG), 2), "")</f>
        <v/>
      </c>
      <c r="AG12" s="180" t="str">
        <f>IF(NOT(ISBLANK(BDD!K2)), ROUND(SUM((BDD!G2*reduc3),FDP_FACT_KG), 2), "")</f>
        <v/>
      </c>
      <c r="AH12" s="181" t="str">
        <f>BDD!C2</f>
        <v>Brésil</v>
      </c>
      <c r="AI12" s="403">
        <f>SUM(AV12,AY12,BB12,BE12,BH12,BK12,BN12,BQ12,BT12,BW12,BZ12,CC12,CF12,CI12,CL12,CO12,CR12,CU12,CX12,DA12)</f>
        <v>0</v>
      </c>
      <c r="AJ12" s="182" t="e">
        <f>_xlfn.IFS(AND(AI12&gt;=60,$AD12&lt;&gt;""), $AD12,    AND(AI12&gt;=30,$AC12&lt;&gt;""), $AC12,    AND(AI12&gt;=10,$AB12&lt;&gt;""), $AB12,    TRUE, $Y12)</f>
        <v>#VALUE!</v>
      </c>
      <c r="AK12" s="183" t="e">
        <f>$AI12*$AJ12</f>
        <v>#VALUE!</v>
      </c>
      <c r="AL12" s="534"/>
      <c r="AM12" s="410"/>
      <c r="AN12" s="182" t="e">
        <f>_xlfn.IFS(AND(AM12&gt;=60,$AG12&lt;&gt;""), $AG12,    AND(AM12&gt;=30,$AF12&lt;&gt;""), $AF12,    AND(AM12&gt;=10,$AE12&lt;&gt;""), $AE12,    TRUE, $Z12)</f>
        <v>#DIV/0!</v>
      </c>
      <c r="AO12" s="184" t="e">
        <f>AM12*AN12</f>
        <v>#DIV/0!</v>
      </c>
      <c r="AP12" s="174"/>
      <c r="AQ12" s="174"/>
      <c r="AR12" s="534"/>
      <c r="AS12" s="409">
        <f>SUM(AW12,AZ12,BC12,BF12,BI12,BL12,BO12,BR12,BU12,BX12,CA12,CD12,CG12,CJ12,CM12,CP12,CS12,CV12,CY12,DB12)</f>
        <v>0</v>
      </c>
      <c r="AT12" s="182" t="e">
        <f>_xlfn.IFS(AND(AS12&gt;=60,$AG12&lt;&gt;""), $AG12,    AND(AS12&gt;=30,$AF12&lt;&gt;""), $AF12,    AND(AS12&gt;=10,$AE12&lt;&gt;""), $AE12,    TRUE, $Z12)</f>
        <v>#DIV/0!</v>
      </c>
      <c r="AU12" s="183" t="e">
        <f t="shared" ref="AU12:AU48" si="2">$AS12*$AT12</f>
        <v>#DIV/0!</v>
      </c>
      <c r="AV12" s="185">
        <f>COMMANDE!O12</f>
        <v>0</v>
      </c>
      <c r="AW12" s="186" t="str">
        <f>_xlfn.IFS(AND($AI12=$AM12,$AI12&gt;0,$AM12&gt;0,AV12&gt;0), AV12,     AND(NOT($AI12=$AM12),$AI12&gt;0,$AM12&gt;0,AV12&gt;0), ($AM12*AV12)/$AI12,     AND($AI12=0,$AM12&gt;0,$AQ12&gt;0), IF(INDEX(AV$12:AV$263,MATCH($AQ12,$AP$12:$AP$263,0))&gt;0,($AM12*INDEX(AV$12:AV$263,MATCH($AQ12,$AP$12:$AP$263,0)))/INDEX($AI$12:$AI$263,MATCH($AQ12,$AP$12:$AP$263,0)), "-"),     TRUE, "-")</f>
        <v>-</v>
      </c>
      <c r="AX12" s="187" t="e">
        <f>IF(AW$9&gt;0, IF(OR(AW12="",AW12="-"), 0, AW12*$AT12), AV12*$AJ12)</f>
        <v>#VALUE!</v>
      </c>
      <c r="AY12" s="185">
        <f>COMMANDE!Q12</f>
        <v>0</v>
      </c>
      <c r="AZ12" s="186" t="str">
        <f>_xlfn.IFS(AND($AI12=$AM12,$AI12&gt;0,$AM12&gt;0,AY12&gt;0), AY12,     AND(NOT($AI12=$AM12),$AI12&gt;0,$AM12&gt;0,AY12&gt;0), ($AM12*AY12)/$AI12,     AND($AI12=0,$AM12&gt;0,$AQ12&gt;0), IF(INDEX(AY$12:AY$263,MATCH($AQ12,$AP$12:$AP$263,0))&gt;0,($AM12*INDEX(AY$12:AY$263,MATCH($AQ12,$AP$12:$AP$263,0)))/INDEX($AI$12:$AI$263,MATCH($AQ12,$AP$12:$AP$263,0)), "-"),     TRUE, "-")</f>
        <v>-</v>
      </c>
      <c r="BA12" s="187" t="e">
        <f>IF(AZ$9&gt;0, IF(OR(AZ12="",AZ12="-"), 0, AZ12*$AT12), AY12*$AJ12)</f>
        <v>#VALUE!</v>
      </c>
      <c r="BB12" s="185">
        <f>COMMANDE!S12</f>
        <v>0</v>
      </c>
      <c r="BC12" s="186" t="str">
        <f>_xlfn.IFS(AND($AI12=$AM12,$AI12&gt;0,$AM12&gt;0,BB12&gt;0), BB12,     AND(NOT($AI12=$AM12),$AI12&gt;0,$AM12&gt;0,BB12&gt;0), ($AM12*BB12)/$AI12,     AND($AI12=0,$AM12&gt;0,$AQ12&gt;0), IF(INDEX(BB$12:BB$263,MATCH($AQ12,$AP$12:$AP$263,0))&gt;0,($AM12*INDEX(BB$12:BB$263,MATCH($AQ12,$AP$12:$AP$263,0)))/INDEX($AI$12:$AI$263,MATCH($AQ12,$AP$12:$AP$263,0)), "-"),     TRUE, "-")</f>
        <v>-</v>
      </c>
      <c r="BD12" s="187" t="e">
        <f>IF(BC$9&gt;0, IF(OR(BC12="",BC12="-"), 0, BC12*$AT12), BB12*$AJ12)</f>
        <v>#VALUE!</v>
      </c>
      <c r="BE12" s="185">
        <f>COMMANDE!U12</f>
        <v>0</v>
      </c>
      <c r="BF12" s="186" t="str">
        <f>_xlfn.IFS(AND($AI12=$AM12,$AI12&gt;0,$AM12&gt;0,BE12&gt;0), BE12,     AND(NOT($AI12=$AM12),$AI12&gt;0,$AM12&gt;0,BE12&gt;0), ($AM12*BE12)/$AI12,     AND($AI12=0,$AM12&gt;0,$AQ12&gt;0), IF(INDEX(BE$12:BE$263,MATCH($AQ12,$AP$12:$AP$263,0))&gt;0,($AM12*INDEX(BE$12:BE$263,MATCH($AQ12,$AP$12:$AP$263,0)))/INDEX($AI$12:$AI$263,MATCH($AQ12,$AP$12:$AP$263,0)), "-"),     TRUE, "-")</f>
        <v>-</v>
      </c>
      <c r="BG12" s="187" t="e">
        <f>IF(BF$9&gt;0, IF(OR(BF12="",BF12="-"), 0, BF12*$AT12), BE12*$AJ12)</f>
        <v>#VALUE!</v>
      </c>
      <c r="BH12" s="185">
        <f>COMMANDE!W12</f>
        <v>0</v>
      </c>
      <c r="BI12" s="186" t="str">
        <f>_xlfn.IFS(AND($AI12=$AM12,$AI12&gt;0,$AM12&gt;0,BH12&gt;0), BH12,     AND(NOT($AI12=$AM12),$AI12&gt;0,$AM12&gt;0,BH12&gt;0), ($AM12*BH12)/$AI12,     AND($AI12=0,$AM12&gt;0,$AQ12&gt;0), IF(INDEX(BH$12:BH$263,MATCH($AQ12,$AP$12:$AP$263,0))&gt;0,($AM12*INDEX(BH$12:BH$263,MATCH($AQ12,$AP$12:$AP$263,0)))/INDEX($AI$12:$AI$263,MATCH($AQ12,$AP$12:$AP$263,0)), "-"),     TRUE, "-")</f>
        <v>-</v>
      </c>
      <c r="BJ12" s="187" t="e">
        <f>IF(BI$9&gt;0, IF(OR(BI12="",BI12="-"), 0, BI12*$AT12), BH12*$AJ12)</f>
        <v>#VALUE!</v>
      </c>
      <c r="BK12" s="185">
        <f>COMMANDE!Y12</f>
        <v>0</v>
      </c>
      <c r="BL12" s="186" t="str">
        <f>_xlfn.IFS(AND($AI12=$AM12,$AI12&gt;0,$AM12&gt;0,BK12&gt;0), BK12,     AND(NOT($AI12=$AM12),$AI12&gt;0,$AM12&gt;0,BK12&gt;0), ($AM12*BK12)/$AI12,     AND($AI12=0,$AM12&gt;0,$AQ12&gt;0), IF(INDEX(BK$12:BK$263,MATCH($AQ12,$AP$12:$AP$263,0))&gt;0,($AM12*INDEX(BK$12:BK$263,MATCH($AQ12,$AP$12:$AP$263,0)))/INDEX($AI$12:$AI$263,MATCH($AQ12,$AP$12:$AP$263,0)), "-"),     TRUE, "-")</f>
        <v>-</v>
      </c>
      <c r="BM12" s="187" t="e">
        <f>IF(BL$9&gt;0, IF(OR(BL12="",BL12="-"), 0, BL12*$AT12), BK12*$AJ12)</f>
        <v>#VALUE!</v>
      </c>
      <c r="BN12" s="185">
        <f>COMMANDE!AA12</f>
        <v>0</v>
      </c>
      <c r="BO12" s="186" t="str">
        <f>_xlfn.IFS(AND($AI12=$AM12,$AI12&gt;0,$AM12&gt;0,BN12&gt;0), BN12,     AND(NOT($AI12=$AM12),$AI12&gt;0,$AM12&gt;0,BN12&gt;0), ($AM12*BN12)/$AI12,     AND($AI12=0,$AM12&gt;0,$AQ12&gt;0), IF(INDEX(BN$12:BN$263,MATCH($AQ12,$AP$12:$AP$263,0))&gt;0,($AM12*INDEX(BN$12:BN$263,MATCH($AQ12,$AP$12:$AP$263,0)))/INDEX($AI$12:$AI$263,MATCH($AQ12,$AP$12:$AP$263,0)), "-"),     TRUE, "-")</f>
        <v>-</v>
      </c>
      <c r="BP12" s="187" t="e">
        <f>IF(BO$9&gt;0, IF(OR(BO12="",BO12="-"), 0, BO12*$AT12), BN12*$AJ12)</f>
        <v>#VALUE!</v>
      </c>
      <c r="BQ12" s="185">
        <f>COMMANDE!AC12</f>
        <v>0</v>
      </c>
      <c r="BR12" s="186" t="str">
        <f>_xlfn.IFS(AND($AI12=$AM12,$AI12&gt;0,$AM12&gt;0,BQ12&gt;0), BQ12,     AND(NOT($AI12=$AM12),$AI12&gt;0,$AM12&gt;0,BQ12&gt;0), ($AM12*BQ12)/$AI12,     AND($AI12=0,$AM12&gt;0,$AQ12&gt;0), IF(INDEX(BQ$12:BQ$263,MATCH($AQ12,$AP$12:$AP$263,0))&gt;0,($AM12*INDEX(BQ$12:BQ$263,MATCH($AQ12,$AP$12:$AP$263,0)))/INDEX($AI$12:$AI$263,MATCH($AQ12,$AP$12:$AP$263,0)), "-"),     TRUE, "-")</f>
        <v>-</v>
      </c>
      <c r="BS12" s="187" t="e">
        <f>IF(BR$9&gt;0, IF(OR(BR12="",BR12="-"), 0, BR12*$AT12), BQ12*$AJ12)</f>
        <v>#VALUE!</v>
      </c>
      <c r="BT12" s="185">
        <f>COMMANDE!AE12</f>
        <v>0</v>
      </c>
      <c r="BU12" s="186" t="str">
        <f>_xlfn.IFS(AND($AI12=$AM12,$AI12&gt;0,$AM12&gt;0,BT12&gt;0), BT12,     AND(NOT($AI12=$AM12),$AI12&gt;0,$AM12&gt;0,BT12&gt;0), ($AM12*BT12)/$AI12,     AND($AI12=0,$AM12&gt;0,$AQ12&gt;0), IF(INDEX(BT$12:BT$263,MATCH($AQ12,$AP$12:$AP$263,0))&gt;0,($AM12*INDEX(BT$12:BT$263,MATCH($AQ12,$AP$12:$AP$263,0)))/INDEX($AI$12:$AI$263,MATCH($AQ12,$AP$12:$AP$263,0)), "-"),     TRUE, "-")</f>
        <v>-</v>
      </c>
      <c r="BV12" s="187" t="e">
        <f>IF(BU$9&gt;0, IF(OR(BU12="",BU12="-"), 0, BU12*$AT12), BT12*$AJ12)</f>
        <v>#VALUE!</v>
      </c>
      <c r="BW12" s="185">
        <f>COMMANDE!AG12</f>
        <v>0</v>
      </c>
      <c r="BX12" s="186" t="str">
        <f>_xlfn.IFS(AND($AI12=$AM12,$AI12&gt;0,$AM12&gt;0,BW12&gt;0), BW12,     AND(NOT($AI12=$AM12),$AI12&gt;0,$AM12&gt;0,BW12&gt;0), ($AM12*BW12)/$AI12,     AND($AI12=0,$AM12&gt;0,$AQ12&gt;0), IF(INDEX(BW$12:BW$263,MATCH($AQ12,$AP$12:$AP$263,0))&gt;0,($AM12*INDEX(BW$12:BW$263,MATCH($AQ12,$AP$12:$AP$263,0)))/INDEX($AI$12:$AI$263,MATCH($AQ12,$AP$12:$AP$263,0)), "-"),     TRUE, "-")</f>
        <v>-</v>
      </c>
      <c r="BY12" s="187" t="e">
        <f>IF(BX$9&gt;0, IF(OR(BX12="",BX12="-"), 0, BX12*$AT12), BW12*$AJ12)</f>
        <v>#VALUE!</v>
      </c>
      <c r="BZ12" s="185">
        <f>COMMANDE!AI12</f>
        <v>0</v>
      </c>
      <c r="CA12" s="186" t="str">
        <f>_xlfn.IFS(AND($AI12=$AM12,$AI12&gt;0,$AM12&gt;0,BZ12&gt;0), BZ12,     AND(NOT($AI12=$AM12),$AI12&gt;0,$AM12&gt;0,BZ12&gt;0), ($AM12*BZ12)/$AI12,     AND($AI12=0,$AM12&gt;0,$AQ12&gt;0), IF(INDEX(BZ$12:BZ$263,MATCH($AQ12,$AP$12:$AP$263,0))&gt;0,($AM12*INDEX(BZ$12:BZ$263,MATCH($AQ12,$AP$12:$AP$263,0)))/INDEX($AI$12:$AI$263,MATCH($AQ12,$AP$12:$AP$263,0)), "-"),     TRUE, "-")</f>
        <v>-</v>
      </c>
      <c r="CB12" s="187" t="e">
        <f>IF(CA$9&gt;0, IF(OR(CA12="",CA12="-"), 0, CA12*$AT12), BZ12*$AJ12)</f>
        <v>#VALUE!</v>
      </c>
      <c r="CC12" s="185">
        <f>COMMANDE!AK12</f>
        <v>0</v>
      </c>
      <c r="CD12" s="186" t="str">
        <f>_xlfn.IFS(AND($AI12=$AM12,$AI12&gt;0,$AM12&gt;0,CC12&gt;0), CC12,     AND(NOT($AI12=$AM12),$AI12&gt;0,$AM12&gt;0,CC12&gt;0), ($AM12*CC12)/$AI12,     AND($AI12=0,$AM12&gt;0,$AQ12&gt;0), IF(INDEX(CC$12:CC$263,MATCH($AQ12,$AP$12:$AP$263,0))&gt;0,($AM12*INDEX(CC$12:CC$263,MATCH($AQ12,$AP$12:$AP$263,0)))/INDEX($AI$12:$AI$263,MATCH($AQ12,$AP$12:$AP$263,0)), "-"),     TRUE, "-")</f>
        <v>-</v>
      </c>
      <c r="CE12" s="187" t="e">
        <f>IF(CD$9&gt;0, IF(OR(CD12="",CD12="-"), 0, CD12*$AT12), CC12*$AJ12)</f>
        <v>#VALUE!</v>
      </c>
      <c r="CF12" s="185">
        <f>COMMANDE!AM12</f>
        <v>0</v>
      </c>
      <c r="CG12" s="186" t="str">
        <f>_xlfn.IFS(AND($AI12=$AM12,$AI12&gt;0,$AM12&gt;0,CF12&gt;0), CF12,     AND(NOT($AI12=$AM12),$AI12&gt;0,$AM12&gt;0,CF12&gt;0), ($AM12*CF12)/$AI12,     AND($AI12=0,$AM12&gt;0,$AQ12&gt;0), IF(INDEX(CF$12:CF$263,MATCH($AQ12,$AP$12:$AP$263,0))&gt;0,($AM12*INDEX(CF$12:CF$263,MATCH($AQ12,$AP$12:$AP$263,0)))/INDEX($AI$12:$AI$263,MATCH($AQ12,$AP$12:$AP$263,0)), "-"),     TRUE, "-")</f>
        <v>-</v>
      </c>
      <c r="CH12" s="187" t="e">
        <f>IF(CG$9&gt;0, IF(OR(CG12="",CG12="-"), 0, CG12*$AT12), CF12*$AJ12)</f>
        <v>#VALUE!</v>
      </c>
      <c r="CI12" s="185">
        <f>COMMANDE!AO12</f>
        <v>0</v>
      </c>
      <c r="CJ12" s="186" t="str">
        <f>_xlfn.IFS(AND($AI12=$AM12,$AI12&gt;0,$AM12&gt;0,CI12&gt;0), CI12,     AND(NOT($AI12=$AM12),$AI12&gt;0,$AM12&gt;0,CI12&gt;0), ($AM12*CI12)/$AI12,     AND($AI12=0,$AM12&gt;0,$AQ12&gt;0), IF(INDEX(CI$12:CI$263,MATCH($AQ12,$AP$12:$AP$263,0))&gt;0,($AM12*INDEX(CI$12:CI$263,MATCH($AQ12,$AP$12:$AP$263,0)))/INDEX($AI$12:$AI$263,MATCH($AQ12,$AP$12:$AP$263,0)), "-"),     TRUE, "-")</f>
        <v>-</v>
      </c>
      <c r="CK12" s="187" t="e">
        <f>IF(CJ$9&gt;0, IF(OR(CJ12="",CJ12="-"), 0, CJ12*$AT12), CI12*$AJ12)</f>
        <v>#VALUE!</v>
      </c>
      <c r="CL12" s="185">
        <f>COMMANDE!AQ12</f>
        <v>0</v>
      </c>
      <c r="CM12" s="186" t="str">
        <f>_xlfn.IFS(AND($AI12=$AM12,$AI12&gt;0,$AM12&gt;0,CL12&gt;0), CL12,     AND(NOT($AI12=$AM12),$AI12&gt;0,$AM12&gt;0,CL12&gt;0), ($AM12*CL12)/$AI12,     AND($AI12=0,$AM12&gt;0,$AQ12&gt;0), IF(INDEX(CL$12:CL$263,MATCH($AQ12,$AP$12:$AP$263,0))&gt;0,($AM12*INDEX(CL$12:CL$263,MATCH($AQ12,$AP$12:$AP$263,0)))/INDEX($AI$12:$AI$263,MATCH($AQ12,$AP$12:$AP$263,0)), "-"),     TRUE, "-")</f>
        <v>-</v>
      </c>
      <c r="CN12" s="187" t="e">
        <f>IF(CM$9&gt;0, IF(OR(CM12="",CM12="-"), 0, CM12*$AT12), CL12*$AJ12)</f>
        <v>#VALUE!</v>
      </c>
      <c r="CO12" s="185">
        <f>COMMANDE!AS12</f>
        <v>0</v>
      </c>
      <c r="CP12" s="186" t="str">
        <f>_xlfn.IFS(AND($AI12=$AM12,$AI12&gt;0,$AM12&gt;0,CO12&gt;0), CO12,     AND(NOT($AI12=$AM12),$AI12&gt;0,$AM12&gt;0,CO12&gt;0), ($AM12*CO12)/$AI12,     AND($AI12=0,$AM12&gt;0,$AQ12&gt;0), IF(INDEX(CO$12:CO$263,MATCH($AQ12,$AP$12:$AP$263,0))&gt;0,($AM12*INDEX(CO$12:CO$263,MATCH($AQ12,$AP$12:$AP$263,0)))/INDEX($AI$12:$AI$263,MATCH($AQ12,$AP$12:$AP$263,0)), "-"),     TRUE, "-")</f>
        <v>-</v>
      </c>
      <c r="CQ12" s="187" t="e">
        <f>IF(CP$9&gt;0, IF(OR(CP12="",CP12="-"), 0, CP12*$AT12), CO12*$AJ12)</f>
        <v>#VALUE!</v>
      </c>
      <c r="CR12" s="185">
        <f>COMMANDE!AU12</f>
        <v>0</v>
      </c>
      <c r="CS12" s="186" t="str">
        <f>_xlfn.IFS(AND($AI12=$AM12,$AI12&gt;0,$AM12&gt;0,CR12&gt;0), CR12,     AND(NOT($AI12=$AM12),$AI12&gt;0,$AM12&gt;0,CR12&gt;0), ($AM12*CR12)/$AI12,     AND($AI12=0,$AM12&gt;0,$AQ12&gt;0), IF(INDEX(CR$12:CR$263,MATCH($AQ12,$AP$12:$AP$263,0))&gt;0,($AM12*INDEX(CR$12:CR$263,MATCH($AQ12,$AP$12:$AP$263,0)))/INDEX($AI$12:$AI$263,MATCH($AQ12,$AP$12:$AP$263,0)), "-"),     TRUE, "-")</f>
        <v>-</v>
      </c>
      <c r="CT12" s="187" t="e">
        <f>IF(CS$9&gt;0, IF(OR(CS12="",CS12="-"), 0, CS12*$AT12), CR12*$AJ12)</f>
        <v>#VALUE!</v>
      </c>
      <c r="CU12" s="185">
        <f>COMMANDE!AW12</f>
        <v>0</v>
      </c>
      <c r="CV12" s="186" t="str">
        <f>_xlfn.IFS(AND($AI12=$AM12,$AI12&gt;0,$AM12&gt;0,CU12&gt;0), CU12,     AND(NOT($AI12=$AM12),$AI12&gt;0,$AM12&gt;0,CU12&gt;0), ($AM12*CU12)/$AI12,     AND($AI12=0,$AM12&gt;0,$AQ12&gt;0), IF(INDEX(CU$12:CU$263,MATCH($AQ12,$AP$12:$AP$263,0))&gt;0,($AM12*INDEX(CU$12:CU$263,MATCH($AQ12,$AP$12:$AP$263,0)))/INDEX($AI$12:$AI$263,MATCH($AQ12,$AP$12:$AP$263,0)), "-"),     TRUE, "-")</f>
        <v>-</v>
      </c>
      <c r="CW12" s="187" t="e">
        <f>IF(CV$9&gt;0, IF(OR(CV12="",CV12="-"), 0, CV12*$AT12), CU12*$AJ12)</f>
        <v>#VALUE!</v>
      </c>
      <c r="CX12" s="185">
        <f>COMMANDE!AY12</f>
        <v>0</v>
      </c>
      <c r="CY12" s="186" t="str">
        <f>_xlfn.IFS(AND($AI12=$AM12,$AI12&gt;0,$AM12&gt;0,CX12&gt;0), CX12,     AND(NOT($AI12=$AM12),$AI12&gt;0,$AM12&gt;0,CX12&gt;0), ($AM12*CX12)/$AI12,     AND($AI12=0,$AM12&gt;0,$AQ12&gt;0), IF(INDEX(CX$12:CX$263,MATCH($AQ12,$AP$12:$AP$263,0))&gt;0,($AM12*INDEX(CX$12:CX$263,MATCH($AQ12,$AP$12:$AP$263,0)))/INDEX($AI$12:$AI$263,MATCH($AQ12,$AP$12:$AP$263,0)), "-"),     TRUE, "-")</f>
        <v>-</v>
      </c>
      <c r="CZ12" s="187" t="e">
        <f>IF(CY$9&gt;0, IF(OR(CY12="",CY12="-"), 0, CY12*$AT12), CX12*$AJ12)</f>
        <v>#VALUE!</v>
      </c>
      <c r="DA12" s="185">
        <f>COMMANDE!BA12</f>
        <v>0</v>
      </c>
      <c r="DB12" s="186" t="str">
        <f>_xlfn.IFS(AND($AI12=$AM12,$AI12&gt;0,$AM12&gt;0,DA12&gt;0), DA12,     AND(NOT($AI12=$AM12),$AI12&gt;0,$AM12&gt;0,DA12&gt;0), ($AM12*DA12)/$AI12,     AND($AI12=0,$AM12&gt;0,$AQ12&gt;0), IF(INDEX(DA$12:DA$263,MATCH($AQ12,$AP$12:$AP$263,0))&gt;0,($AM12*INDEX(DA$12:DA$263,MATCH($AQ12,$AP$12:$AP$263,0)))/INDEX($AI$12:$AI$263,MATCH($AQ12,$AP$12:$AP$263,0)), "-"),     TRUE, "-")</f>
        <v>-</v>
      </c>
      <c r="DC12" s="187" t="e">
        <f>IF(DB$9&gt;0, IF(OR(DB12="",DB12="-"), 0, DB12*$AT12), DA12*$AJ12)</f>
        <v>#VALUE!</v>
      </c>
      <c r="DD12" s="416"/>
      <c r="DE12" s="188"/>
    </row>
    <row r="13" spans="1:109" ht="40" customHeight="1" x14ac:dyDescent="0.2">
      <c r="A13" s="390" t="e">
        <f t="shared" ref="A13:A76" si="3">IF(OR($AV13&gt;0, $AX13&gt;0), 1, 0)</f>
        <v>#VALUE!</v>
      </c>
      <c r="B13" s="390" t="e">
        <f t="shared" ref="B13:B76" si="4">IF(OR($AY13&gt;0, $BA13&gt;0), 1, 0)</f>
        <v>#VALUE!</v>
      </c>
      <c r="C13" s="390" t="e">
        <f t="shared" ref="C13:C76" si="5">IF(OR($BB13&gt;0, $BD13&gt;0), 1, 0)</f>
        <v>#VALUE!</v>
      </c>
      <c r="D13" s="390" t="e">
        <f t="shared" ref="D13:D76" si="6">IF(OR($BE13&gt;0, $BG13&gt;0), 1, 0)</f>
        <v>#VALUE!</v>
      </c>
      <c r="E13" s="390" t="e">
        <f t="shared" ref="E13:E76" si="7">IF(OR($BH13&gt;0, $BJ13&gt;0), 1, 0)</f>
        <v>#VALUE!</v>
      </c>
      <c r="F13" s="390" t="e">
        <f t="shared" ref="F13:F76" si="8">IF(OR($BK13&gt;0, $BM13&gt;0), 1, 0)</f>
        <v>#VALUE!</v>
      </c>
      <c r="G13" s="390" t="e">
        <f t="shared" ref="G13:G76" si="9">IF(OR($BN13&gt;0, $BP13&gt;0), 1, 0)</f>
        <v>#VALUE!</v>
      </c>
      <c r="H13" s="390" t="e">
        <f t="shared" ref="H13:H76" si="10">IF(OR($BQ13&gt;0, $BS13&gt;0), 1, 0)</f>
        <v>#VALUE!</v>
      </c>
      <c r="I13" s="390" t="e">
        <f t="shared" ref="I13:I76" si="11">IF(OR($BT13&gt;0, $BV13&gt;0), 1, 0)</f>
        <v>#VALUE!</v>
      </c>
      <c r="J13" s="390" t="e">
        <f t="shared" ref="J13:J76" si="12">IF(OR($BW13&gt;0, $BY13&gt;0), 1, 0)</f>
        <v>#VALUE!</v>
      </c>
      <c r="K13" s="390" t="e">
        <f t="shared" ref="K13:K76" si="13">IF(OR($BZ13&gt;0, $CB13&gt;0), 1, 0)</f>
        <v>#VALUE!</v>
      </c>
      <c r="L13" s="390" t="e">
        <f t="shared" ref="L13:L76" si="14">IF(OR($CC13&gt;0, $CE13&gt;0), 1, 0)</f>
        <v>#VALUE!</v>
      </c>
      <c r="M13" s="390" t="e">
        <f t="shared" ref="M13:M76" si="15">IF(OR($CF13&gt;0, $CH13&gt;0), 1, 0)</f>
        <v>#VALUE!</v>
      </c>
      <c r="N13" s="390" t="e">
        <f t="shared" ref="N13:N76" si="16">IF(OR($CI13&gt;0, $CK13&gt;0), 1, 0)</f>
        <v>#VALUE!</v>
      </c>
      <c r="O13" s="390" t="e">
        <f t="shared" ref="O13:O76" si="17">IF(OR($CL13&gt;0, $CN13&gt;0), 1, 0)</f>
        <v>#VALUE!</v>
      </c>
      <c r="P13" s="390" t="e">
        <f t="shared" ref="P13:P76" si="18">IF(OR($CO13&gt;0, $CQ13&gt;0), 1, 0)</f>
        <v>#VALUE!</v>
      </c>
      <c r="Q13" s="390" t="e">
        <f t="shared" ref="Q13:Q76" si="19">IF(OR($CR13&gt;0, $CT13&gt;0), 1, 0)</f>
        <v>#VALUE!</v>
      </c>
      <c r="R13" s="390" t="e">
        <f t="shared" ref="R13:R76" si="20">IF(OR($CU13&gt;0, $CW13&gt;0), 1, 0)</f>
        <v>#VALUE!</v>
      </c>
      <c r="S13" s="390" t="e">
        <f t="shared" ref="S13:S76" si="21">IF(OR($CX13&gt;0, $CZ13&gt;0), 1, 0)</f>
        <v>#VALUE!</v>
      </c>
      <c r="T13" s="390" t="e">
        <f t="shared" ref="T13:T76" si="22">IF(OR($DA13&gt;0, $DC13&gt;0), 1, 0)</f>
        <v>#VALUE!</v>
      </c>
      <c r="U13" s="387">
        <f t="shared" ref="U13:U76" si="23">IF(OR($AI13&gt;0,$AM13&gt;0,$AS13&gt;0), 1, 0)</f>
        <v>0</v>
      </c>
      <c r="V13" s="175" t="str">
        <f>BDD!A3</f>
        <v>1100-1312</v>
      </c>
      <c r="W13" s="176" t="str">
        <f>BDD!B3</f>
        <v>Ail blanc ou violet BIO</v>
      </c>
      <c r="X13" s="177" t="str">
        <f>IF(BDD!F3=0, "", BDD!F3)</f>
        <v xml:space="preserve"> </v>
      </c>
      <c r="Y13" s="178" t="e">
        <f>ROUND(BDD!G3+FDP_CMD_KG, 2)</f>
        <v>#VALUE!</v>
      </c>
      <c r="Z13" s="178" t="e">
        <f>ROUND(BDD!G3+FDP_FACT_KG, 2)</f>
        <v>#DIV/0!</v>
      </c>
      <c r="AA13" s="179" t="str">
        <f>BDD!H3</f>
        <v>kg</v>
      </c>
      <c r="AB13" s="180" t="e">
        <f>IF(NOT(ISBLANK(BDD!I3)), ROUND(SUM((BDD!G3*reduc1),FDP_CMD_KG), 2), "")</f>
        <v>#VALUE!</v>
      </c>
      <c r="AC13" s="180" t="str">
        <f>IF(NOT(ISBLANK(BDD!J3)), ROUND(SUM((BDD!G3*reduc2),FDP_CMD_KG), 2), "")</f>
        <v/>
      </c>
      <c r="AD13" s="180" t="str">
        <f>IF(NOT(ISBLANK(BDD!K3)), ROUND(SUM((BDD!G3*reduc3),FDP_CMD_KG), 2), "")</f>
        <v/>
      </c>
      <c r="AE13" s="180" t="e">
        <f>IF(NOT(ISBLANK(BDD!I3)), ROUND(SUM((BDD!G3*reduc1),FDP_FACT_KG), 2), "")</f>
        <v>#DIV/0!</v>
      </c>
      <c r="AF13" s="180" t="str">
        <f>IF(NOT(ISBLANK(BDD!J3)), ROUND(SUM((BDD!G3*reduc2),FDP_FACT_KG), 2), "")</f>
        <v/>
      </c>
      <c r="AG13" s="180" t="str">
        <f>IF(NOT(ISBLANK(BDD!K3)), ROUND(SUM((BDD!G3*reduc3),FDP_FACT_KG), 2), "")</f>
        <v/>
      </c>
      <c r="AH13" s="181" t="str">
        <f>BDD!C3</f>
        <v>Malaga</v>
      </c>
      <c r="AI13" s="403">
        <f t="shared" ref="AI13:AI76" si="24">SUM(AV13,AY13,BB13,BE13,BH13,BK13,BN13,BQ13,BT13,BW13,BZ13,CC13,CF13,CI13,CL13,CO13,CR13,CU13,CX13,DA13)</f>
        <v>0</v>
      </c>
      <c r="AJ13" s="182" t="e">
        <f t="shared" ref="AJ13:AJ76" si="25">_xlfn.IFS(AND(AI13&gt;=60,$AD13&lt;&gt;""), $AD13,    AND(AI13&gt;=30,$AC13&lt;&gt;""), $AC13,    AND(AI13&gt;=10,$AB13&lt;&gt;""), $AB13,    TRUE, $Y13)</f>
        <v>#VALUE!</v>
      </c>
      <c r="AK13" s="183" t="e">
        <f t="shared" ref="AK13:AK76" si="26">$AI13*$AJ13</f>
        <v>#VALUE!</v>
      </c>
      <c r="AL13" s="534"/>
      <c r="AM13" s="410"/>
      <c r="AN13" s="182" t="e">
        <f t="shared" ref="AN13:AN76" si="27">_xlfn.IFS(AND(AM13&gt;=60,$AG13&lt;&gt;""), $AG13,    AND(AM13&gt;=30,$AF13&lt;&gt;""), $AF13,    AND(AM13&gt;=10,$AE13&lt;&gt;""), $AE13,    TRUE, $Z13)</f>
        <v>#DIV/0!</v>
      </c>
      <c r="AO13" s="184" t="e">
        <f t="shared" ref="AO13:AO76" si="28">AM13*AN13</f>
        <v>#DIV/0!</v>
      </c>
      <c r="AP13" s="174"/>
      <c r="AQ13" s="174"/>
      <c r="AR13" s="534"/>
      <c r="AS13" s="409">
        <f t="shared" ref="AS13:AS76" si="29">SUM(AW13,AZ13,BC13,BF13,BI13,BL13,BO13,BR13,BU13,BX13,CA13,CD13,CG13,CJ13,CM13,CP13,CS13,CV13,CY13,DB13)</f>
        <v>0</v>
      </c>
      <c r="AT13" s="182" t="e">
        <f t="shared" ref="AT13:AT76" si="30">_xlfn.IFS(AND(AS13&gt;=60,$AG13&lt;&gt;""), $AG13,    AND(AS13&gt;=30,$AF13&lt;&gt;""), $AF13,    AND(AS13&gt;=10,$AE13&lt;&gt;""), $AE13,    TRUE, $Z13)</f>
        <v>#DIV/0!</v>
      </c>
      <c r="AU13" s="183" t="e">
        <f t="shared" si="2"/>
        <v>#DIV/0!</v>
      </c>
      <c r="AV13" s="185">
        <f>COMMANDE!O13</f>
        <v>0</v>
      </c>
      <c r="AW13" s="186" t="str">
        <f t="shared" ref="AW13:AW76" si="31">_xlfn.IFS(AND($AI13=$AM13,$AI13&gt;0,$AM13&gt;0,AV13&gt;0), AV13,     AND(NOT($AI13=$AM13),$AI13&gt;0,$AM13&gt;0,AV13&gt;0), ($AM13*AV13)/$AI13,     AND($AI13=0,$AM13&gt;0,$AQ13&gt;0), IF(INDEX(AV$12:AV$263,MATCH($AQ13,$AP$12:$AP$263,0))&gt;0,($AM13*INDEX(AV$12:AV$263,MATCH($AQ13,$AP$12:$AP$263,0)))/INDEX($AI$12:$AI$263,MATCH($AQ13,$AP$12:$AP$263,0)), "-"),     TRUE, "-")</f>
        <v>-</v>
      </c>
      <c r="AX13" s="187" t="e">
        <f t="shared" ref="AX13:AX76" si="32">IF(AW$9&gt;0, IF(OR(AW13="",AW13="-"), 0, AW13*$AT13), AV13*$AJ13)</f>
        <v>#VALUE!</v>
      </c>
      <c r="AY13" s="185">
        <f>COMMANDE!Q13</f>
        <v>0</v>
      </c>
      <c r="AZ13" s="186" t="str">
        <f t="shared" ref="AZ13:AZ76" si="33">_xlfn.IFS(AND($AI13=$AM13,$AI13&gt;0,$AM13&gt;0,AY13&gt;0), AY13,     AND(NOT($AI13=$AM13),$AI13&gt;0,$AM13&gt;0,AY13&gt;0), ($AM13*AY13)/$AI13,     AND($AI13=0,$AM13&gt;0,$AQ13&gt;0), IF(INDEX(AY$12:AY$263,MATCH($AQ13,$AP$12:$AP$263,0))&gt;0,($AM13*INDEX(AY$12:AY$263,MATCH($AQ13,$AP$12:$AP$263,0)))/INDEX($AI$12:$AI$263,MATCH($AQ13,$AP$12:$AP$263,0)), "-"),     TRUE, "-")</f>
        <v>-</v>
      </c>
      <c r="BA13" s="187" t="e">
        <f t="shared" ref="BA13:BA76" si="34">IF(AZ$9&gt;0, IF(OR(AZ13="",AZ13="-"), 0, AZ13*$AT13), AY13*$AJ13)</f>
        <v>#VALUE!</v>
      </c>
      <c r="BB13" s="185">
        <f>COMMANDE!S13</f>
        <v>0</v>
      </c>
      <c r="BC13" s="186" t="str">
        <f t="shared" ref="BC13:BC76" si="35">_xlfn.IFS(AND($AI13=$AM13,$AI13&gt;0,$AM13&gt;0,BB13&gt;0), BB13,     AND(NOT($AI13=$AM13),$AI13&gt;0,$AM13&gt;0,BB13&gt;0), ($AM13*BB13)/$AI13,     AND($AI13=0,$AM13&gt;0,$AQ13&gt;0), IF(INDEX(BB$12:BB$263,MATCH($AQ13,$AP$12:$AP$263,0))&gt;0,($AM13*INDEX(BB$12:BB$263,MATCH($AQ13,$AP$12:$AP$263,0)))/INDEX($AI$12:$AI$263,MATCH($AQ13,$AP$12:$AP$263,0)), "-"),     TRUE, "-")</f>
        <v>-</v>
      </c>
      <c r="BD13" s="187" t="e">
        <f t="shared" ref="BD13:BD76" si="36">IF(BC$9&gt;0, IF(OR(BC13="",BC13="-"), 0, BC13*$AT13), BB13*$AJ13)</f>
        <v>#VALUE!</v>
      </c>
      <c r="BE13" s="185">
        <f>COMMANDE!U13</f>
        <v>0</v>
      </c>
      <c r="BF13" s="186" t="str">
        <f t="shared" ref="BF13:BF76" si="37">_xlfn.IFS(AND($AI13=$AM13,$AI13&gt;0,$AM13&gt;0,BE13&gt;0), BE13,     AND(NOT($AI13=$AM13),$AI13&gt;0,$AM13&gt;0,BE13&gt;0), ($AM13*BE13)/$AI13,     AND($AI13=0,$AM13&gt;0,$AQ13&gt;0), IF(INDEX(BE$12:BE$263,MATCH($AQ13,$AP$12:$AP$263,0))&gt;0,($AM13*INDEX(BE$12:BE$263,MATCH($AQ13,$AP$12:$AP$263,0)))/INDEX($AI$12:$AI$263,MATCH($AQ13,$AP$12:$AP$263,0)), "-"),     TRUE, "-")</f>
        <v>-</v>
      </c>
      <c r="BG13" s="187" t="e">
        <f t="shared" ref="BG13:BG76" si="38">IF(BF$9&gt;0, IF(OR(BF13="",BF13="-"), 0, BF13*$AT13), BE13*$AJ13)</f>
        <v>#VALUE!</v>
      </c>
      <c r="BH13" s="185">
        <f>COMMANDE!W13</f>
        <v>0</v>
      </c>
      <c r="BI13" s="186" t="str">
        <f t="shared" ref="BI13:BI76" si="39">_xlfn.IFS(AND($AI13=$AM13,$AI13&gt;0,$AM13&gt;0,BH13&gt;0), BH13,     AND(NOT($AI13=$AM13),$AI13&gt;0,$AM13&gt;0,BH13&gt;0), ($AM13*BH13)/$AI13,     AND($AI13=0,$AM13&gt;0,$AQ13&gt;0), IF(INDEX(BH$12:BH$263,MATCH($AQ13,$AP$12:$AP$263,0))&gt;0,($AM13*INDEX(BH$12:BH$263,MATCH($AQ13,$AP$12:$AP$263,0)))/INDEX($AI$12:$AI$263,MATCH($AQ13,$AP$12:$AP$263,0)), "-"),     TRUE, "-")</f>
        <v>-</v>
      </c>
      <c r="BJ13" s="187" t="e">
        <f t="shared" ref="BJ13:BJ76" si="40">IF(BI$9&gt;0, IF(OR(BI13="",BI13="-"), 0, BI13*$AT13), BH13*$AJ13)</f>
        <v>#VALUE!</v>
      </c>
      <c r="BK13" s="185">
        <f>COMMANDE!Y13</f>
        <v>0</v>
      </c>
      <c r="BL13" s="186" t="str">
        <f t="shared" ref="BL13:BL76" si="41">_xlfn.IFS(AND($AI13=$AM13,$AI13&gt;0,$AM13&gt;0,BK13&gt;0), BK13,     AND(NOT($AI13=$AM13),$AI13&gt;0,$AM13&gt;0,BK13&gt;0), ($AM13*BK13)/$AI13,     AND($AI13=0,$AM13&gt;0,$AQ13&gt;0), IF(INDEX(BK$12:BK$263,MATCH($AQ13,$AP$12:$AP$263,0))&gt;0,($AM13*INDEX(BK$12:BK$263,MATCH($AQ13,$AP$12:$AP$263,0)))/INDEX($AI$12:$AI$263,MATCH($AQ13,$AP$12:$AP$263,0)), "-"),     TRUE, "-")</f>
        <v>-</v>
      </c>
      <c r="BM13" s="187" t="e">
        <f t="shared" ref="BM13:BM76" si="42">IF(BL$9&gt;0, IF(OR(BL13="",BL13="-"), 0, BL13*$AT13), BK13*$AJ13)</f>
        <v>#VALUE!</v>
      </c>
      <c r="BN13" s="185">
        <f>COMMANDE!AA13</f>
        <v>0</v>
      </c>
      <c r="BO13" s="186" t="str">
        <f t="shared" ref="BO13:BO76" si="43">_xlfn.IFS(AND($AI13=$AM13,$AI13&gt;0,$AM13&gt;0,BN13&gt;0), BN13,     AND(NOT($AI13=$AM13),$AI13&gt;0,$AM13&gt;0,BN13&gt;0), ($AM13*BN13)/$AI13,     AND($AI13=0,$AM13&gt;0,$AQ13&gt;0), IF(INDEX(BN$12:BN$263,MATCH($AQ13,$AP$12:$AP$263,0))&gt;0,($AM13*INDEX(BN$12:BN$263,MATCH($AQ13,$AP$12:$AP$263,0)))/INDEX($AI$12:$AI$263,MATCH($AQ13,$AP$12:$AP$263,0)), "-"),     TRUE, "-")</f>
        <v>-</v>
      </c>
      <c r="BP13" s="187" t="e">
        <f t="shared" ref="BP13:BP76" si="44">IF(BO$9&gt;0, IF(OR(BO13="",BO13="-"), 0, BO13*$AT13), BN13*$AJ13)</f>
        <v>#VALUE!</v>
      </c>
      <c r="BQ13" s="185">
        <f>COMMANDE!AC13</f>
        <v>0</v>
      </c>
      <c r="BR13" s="186" t="str">
        <f t="shared" ref="BR13:BR76" si="45">_xlfn.IFS(AND($AI13=$AM13,$AI13&gt;0,$AM13&gt;0,BQ13&gt;0), BQ13,     AND(NOT($AI13=$AM13),$AI13&gt;0,$AM13&gt;0,BQ13&gt;0), ($AM13*BQ13)/$AI13,     AND($AI13=0,$AM13&gt;0,$AQ13&gt;0), IF(INDEX(BQ$12:BQ$263,MATCH($AQ13,$AP$12:$AP$263,0))&gt;0,($AM13*INDEX(BQ$12:BQ$263,MATCH($AQ13,$AP$12:$AP$263,0)))/INDEX($AI$12:$AI$263,MATCH($AQ13,$AP$12:$AP$263,0)), "-"),     TRUE, "-")</f>
        <v>-</v>
      </c>
      <c r="BS13" s="187" t="e">
        <f t="shared" ref="BS13:BS76" si="46">IF(BR$9&gt;0, IF(OR(BR13="",BR13="-"), 0, BR13*$AT13), BQ13*$AJ13)</f>
        <v>#VALUE!</v>
      </c>
      <c r="BT13" s="185">
        <f>COMMANDE!AE13</f>
        <v>0</v>
      </c>
      <c r="BU13" s="186" t="str">
        <f t="shared" ref="BU13:BU76" si="47">_xlfn.IFS(AND($AI13=$AM13,$AI13&gt;0,$AM13&gt;0,BT13&gt;0), BT13,     AND(NOT($AI13=$AM13),$AI13&gt;0,$AM13&gt;0,BT13&gt;0), ($AM13*BT13)/$AI13,     AND($AI13=0,$AM13&gt;0,$AQ13&gt;0), IF(INDEX(BT$12:BT$263,MATCH($AQ13,$AP$12:$AP$263,0))&gt;0,($AM13*INDEX(BT$12:BT$263,MATCH($AQ13,$AP$12:$AP$263,0)))/INDEX($AI$12:$AI$263,MATCH($AQ13,$AP$12:$AP$263,0)), "-"),     TRUE, "-")</f>
        <v>-</v>
      </c>
      <c r="BV13" s="187" t="e">
        <f t="shared" ref="BV13:BV76" si="48">IF(BU$9&gt;0, IF(OR(BU13="",BU13="-"), 0, BU13*$AT13), BT13*$AJ13)</f>
        <v>#VALUE!</v>
      </c>
      <c r="BW13" s="185">
        <f>COMMANDE!AG13</f>
        <v>0</v>
      </c>
      <c r="BX13" s="186" t="str">
        <f t="shared" ref="BX13:BX76" si="49">_xlfn.IFS(AND($AI13=$AM13,$AI13&gt;0,$AM13&gt;0,BW13&gt;0), BW13,     AND(NOT($AI13=$AM13),$AI13&gt;0,$AM13&gt;0,BW13&gt;0), ($AM13*BW13)/$AI13,     AND($AI13=0,$AM13&gt;0,$AQ13&gt;0), IF(INDEX(BW$12:BW$263,MATCH($AQ13,$AP$12:$AP$263,0))&gt;0,($AM13*INDEX(BW$12:BW$263,MATCH($AQ13,$AP$12:$AP$263,0)))/INDEX($AI$12:$AI$263,MATCH($AQ13,$AP$12:$AP$263,0)), "-"),     TRUE, "-")</f>
        <v>-</v>
      </c>
      <c r="BY13" s="187" t="e">
        <f t="shared" ref="BY13:BY76" si="50">IF(BX$9&gt;0, IF(OR(BX13="",BX13="-"), 0, BX13*$AT13), BW13*$AJ13)</f>
        <v>#VALUE!</v>
      </c>
      <c r="BZ13" s="185">
        <f>COMMANDE!AI13</f>
        <v>0</v>
      </c>
      <c r="CA13" s="186" t="str">
        <f t="shared" ref="CA13:CA76" si="51">_xlfn.IFS(AND($AI13=$AM13,$AI13&gt;0,$AM13&gt;0,BZ13&gt;0), BZ13,     AND(NOT($AI13=$AM13),$AI13&gt;0,$AM13&gt;0,BZ13&gt;0), ($AM13*BZ13)/$AI13,     AND($AI13=0,$AM13&gt;0,$AQ13&gt;0), IF(INDEX(BZ$12:BZ$263,MATCH($AQ13,$AP$12:$AP$263,0))&gt;0,($AM13*INDEX(BZ$12:BZ$263,MATCH($AQ13,$AP$12:$AP$263,0)))/INDEX($AI$12:$AI$263,MATCH($AQ13,$AP$12:$AP$263,0)), "-"),     TRUE, "-")</f>
        <v>-</v>
      </c>
      <c r="CB13" s="187" t="e">
        <f t="shared" ref="CB13:CB76" si="52">IF(CA$9&gt;0, IF(OR(CA13="",CA13="-"), 0, CA13*$AT13), BZ13*$AJ13)</f>
        <v>#VALUE!</v>
      </c>
      <c r="CC13" s="185">
        <f>COMMANDE!AK13</f>
        <v>0</v>
      </c>
      <c r="CD13" s="186" t="str">
        <f t="shared" ref="CD13:CD76" si="53">_xlfn.IFS(AND($AI13=$AM13,$AI13&gt;0,$AM13&gt;0,CC13&gt;0), CC13,     AND(NOT($AI13=$AM13),$AI13&gt;0,$AM13&gt;0,CC13&gt;0), ($AM13*CC13)/$AI13,     AND($AI13=0,$AM13&gt;0,$AQ13&gt;0), IF(INDEX(CC$12:CC$263,MATCH($AQ13,$AP$12:$AP$263,0))&gt;0,($AM13*INDEX(CC$12:CC$263,MATCH($AQ13,$AP$12:$AP$263,0)))/INDEX($AI$12:$AI$263,MATCH($AQ13,$AP$12:$AP$263,0)), "-"),     TRUE, "-")</f>
        <v>-</v>
      </c>
      <c r="CE13" s="187" t="e">
        <f t="shared" ref="CE13:CE76" si="54">IF(CD$9&gt;0, IF(OR(CD13="",CD13="-"), 0, CD13*$AT13), CC13*$AJ13)</f>
        <v>#VALUE!</v>
      </c>
      <c r="CF13" s="185">
        <f>COMMANDE!AM13</f>
        <v>0</v>
      </c>
      <c r="CG13" s="186" t="str">
        <f t="shared" ref="CG13:CG76" si="55">_xlfn.IFS(AND($AI13=$AM13,$AI13&gt;0,$AM13&gt;0,CF13&gt;0), CF13,     AND(NOT($AI13=$AM13),$AI13&gt;0,$AM13&gt;0,CF13&gt;0), ($AM13*CF13)/$AI13,     AND($AI13=0,$AM13&gt;0,$AQ13&gt;0), IF(INDEX(CF$12:CF$263,MATCH($AQ13,$AP$12:$AP$263,0))&gt;0,($AM13*INDEX(CF$12:CF$263,MATCH($AQ13,$AP$12:$AP$263,0)))/INDEX($AI$12:$AI$263,MATCH($AQ13,$AP$12:$AP$263,0)), "-"),     TRUE, "-")</f>
        <v>-</v>
      </c>
      <c r="CH13" s="187" t="e">
        <f t="shared" ref="CH13:CH76" si="56">IF(CG$9&gt;0, IF(OR(CG13="",CG13="-"), 0, CG13*$AT13), CF13*$AJ13)</f>
        <v>#VALUE!</v>
      </c>
      <c r="CI13" s="185">
        <f>COMMANDE!AO13</f>
        <v>0</v>
      </c>
      <c r="CJ13" s="186" t="str">
        <f t="shared" ref="CJ13:CJ76" si="57">_xlfn.IFS(AND($AI13=$AM13,$AI13&gt;0,$AM13&gt;0,CI13&gt;0), CI13,     AND(NOT($AI13=$AM13),$AI13&gt;0,$AM13&gt;0,CI13&gt;0), ($AM13*CI13)/$AI13,     AND($AI13=0,$AM13&gt;0,$AQ13&gt;0), IF(INDEX(CI$12:CI$263,MATCH($AQ13,$AP$12:$AP$263,0))&gt;0,($AM13*INDEX(CI$12:CI$263,MATCH($AQ13,$AP$12:$AP$263,0)))/INDEX($AI$12:$AI$263,MATCH($AQ13,$AP$12:$AP$263,0)), "-"),     TRUE, "-")</f>
        <v>-</v>
      </c>
      <c r="CK13" s="187" t="e">
        <f t="shared" ref="CK13:CK76" si="58">IF(CJ$9&gt;0, IF(OR(CJ13="",CJ13="-"), 0, CJ13*$AT13), CI13*$AJ13)</f>
        <v>#VALUE!</v>
      </c>
      <c r="CL13" s="185">
        <f>COMMANDE!AQ13</f>
        <v>0</v>
      </c>
      <c r="CM13" s="186" t="str">
        <f t="shared" ref="CM13:CM76" si="59">_xlfn.IFS(AND($AI13=$AM13,$AI13&gt;0,$AM13&gt;0,CL13&gt;0), CL13,     AND(NOT($AI13=$AM13),$AI13&gt;0,$AM13&gt;0,CL13&gt;0), ($AM13*CL13)/$AI13,     AND($AI13=0,$AM13&gt;0,$AQ13&gt;0), IF(INDEX(CL$12:CL$263,MATCH($AQ13,$AP$12:$AP$263,0))&gt;0,($AM13*INDEX(CL$12:CL$263,MATCH($AQ13,$AP$12:$AP$263,0)))/INDEX($AI$12:$AI$263,MATCH($AQ13,$AP$12:$AP$263,0)), "-"),     TRUE, "-")</f>
        <v>-</v>
      </c>
      <c r="CN13" s="187" t="e">
        <f t="shared" ref="CN13:CN76" si="60">IF(CM$9&gt;0, IF(OR(CM13="",CM13="-"), 0, CM13*$AT13), CL13*$AJ13)</f>
        <v>#VALUE!</v>
      </c>
      <c r="CO13" s="185">
        <f>COMMANDE!AS13</f>
        <v>0</v>
      </c>
      <c r="CP13" s="186" t="str">
        <f t="shared" ref="CP13:CP76" si="61">_xlfn.IFS(AND($AI13=$AM13,$AI13&gt;0,$AM13&gt;0,CO13&gt;0), CO13,     AND(NOT($AI13=$AM13),$AI13&gt;0,$AM13&gt;0,CO13&gt;0), ($AM13*CO13)/$AI13,     AND($AI13=0,$AM13&gt;0,$AQ13&gt;0), IF(INDEX(CO$12:CO$263,MATCH($AQ13,$AP$12:$AP$263,0))&gt;0,($AM13*INDEX(CO$12:CO$263,MATCH($AQ13,$AP$12:$AP$263,0)))/INDEX($AI$12:$AI$263,MATCH($AQ13,$AP$12:$AP$263,0)), "-"),     TRUE, "-")</f>
        <v>-</v>
      </c>
      <c r="CQ13" s="187" t="e">
        <f t="shared" ref="CQ13:CQ76" si="62">IF(CP$9&gt;0, IF(OR(CP13="",CP13="-"), 0, CP13*$AT13), CO13*$AJ13)</f>
        <v>#VALUE!</v>
      </c>
      <c r="CR13" s="185">
        <f>COMMANDE!AU13</f>
        <v>0</v>
      </c>
      <c r="CS13" s="186" t="str">
        <f t="shared" ref="CS13:CS76" si="63">_xlfn.IFS(AND($AI13=$AM13,$AI13&gt;0,$AM13&gt;0,CR13&gt;0), CR13,     AND(NOT($AI13=$AM13),$AI13&gt;0,$AM13&gt;0,CR13&gt;0), ($AM13*CR13)/$AI13,     AND($AI13=0,$AM13&gt;0,$AQ13&gt;0), IF(INDEX(CR$12:CR$263,MATCH($AQ13,$AP$12:$AP$263,0))&gt;0,($AM13*INDEX(CR$12:CR$263,MATCH($AQ13,$AP$12:$AP$263,0)))/INDEX($AI$12:$AI$263,MATCH($AQ13,$AP$12:$AP$263,0)), "-"),     TRUE, "-")</f>
        <v>-</v>
      </c>
      <c r="CT13" s="187" t="e">
        <f t="shared" ref="CT13:CT76" si="64">IF(CS$9&gt;0, IF(OR(CS13="",CS13="-"), 0, CS13*$AT13), CR13*$AJ13)</f>
        <v>#VALUE!</v>
      </c>
      <c r="CU13" s="185">
        <f>COMMANDE!AW13</f>
        <v>0</v>
      </c>
      <c r="CV13" s="186" t="str">
        <f t="shared" ref="CV13:CV76" si="65">_xlfn.IFS(AND($AI13=$AM13,$AI13&gt;0,$AM13&gt;0,CU13&gt;0), CU13,     AND(NOT($AI13=$AM13),$AI13&gt;0,$AM13&gt;0,CU13&gt;0), ($AM13*CU13)/$AI13,     AND($AI13=0,$AM13&gt;0,$AQ13&gt;0), IF(INDEX(CU$12:CU$263,MATCH($AQ13,$AP$12:$AP$263,0))&gt;0,($AM13*INDEX(CU$12:CU$263,MATCH($AQ13,$AP$12:$AP$263,0)))/INDEX($AI$12:$AI$263,MATCH($AQ13,$AP$12:$AP$263,0)), "-"),     TRUE, "-")</f>
        <v>-</v>
      </c>
      <c r="CW13" s="187" t="e">
        <f t="shared" ref="CW13:CW76" si="66">IF(CV$9&gt;0, IF(OR(CV13="",CV13="-"), 0, CV13*$AT13), CU13*$AJ13)</f>
        <v>#VALUE!</v>
      </c>
      <c r="CX13" s="185">
        <f>COMMANDE!AY13</f>
        <v>0</v>
      </c>
      <c r="CY13" s="186" t="str">
        <f t="shared" ref="CY13:CY76" si="67">_xlfn.IFS(AND($AI13=$AM13,$AI13&gt;0,$AM13&gt;0,CX13&gt;0), CX13,     AND(NOT($AI13=$AM13),$AI13&gt;0,$AM13&gt;0,CX13&gt;0), ($AM13*CX13)/$AI13,     AND($AI13=0,$AM13&gt;0,$AQ13&gt;0), IF(INDEX(CX$12:CX$263,MATCH($AQ13,$AP$12:$AP$263,0))&gt;0,($AM13*INDEX(CX$12:CX$263,MATCH($AQ13,$AP$12:$AP$263,0)))/INDEX($AI$12:$AI$263,MATCH($AQ13,$AP$12:$AP$263,0)), "-"),     TRUE, "-")</f>
        <v>-</v>
      </c>
      <c r="CZ13" s="187" t="e">
        <f t="shared" ref="CZ13:CZ76" si="68">IF(CY$9&gt;0, IF(OR(CY13="",CY13="-"), 0, CY13*$AT13), CX13*$AJ13)</f>
        <v>#VALUE!</v>
      </c>
      <c r="DA13" s="185">
        <f>COMMANDE!BA13</f>
        <v>0</v>
      </c>
      <c r="DB13" s="186" t="str">
        <f t="shared" ref="DB13:DB76" si="69">_xlfn.IFS(AND($AI13=$AM13,$AI13&gt;0,$AM13&gt;0,DA13&gt;0), DA13,     AND(NOT($AI13=$AM13),$AI13&gt;0,$AM13&gt;0,DA13&gt;0), ($AM13*DA13)/$AI13,     AND($AI13=0,$AM13&gt;0,$AQ13&gt;0), IF(INDEX(DA$12:DA$263,MATCH($AQ13,$AP$12:$AP$263,0))&gt;0,($AM13*INDEX(DA$12:DA$263,MATCH($AQ13,$AP$12:$AP$263,0)))/INDEX($AI$12:$AI$263,MATCH($AQ13,$AP$12:$AP$263,0)), "-"),     TRUE, "-")</f>
        <v>-</v>
      </c>
      <c r="DC13" s="187" t="e">
        <f t="shared" ref="DC13:DC76" si="70">IF(DB$9&gt;0, IF(OR(DB13="",DB13="-"), 0, DB13*$AT13), DA13*$AJ13)</f>
        <v>#VALUE!</v>
      </c>
      <c r="DD13" s="416"/>
      <c r="DE13" s="188"/>
    </row>
    <row r="14" spans="1:109" ht="40" customHeight="1" x14ac:dyDescent="0.2">
      <c r="A14" s="390" t="e">
        <f t="shared" si="3"/>
        <v>#VALUE!</v>
      </c>
      <c r="B14" s="390" t="e">
        <f t="shared" si="4"/>
        <v>#VALUE!</v>
      </c>
      <c r="C14" s="390" t="e">
        <f t="shared" si="5"/>
        <v>#VALUE!</v>
      </c>
      <c r="D14" s="390" t="e">
        <f t="shared" si="6"/>
        <v>#VALUE!</v>
      </c>
      <c r="E14" s="390" t="e">
        <f t="shared" si="7"/>
        <v>#VALUE!</v>
      </c>
      <c r="F14" s="390" t="e">
        <f t="shared" si="8"/>
        <v>#VALUE!</v>
      </c>
      <c r="G14" s="390" t="e">
        <f t="shared" si="9"/>
        <v>#VALUE!</v>
      </c>
      <c r="H14" s="390" t="e">
        <f t="shared" si="10"/>
        <v>#VALUE!</v>
      </c>
      <c r="I14" s="390" t="e">
        <f t="shared" si="11"/>
        <v>#VALUE!</v>
      </c>
      <c r="J14" s="390" t="e">
        <f t="shared" si="12"/>
        <v>#VALUE!</v>
      </c>
      <c r="K14" s="390" t="e">
        <f t="shared" si="13"/>
        <v>#VALUE!</v>
      </c>
      <c r="L14" s="390" t="e">
        <f t="shared" si="14"/>
        <v>#VALUE!</v>
      </c>
      <c r="M14" s="390" t="e">
        <f t="shared" si="15"/>
        <v>#VALUE!</v>
      </c>
      <c r="N14" s="390" t="e">
        <f t="shared" si="16"/>
        <v>#VALUE!</v>
      </c>
      <c r="O14" s="390" t="e">
        <f t="shared" si="17"/>
        <v>#VALUE!</v>
      </c>
      <c r="P14" s="390" t="e">
        <f t="shared" si="18"/>
        <v>#VALUE!</v>
      </c>
      <c r="Q14" s="390" t="e">
        <f t="shared" si="19"/>
        <v>#VALUE!</v>
      </c>
      <c r="R14" s="390" t="e">
        <f t="shared" si="20"/>
        <v>#VALUE!</v>
      </c>
      <c r="S14" s="390" t="e">
        <f t="shared" si="21"/>
        <v>#VALUE!</v>
      </c>
      <c r="T14" s="390" t="e">
        <f t="shared" si="22"/>
        <v>#VALUE!</v>
      </c>
      <c r="U14" s="387">
        <f t="shared" si="23"/>
        <v>0</v>
      </c>
      <c r="V14" s="175">
        <f>BDD!A4</f>
        <v>1497</v>
      </c>
      <c r="W14" s="176" t="str">
        <f>BDD!B4</f>
        <v>Algue Chlorella en poudre BIO (env. 1kg)</v>
      </c>
      <c r="X14" s="177" t="str">
        <f>IF(BDD!F4=0, "", BDD!F4)</f>
        <v xml:space="preserve"> </v>
      </c>
      <c r="Y14" s="178" t="e">
        <f>ROUND(BDD!G4+FDP_CMD_KG, 2)</f>
        <v>#VALUE!</v>
      </c>
      <c r="Z14" s="178" t="e">
        <f>ROUND(BDD!G4+FDP_FACT_KG, 2)</f>
        <v>#DIV/0!</v>
      </c>
      <c r="AA14" s="179" t="str">
        <f>BDD!H4</f>
        <v>Pièce</v>
      </c>
      <c r="AB14" s="180" t="str">
        <f>IF(NOT(ISBLANK(BDD!I4)), ROUND(SUM((BDD!G4*reduc1),FDP_CMD_KG), 2), "")</f>
        <v/>
      </c>
      <c r="AC14" s="180" t="str">
        <f>IF(NOT(ISBLANK(BDD!J4)), ROUND(SUM((BDD!G4*reduc2),FDP_CMD_KG), 2), "")</f>
        <v/>
      </c>
      <c r="AD14" s="180" t="str">
        <f>IF(NOT(ISBLANK(BDD!K4)), ROUND(SUM((BDD!G4*reduc3),FDP_CMD_KG), 2), "")</f>
        <v/>
      </c>
      <c r="AE14" s="180" t="str">
        <f>IF(NOT(ISBLANK(BDD!I4)), ROUND(SUM((BDD!G4*reduc1),FDP_FACT_KG), 2), "")</f>
        <v/>
      </c>
      <c r="AF14" s="180" t="str">
        <f>IF(NOT(ISBLANK(BDD!J4)), ROUND(SUM((BDD!G4*reduc2),FDP_FACT_KG), 2), "")</f>
        <v/>
      </c>
      <c r="AG14" s="180" t="str">
        <f>IF(NOT(ISBLANK(BDD!K4)), ROUND(SUM((BDD!G4*reduc3),FDP_FACT_KG), 2), "")</f>
        <v/>
      </c>
      <c r="AH14" s="181" t="str">
        <f>BDD!C4</f>
        <v>Inde</v>
      </c>
      <c r="AI14" s="403">
        <f t="shared" si="24"/>
        <v>0</v>
      </c>
      <c r="AJ14" s="182" t="e">
        <f t="shared" si="25"/>
        <v>#VALUE!</v>
      </c>
      <c r="AK14" s="183" t="e">
        <f t="shared" si="26"/>
        <v>#VALUE!</v>
      </c>
      <c r="AL14" s="534"/>
      <c r="AM14" s="410"/>
      <c r="AN14" s="182" t="e">
        <f t="shared" si="27"/>
        <v>#DIV/0!</v>
      </c>
      <c r="AO14" s="184" t="e">
        <f t="shared" si="28"/>
        <v>#DIV/0!</v>
      </c>
      <c r="AP14" s="174"/>
      <c r="AQ14" s="174"/>
      <c r="AR14" s="534"/>
      <c r="AS14" s="409">
        <f t="shared" si="29"/>
        <v>0</v>
      </c>
      <c r="AT14" s="182" t="e">
        <f t="shared" si="30"/>
        <v>#DIV/0!</v>
      </c>
      <c r="AU14" s="183" t="e">
        <f t="shared" si="2"/>
        <v>#DIV/0!</v>
      </c>
      <c r="AV14" s="185">
        <f>COMMANDE!O14</f>
        <v>0</v>
      </c>
      <c r="AW14" s="186" t="str">
        <f t="shared" si="31"/>
        <v>-</v>
      </c>
      <c r="AX14" s="187" t="e">
        <f t="shared" si="32"/>
        <v>#VALUE!</v>
      </c>
      <c r="AY14" s="185">
        <f>COMMANDE!Q14</f>
        <v>0</v>
      </c>
      <c r="AZ14" s="186" t="str">
        <f t="shared" si="33"/>
        <v>-</v>
      </c>
      <c r="BA14" s="187" t="e">
        <f t="shared" si="34"/>
        <v>#VALUE!</v>
      </c>
      <c r="BB14" s="185">
        <f>COMMANDE!S14</f>
        <v>0</v>
      </c>
      <c r="BC14" s="186" t="str">
        <f t="shared" si="35"/>
        <v>-</v>
      </c>
      <c r="BD14" s="187" t="e">
        <f t="shared" si="36"/>
        <v>#VALUE!</v>
      </c>
      <c r="BE14" s="185">
        <f>COMMANDE!U14</f>
        <v>0</v>
      </c>
      <c r="BF14" s="186" t="str">
        <f t="shared" si="37"/>
        <v>-</v>
      </c>
      <c r="BG14" s="187" t="e">
        <f t="shared" si="38"/>
        <v>#VALUE!</v>
      </c>
      <c r="BH14" s="185">
        <f>COMMANDE!W14</f>
        <v>0</v>
      </c>
      <c r="BI14" s="186" t="str">
        <f t="shared" si="39"/>
        <v>-</v>
      </c>
      <c r="BJ14" s="187" t="e">
        <f t="shared" si="40"/>
        <v>#VALUE!</v>
      </c>
      <c r="BK14" s="185">
        <f>COMMANDE!Y14</f>
        <v>0</v>
      </c>
      <c r="BL14" s="186" t="str">
        <f t="shared" si="41"/>
        <v>-</v>
      </c>
      <c r="BM14" s="187" t="e">
        <f t="shared" si="42"/>
        <v>#VALUE!</v>
      </c>
      <c r="BN14" s="185">
        <f>COMMANDE!AA14</f>
        <v>0</v>
      </c>
      <c r="BO14" s="186" t="str">
        <f t="shared" si="43"/>
        <v>-</v>
      </c>
      <c r="BP14" s="187" t="e">
        <f t="shared" si="44"/>
        <v>#VALUE!</v>
      </c>
      <c r="BQ14" s="185">
        <f>COMMANDE!AC14</f>
        <v>0</v>
      </c>
      <c r="BR14" s="186" t="str">
        <f t="shared" si="45"/>
        <v>-</v>
      </c>
      <c r="BS14" s="187" t="e">
        <f t="shared" si="46"/>
        <v>#VALUE!</v>
      </c>
      <c r="BT14" s="185">
        <f>COMMANDE!AE14</f>
        <v>0</v>
      </c>
      <c r="BU14" s="186" t="str">
        <f t="shared" si="47"/>
        <v>-</v>
      </c>
      <c r="BV14" s="187" t="e">
        <f t="shared" si="48"/>
        <v>#VALUE!</v>
      </c>
      <c r="BW14" s="185">
        <f>COMMANDE!AG14</f>
        <v>0</v>
      </c>
      <c r="BX14" s="186" t="str">
        <f t="shared" si="49"/>
        <v>-</v>
      </c>
      <c r="BY14" s="187" t="e">
        <f t="shared" si="50"/>
        <v>#VALUE!</v>
      </c>
      <c r="BZ14" s="185">
        <f>COMMANDE!AI14</f>
        <v>0</v>
      </c>
      <c r="CA14" s="186" t="str">
        <f t="shared" si="51"/>
        <v>-</v>
      </c>
      <c r="CB14" s="187" t="e">
        <f t="shared" si="52"/>
        <v>#VALUE!</v>
      </c>
      <c r="CC14" s="185">
        <f>COMMANDE!AK14</f>
        <v>0</v>
      </c>
      <c r="CD14" s="186" t="str">
        <f t="shared" si="53"/>
        <v>-</v>
      </c>
      <c r="CE14" s="187" t="e">
        <f t="shared" si="54"/>
        <v>#VALUE!</v>
      </c>
      <c r="CF14" s="185">
        <f>COMMANDE!AM14</f>
        <v>0</v>
      </c>
      <c r="CG14" s="186" t="str">
        <f t="shared" si="55"/>
        <v>-</v>
      </c>
      <c r="CH14" s="187" t="e">
        <f t="shared" si="56"/>
        <v>#VALUE!</v>
      </c>
      <c r="CI14" s="185">
        <f>COMMANDE!AO14</f>
        <v>0</v>
      </c>
      <c r="CJ14" s="186" t="str">
        <f t="shared" si="57"/>
        <v>-</v>
      </c>
      <c r="CK14" s="187" t="e">
        <f t="shared" si="58"/>
        <v>#VALUE!</v>
      </c>
      <c r="CL14" s="185">
        <f>COMMANDE!AQ14</f>
        <v>0</v>
      </c>
      <c r="CM14" s="186" t="str">
        <f t="shared" si="59"/>
        <v>-</v>
      </c>
      <c r="CN14" s="187" t="e">
        <f t="shared" si="60"/>
        <v>#VALUE!</v>
      </c>
      <c r="CO14" s="185">
        <f>COMMANDE!AS14</f>
        <v>0</v>
      </c>
      <c r="CP14" s="186" t="str">
        <f t="shared" si="61"/>
        <v>-</v>
      </c>
      <c r="CQ14" s="187" t="e">
        <f t="shared" si="62"/>
        <v>#VALUE!</v>
      </c>
      <c r="CR14" s="185">
        <f>COMMANDE!AU14</f>
        <v>0</v>
      </c>
      <c r="CS14" s="186" t="str">
        <f t="shared" si="63"/>
        <v>-</v>
      </c>
      <c r="CT14" s="187" t="e">
        <f t="shared" si="64"/>
        <v>#VALUE!</v>
      </c>
      <c r="CU14" s="185">
        <f>COMMANDE!AW14</f>
        <v>0</v>
      </c>
      <c r="CV14" s="186" t="str">
        <f t="shared" si="65"/>
        <v>-</v>
      </c>
      <c r="CW14" s="187" t="e">
        <f t="shared" si="66"/>
        <v>#VALUE!</v>
      </c>
      <c r="CX14" s="185">
        <f>COMMANDE!AY14</f>
        <v>0</v>
      </c>
      <c r="CY14" s="186" t="str">
        <f t="shared" si="67"/>
        <v>-</v>
      </c>
      <c r="CZ14" s="187" t="e">
        <f t="shared" si="68"/>
        <v>#VALUE!</v>
      </c>
      <c r="DA14" s="185">
        <f>COMMANDE!BA14</f>
        <v>0</v>
      </c>
      <c r="DB14" s="186" t="str">
        <f t="shared" si="69"/>
        <v>-</v>
      </c>
      <c r="DC14" s="187" t="e">
        <f t="shared" si="70"/>
        <v>#VALUE!</v>
      </c>
      <c r="DD14" s="416"/>
      <c r="DE14" s="188"/>
    </row>
    <row r="15" spans="1:109" ht="40" customHeight="1" x14ac:dyDescent="0.2">
      <c r="A15" s="390" t="e">
        <f t="shared" si="3"/>
        <v>#VALUE!</v>
      </c>
      <c r="B15" s="390" t="e">
        <f t="shared" si="4"/>
        <v>#VALUE!</v>
      </c>
      <c r="C15" s="390" t="e">
        <f t="shared" si="5"/>
        <v>#VALUE!</v>
      </c>
      <c r="D15" s="390" t="e">
        <f t="shared" si="6"/>
        <v>#VALUE!</v>
      </c>
      <c r="E15" s="390" t="e">
        <f t="shared" si="7"/>
        <v>#VALUE!</v>
      </c>
      <c r="F15" s="390" t="e">
        <f t="shared" si="8"/>
        <v>#VALUE!</v>
      </c>
      <c r="G15" s="390" t="e">
        <f t="shared" si="9"/>
        <v>#VALUE!</v>
      </c>
      <c r="H15" s="390" t="e">
        <f t="shared" si="10"/>
        <v>#VALUE!</v>
      </c>
      <c r="I15" s="390" t="e">
        <f t="shared" si="11"/>
        <v>#VALUE!</v>
      </c>
      <c r="J15" s="390" t="e">
        <f t="shared" si="12"/>
        <v>#VALUE!</v>
      </c>
      <c r="K15" s="390" t="e">
        <f t="shared" si="13"/>
        <v>#VALUE!</v>
      </c>
      <c r="L15" s="390" t="e">
        <f t="shared" si="14"/>
        <v>#VALUE!</v>
      </c>
      <c r="M15" s="390" t="e">
        <f t="shared" si="15"/>
        <v>#VALUE!</v>
      </c>
      <c r="N15" s="390" t="e">
        <f t="shared" si="16"/>
        <v>#VALUE!</v>
      </c>
      <c r="O15" s="390" t="e">
        <f t="shared" si="17"/>
        <v>#VALUE!</v>
      </c>
      <c r="P15" s="390" t="e">
        <f t="shared" si="18"/>
        <v>#VALUE!</v>
      </c>
      <c r="Q15" s="390" t="e">
        <f t="shared" si="19"/>
        <v>#VALUE!</v>
      </c>
      <c r="R15" s="390" t="e">
        <f t="shared" si="20"/>
        <v>#VALUE!</v>
      </c>
      <c r="S15" s="390" t="e">
        <f t="shared" si="21"/>
        <v>#VALUE!</v>
      </c>
      <c r="T15" s="390" t="e">
        <f t="shared" si="22"/>
        <v>#VALUE!</v>
      </c>
      <c r="U15" s="387">
        <f t="shared" si="23"/>
        <v>0</v>
      </c>
      <c r="V15" s="175">
        <f>BDD!A5</f>
        <v>1497</v>
      </c>
      <c r="W15" s="176" t="str">
        <f>BDD!B5</f>
        <v>Algue Chlorella en poudre BIO (env. 500g)</v>
      </c>
      <c r="X15" s="177" t="str">
        <f>IF(BDD!F5=0, "", BDD!F5)</f>
        <v>❤️</v>
      </c>
      <c r="Y15" s="178" t="e">
        <f>ROUND(BDD!G5+FDP_CMD_KG, 2)</f>
        <v>#VALUE!</v>
      </c>
      <c r="Z15" s="178" t="e">
        <f>ROUND(BDD!G5+FDP_FACT_KG, 2)</f>
        <v>#DIV/0!</v>
      </c>
      <c r="AA15" s="179" t="str">
        <f>BDD!H5</f>
        <v>Pièce</v>
      </c>
      <c r="AB15" s="180" t="str">
        <f>IF(NOT(ISBLANK(BDD!I5)), ROUND(SUM((BDD!G5*reduc1),FDP_CMD_KG), 2), "")</f>
        <v/>
      </c>
      <c r="AC15" s="180" t="str">
        <f>IF(NOT(ISBLANK(BDD!J5)), ROUND(SUM((BDD!G5*reduc2),FDP_CMD_KG), 2), "")</f>
        <v/>
      </c>
      <c r="AD15" s="180" t="str">
        <f>IF(NOT(ISBLANK(BDD!K5)), ROUND(SUM((BDD!G5*reduc3),FDP_CMD_KG), 2), "")</f>
        <v/>
      </c>
      <c r="AE15" s="180" t="str">
        <f>IF(NOT(ISBLANK(BDD!I5)), ROUND(SUM((BDD!G5*reduc1),FDP_FACT_KG), 2), "")</f>
        <v/>
      </c>
      <c r="AF15" s="180" t="str">
        <f>IF(NOT(ISBLANK(BDD!J5)), ROUND(SUM((BDD!G5*reduc2),FDP_FACT_KG), 2), "")</f>
        <v/>
      </c>
      <c r="AG15" s="180" t="str">
        <f>IF(NOT(ISBLANK(BDD!K5)), ROUND(SUM((BDD!G5*reduc3),FDP_FACT_KG), 2), "")</f>
        <v/>
      </c>
      <c r="AH15" s="181" t="str">
        <f>BDD!C5</f>
        <v>Inde</v>
      </c>
      <c r="AI15" s="403">
        <f t="shared" si="24"/>
        <v>0</v>
      </c>
      <c r="AJ15" s="182" t="e">
        <f t="shared" si="25"/>
        <v>#VALUE!</v>
      </c>
      <c r="AK15" s="183" t="e">
        <f t="shared" si="26"/>
        <v>#VALUE!</v>
      </c>
      <c r="AL15" s="534"/>
      <c r="AM15" s="410"/>
      <c r="AN15" s="182" t="e">
        <f t="shared" si="27"/>
        <v>#DIV/0!</v>
      </c>
      <c r="AO15" s="184" t="e">
        <f t="shared" si="28"/>
        <v>#DIV/0!</v>
      </c>
      <c r="AP15" s="174"/>
      <c r="AQ15" s="174"/>
      <c r="AR15" s="534"/>
      <c r="AS15" s="409">
        <f t="shared" si="29"/>
        <v>0</v>
      </c>
      <c r="AT15" s="182" t="e">
        <f t="shared" si="30"/>
        <v>#DIV/0!</v>
      </c>
      <c r="AU15" s="183" t="e">
        <f t="shared" si="2"/>
        <v>#DIV/0!</v>
      </c>
      <c r="AV15" s="185">
        <f>COMMANDE!O15</f>
        <v>0</v>
      </c>
      <c r="AW15" s="186" t="str">
        <f t="shared" si="31"/>
        <v>-</v>
      </c>
      <c r="AX15" s="187" t="e">
        <f t="shared" si="32"/>
        <v>#VALUE!</v>
      </c>
      <c r="AY15" s="185">
        <f>COMMANDE!Q15</f>
        <v>0</v>
      </c>
      <c r="AZ15" s="186" t="str">
        <f t="shared" si="33"/>
        <v>-</v>
      </c>
      <c r="BA15" s="187" t="e">
        <f t="shared" si="34"/>
        <v>#VALUE!</v>
      </c>
      <c r="BB15" s="185">
        <f>COMMANDE!S15</f>
        <v>0</v>
      </c>
      <c r="BC15" s="186" t="str">
        <f t="shared" si="35"/>
        <v>-</v>
      </c>
      <c r="BD15" s="187" t="e">
        <f t="shared" si="36"/>
        <v>#VALUE!</v>
      </c>
      <c r="BE15" s="185">
        <f>COMMANDE!U15</f>
        <v>0</v>
      </c>
      <c r="BF15" s="186" t="str">
        <f t="shared" si="37"/>
        <v>-</v>
      </c>
      <c r="BG15" s="187" t="e">
        <f t="shared" si="38"/>
        <v>#VALUE!</v>
      </c>
      <c r="BH15" s="185">
        <f>COMMANDE!W15</f>
        <v>0</v>
      </c>
      <c r="BI15" s="186" t="str">
        <f t="shared" si="39"/>
        <v>-</v>
      </c>
      <c r="BJ15" s="187" t="e">
        <f t="shared" si="40"/>
        <v>#VALUE!</v>
      </c>
      <c r="BK15" s="185">
        <f>COMMANDE!Y15</f>
        <v>0</v>
      </c>
      <c r="BL15" s="186" t="str">
        <f t="shared" si="41"/>
        <v>-</v>
      </c>
      <c r="BM15" s="187" t="e">
        <f t="shared" si="42"/>
        <v>#VALUE!</v>
      </c>
      <c r="BN15" s="185">
        <f>COMMANDE!AA15</f>
        <v>0</v>
      </c>
      <c r="BO15" s="186" t="str">
        <f t="shared" si="43"/>
        <v>-</v>
      </c>
      <c r="BP15" s="187" t="e">
        <f t="shared" si="44"/>
        <v>#VALUE!</v>
      </c>
      <c r="BQ15" s="185">
        <f>COMMANDE!AC15</f>
        <v>0</v>
      </c>
      <c r="BR15" s="186" t="str">
        <f t="shared" si="45"/>
        <v>-</v>
      </c>
      <c r="BS15" s="187" t="e">
        <f t="shared" si="46"/>
        <v>#VALUE!</v>
      </c>
      <c r="BT15" s="185">
        <f>COMMANDE!AE15</f>
        <v>0</v>
      </c>
      <c r="BU15" s="186" t="str">
        <f t="shared" si="47"/>
        <v>-</v>
      </c>
      <c r="BV15" s="187" t="e">
        <f t="shared" si="48"/>
        <v>#VALUE!</v>
      </c>
      <c r="BW15" s="185">
        <f>COMMANDE!AG15</f>
        <v>0</v>
      </c>
      <c r="BX15" s="186" t="str">
        <f t="shared" si="49"/>
        <v>-</v>
      </c>
      <c r="BY15" s="187" t="e">
        <f t="shared" si="50"/>
        <v>#VALUE!</v>
      </c>
      <c r="BZ15" s="185">
        <f>COMMANDE!AI15</f>
        <v>0</v>
      </c>
      <c r="CA15" s="186" t="str">
        <f t="shared" si="51"/>
        <v>-</v>
      </c>
      <c r="CB15" s="187" t="e">
        <f t="shared" si="52"/>
        <v>#VALUE!</v>
      </c>
      <c r="CC15" s="185">
        <f>COMMANDE!AK15</f>
        <v>0</v>
      </c>
      <c r="CD15" s="186" t="str">
        <f t="shared" si="53"/>
        <v>-</v>
      </c>
      <c r="CE15" s="187" t="e">
        <f t="shared" si="54"/>
        <v>#VALUE!</v>
      </c>
      <c r="CF15" s="185">
        <f>COMMANDE!AM15</f>
        <v>0</v>
      </c>
      <c r="CG15" s="186" t="str">
        <f t="shared" si="55"/>
        <v>-</v>
      </c>
      <c r="CH15" s="187" t="e">
        <f t="shared" si="56"/>
        <v>#VALUE!</v>
      </c>
      <c r="CI15" s="185">
        <f>COMMANDE!AO15</f>
        <v>0</v>
      </c>
      <c r="CJ15" s="186" t="str">
        <f t="shared" si="57"/>
        <v>-</v>
      </c>
      <c r="CK15" s="187" t="e">
        <f t="shared" si="58"/>
        <v>#VALUE!</v>
      </c>
      <c r="CL15" s="185">
        <f>COMMANDE!AQ15</f>
        <v>0</v>
      </c>
      <c r="CM15" s="186" t="str">
        <f t="shared" si="59"/>
        <v>-</v>
      </c>
      <c r="CN15" s="187" t="e">
        <f t="shared" si="60"/>
        <v>#VALUE!</v>
      </c>
      <c r="CO15" s="185">
        <f>COMMANDE!AS15</f>
        <v>0</v>
      </c>
      <c r="CP15" s="186" t="str">
        <f t="shared" si="61"/>
        <v>-</v>
      </c>
      <c r="CQ15" s="187" t="e">
        <f t="shared" si="62"/>
        <v>#VALUE!</v>
      </c>
      <c r="CR15" s="185">
        <f>COMMANDE!AU15</f>
        <v>0</v>
      </c>
      <c r="CS15" s="186" t="str">
        <f t="shared" si="63"/>
        <v>-</v>
      </c>
      <c r="CT15" s="187" t="e">
        <f t="shared" si="64"/>
        <v>#VALUE!</v>
      </c>
      <c r="CU15" s="185">
        <f>COMMANDE!AW15</f>
        <v>0</v>
      </c>
      <c r="CV15" s="186" t="str">
        <f t="shared" si="65"/>
        <v>-</v>
      </c>
      <c r="CW15" s="187" t="e">
        <f t="shared" si="66"/>
        <v>#VALUE!</v>
      </c>
      <c r="CX15" s="185">
        <f>COMMANDE!AY15</f>
        <v>0</v>
      </c>
      <c r="CY15" s="186" t="str">
        <f t="shared" si="67"/>
        <v>-</v>
      </c>
      <c r="CZ15" s="187" t="e">
        <f t="shared" si="68"/>
        <v>#VALUE!</v>
      </c>
      <c r="DA15" s="185">
        <f>COMMANDE!BA15</f>
        <v>0</v>
      </c>
      <c r="DB15" s="186" t="str">
        <f t="shared" si="69"/>
        <v>-</v>
      </c>
      <c r="DC15" s="187" t="e">
        <f t="shared" si="70"/>
        <v>#VALUE!</v>
      </c>
      <c r="DD15" s="416"/>
      <c r="DE15" s="188"/>
    </row>
    <row r="16" spans="1:109" ht="40" customHeight="1" x14ac:dyDescent="0.2">
      <c r="A16" s="390" t="e">
        <f t="shared" si="3"/>
        <v>#VALUE!</v>
      </c>
      <c r="B16" s="390" t="e">
        <f t="shared" si="4"/>
        <v>#VALUE!</v>
      </c>
      <c r="C16" s="390" t="e">
        <f t="shared" si="5"/>
        <v>#VALUE!</v>
      </c>
      <c r="D16" s="390" t="e">
        <f t="shared" si="6"/>
        <v>#VALUE!</v>
      </c>
      <c r="E16" s="390" t="e">
        <f t="shared" si="7"/>
        <v>#VALUE!</v>
      </c>
      <c r="F16" s="390" t="e">
        <f t="shared" si="8"/>
        <v>#VALUE!</v>
      </c>
      <c r="G16" s="390" t="e">
        <f t="shared" si="9"/>
        <v>#VALUE!</v>
      </c>
      <c r="H16" s="390" t="e">
        <f t="shared" si="10"/>
        <v>#VALUE!</v>
      </c>
      <c r="I16" s="390" t="e">
        <f t="shared" si="11"/>
        <v>#VALUE!</v>
      </c>
      <c r="J16" s="390" t="e">
        <f t="shared" si="12"/>
        <v>#VALUE!</v>
      </c>
      <c r="K16" s="390" t="e">
        <f t="shared" si="13"/>
        <v>#VALUE!</v>
      </c>
      <c r="L16" s="390" t="e">
        <f t="shared" si="14"/>
        <v>#VALUE!</v>
      </c>
      <c r="M16" s="390" t="e">
        <f t="shared" si="15"/>
        <v>#VALUE!</v>
      </c>
      <c r="N16" s="390" t="e">
        <f t="shared" si="16"/>
        <v>#VALUE!</v>
      </c>
      <c r="O16" s="390" t="e">
        <f t="shared" si="17"/>
        <v>#VALUE!</v>
      </c>
      <c r="P16" s="390" t="e">
        <f t="shared" si="18"/>
        <v>#VALUE!</v>
      </c>
      <c r="Q16" s="390" t="e">
        <f t="shared" si="19"/>
        <v>#VALUE!</v>
      </c>
      <c r="R16" s="390" t="e">
        <f t="shared" si="20"/>
        <v>#VALUE!</v>
      </c>
      <c r="S16" s="390" t="e">
        <f t="shared" si="21"/>
        <v>#VALUE!</v>
      </c>
      <c r="T16" s="390" t="e">
        <f t="shared" si="22"/>
        <v>#VALUE!</v>
      </c>
      <c r="U16" s="387">
        <f t="shared" si="23"/>
        <v>0</v>
      </c>
      <c r="V16" s="175">
        <f>BDD!A6</f>
        <v>1189</v>
      </c>
      <c r="W16" s="176" t="str">
        <f>BDD!B6</f>
        <v>Algue Dulse déshydratée BIO (env. 1kg)</v>
      </c>
      <c r="X16" s="177" t="str">
        <f>IF(BDD!F6=0, "", BDD!F6)</f>
        <v>❤️</v>
      </c>
      <c r="Y16" s="178" t="e">
        <f>ROUND(BDD!G6+FDP_CMD_KG, 2)</f>
        <v>#VALUE!</v>
      </c>
      <c r="Z16" s="178" t="e">
        <f>ROUND(BDD!G6+FDP_FACT_KG, 2)</f>
        <v>#DIV/0!</v>
      </c>
      <c r="AA16" s="179" t="str">
        <f>BDD!H6</f>
        <v>Pièce</v>
      </c>
      <c r="AB16" s="180" t="str">
        <f>IF(NOT(ISBLANK(BDD!I6)), ROUND(SUM((BDD!G6*reduc1),FDP_CMD_KG), 2), "")</f>
        <v/>
      </c>
      <c r="AC16" s="180" t="str">
        <f>IF(NOT(ISBLANK(BDD!J6)), ROUND(SUM((BDD!G6*reduc2),FDP_CMD_KG), 2), "")</f>
        <v/>
      </c>
      <c r="AD16" s="180" t="str">
        <f>IF(NOT(ISBLANK(BDD!K6)), ROUND(SUM((BDD!G6*reduc3),FDP_CMD_KG), 2), "")</f>
        <v/>
      </c>
      <c r="AE16" s="180" t="str">
        <f>IF(NOT(ISBLANK(BDD!I6)), ROUND(SUM((BDD!G6*reduc1),FDP_FACT_KG), 2), "")</f>
        <v/>
      </c>
      <c r="AF16" s="180" t="str">
        <f>IF(NOT(ISBLANK(BDD!J6)), ROUND(SUM((BDD!G6*reduc2),FDP_FACT_KG), 2), "")</f>
        <v/>
      </c>
      <c r="AG16" s="180" t="str">
        <f>IF(NOT(ISBLANK(BDD!K6)), ROUND(SUM((BDD!G6*reduc3),FDP_FACT_KG), 2), "")</f>
        <v/>
      </c>
      <c r="AH16" s="181" t="str">
        <f>BDD!C6</f>
        <v>Irlande</v>
      </c>
      <c r="AI16" s="403">
        <f t="shared" si="24"/>
        <v>0</v>
      </c>
      <c r="AJ16" s="182" t="e">
        <f t="shared" si="25"/>
        <v>#VALUE!</v>
      </c>
      <c r="AK16" s="183" t="e">
        <f t="shared" si="26"/>
        <v>#VALUE!</v>
      </c>
      <c r="AL16" s="534"/>
      <c r="AM16" s="410"/>
      <c r="AN16" s="182" t="e">
        <f t="shared" si="27"/>
        <v>#DIV/0!</v>
      </c>
      <c r="AO16" s="184" t="e">
        <f t="shared" si="28"/>
        <v>#DIV/0!</v>
      </c>
      <c r="AP16" s="174"/>
      <c r="AQ16" s="174"/>
      <c r="AR16" s="534"/>
      <c r="AS16" s="409">
        <f t="shared" si="29"/>
        <v>0</v>
      </c>
      <c r="AT16" s="182" t="e">
        <f t="shared" si="30"/>
        <v>#DIV/0!</v>
      </c>
      <c r="AU16" s="183" t="e">
        <f t="shared" si="2"/>
        <v>#DIV/0!</v>
      </c>
      <c r="AV16" s="185">
        <f>COMMANDE!O16</f>
        <v>0</v>
      </c>
      <c r="AW16" s="186" t="str">
        <f t="shared" si="31"/>
        <v>-</v>
      </c>
      <c r="AX16" s="187" t="e">
        <f t="shared" si="32"/>
        <v>#VALUE!</v>
      </c>
      <c r="AY16" s="185">
        <f>COMMANDE!Q16</f>
        <v>0</v>
      </c>
      <c r="AZ16" s="186" t="str">
        <f t="shared" si="33"/>
        <v>-</v>
      </c>
      <c r="BA16" s="187" t="e">
        <f t="shared" si="34"/>
        <v>#VALUE!</v>
      </c>
      <c r="BB16" s="185">
        <f>COMMANDE!S16</f>
        <v>0</v>
      </c>
      <c r="BC16" s="186" t="str">
        <f t="shared" si="35"/>
        <v>-</v>
      </c>
      <c r="BD16" s="187" t="e">
        <f t="shared" si="36"/>
        <v>#VALUE!</v>
      </c>
      <c r="BE16" s="185">
        <f>COMMANDE!U16</f>
        <v>0</v>
      </c>
      <c r="BF16" s="186" t="str">
        <f t="shared" si="37"/>
        <v>-</v>
      </c>
      <c r="BG16" s="187" t="e">
        <f t="shared" si="38"/>
        <v>#VALUE!</v>
      </c>
      <c r="BH16" s="185">
        <f>COMMANDE!W16</f>
        <v>0</v>
      </c>
      <c r="BI16" s="186" t="str">
        <f t="shared" si="39"/>
        <v>-</v>
      </c>
      <c r="BJ16" s="187" t="e">
        <f t="shared" si="40"/>
        <v>#VALUE!</v>
      </c>
      <c r="BK16" s="185">
        <f>COMMANDE!Y16</f>
        <v>0</v>
      </c>
      <c r="BL16" s="186" t="str">
        <f t="shared" si="41"/>
        <v>-</v>
      </c>
      <c r="BM16" s="187" t="e">
        <f t="shared" si="42"/>
        <v>#VALUE!</v>
      </c>
      <c r="BN16" s="185">
        <f>COMMANDE!AA16</f>
        <v>0</v>
      </c>
      <c r="BO16" s="186" t="str">
        <f t="shared" si="43"/>
        <v>-</v>
      </c>
      <c r="BP16" s="187" t="e">
        <f t="shared" si="44"/>
        <v>#VALUE!</v>
      </c>
      <c r="BQ16" s="185">
        <f>COMMANDE!AC16</f>
        <v>0</v>
      </c>
      <c r="BR16" s="186" t="str">
        <f t="shared" si="45"/>
        <v>-</v>
      </c>
      <c r="BS16" s="187" t="e">
        <f t="shared" si="46"/>
        <v>#VALUE!</v>
      </c>
      <c r="BT16" s="185">
        <f>COMMANDE!AE16</f>
        <v>0</v>
      </c>
      <c r="BU16" s="186" t="str">
        <f t="shared" si="47"/>
        <v>-</v>
      </c>
      <c r="BV16" s="187" t="e">
        <f t="shared" si="48"/>
        <v>#VALUE!</v>
      </c>
      <c r="BW16" s="185">
        <f>COMMANDE!AG16</f>
        <v>0</v>
      </c>
      <c r="BX16" s="186" t="str">
        <f t="shared" si="49"/>
        <v>-</v>
      </c>
      <c r="BY16" s="187" t="e">
        <f t="shared" si="50"/>
        <v>#VALUE!</v>
      </c>
      <c r="BZ16" s="185">
        <f>COMMANDE!AI16</f>
        <v>0</v>
      </c>
      <c r="CA16" s="186" t="str">
        <f t="shared" si="51"/>
        <v>-</v>
      </c>
      <c r="CB16" s="187" t="e">
        <f t="shared" si="52"/>
        <v>#VALUE!</v>
      </c>
      <c r="CC16" s="185">
        <f>COMMANDE!AK16</f>
        <v>0</v>
      </c>
      <c r="CD16" s="186" t="str">
        <f t="shared" si="53"/>
        <v>-</v>
      </c>
      <c r="CE16" s="187" t="e">
        <f t="shared" si="54"/>
        <v>#VALUE!</v>
      </c>
      <c r="CF16" s="185">
        <f>COMMANDE!AM16</f>
        <v>0</v>
      </c>
      <c r="CG16" s="186" t="str">
        <f t="shared" si="55"/>
        <v>-</v>
      </c>
      <c r="CH16" s="187" t="e">
        <f t="shared" si="56"/>
        <v>#VALUE!</v>
      </c>
      <c r="CI16" s="185">
        <f>COMMANDE!AO16</f>
        <v>0</v>
      </c>
      <c r="CJ16" s="186" t="str">
        <f t="shared" si="57"/>
        <v>-</v>
      </c>
      <c r="CK16" s="187" t="e">
        <f t="shared" si="58"/>
        <v>#VALUE!</v>
      </c>
      <c r="CL16" s="185">
        <f>COMMANDE!AQ16</f>
        <v>0</v>
      </c>
      <c r="CM16" s="186" t="str">
        <f t="shared" si="59"/>
        <v>-</v>
      </c>
      <c r="CN16" s="187" t="e">
        <f t="shared" si="60"/>
        <v>#VALUE!</v>
      </c>
      <c r="CO16" s="185">
        <f>COMMANDE!AS16</f>
        <v>0</v>
      </c>
      <c r="CP16" s="186" t="str">
        <f t="shared" si="61"/>
        <v>-</v>
      </c>
      <c r="CQ16" s="187" t="e">
        <f t="shared" si="62"/>
        <v>#VALUE!</v>
      </c>
      <c r="CR16" s="185">
        <f>COMMANDE!AU16</f>
        <v>0</v>
      </c>
      <c r="CS16" s="186" t="str">
        <f t="shared" si="63"/>
        <v>-</v>
      </c>
      <c r="CT16" s="187" t="e">
        <f t="shared" si="64"/>
        <v>#VALUE!</v>
      </c>
      <c r="CU16" s="185">
        <f>COMMANDE!AW16</f>
        <v>0</v>
      </c>
      <c r="CV16" s="186" t="str">
        <f t="shared" si="65"/>
        <v>-</v>
      </c>
      <c r="CW16" s="187" t="e">
        <f t="shared" si="66"/>
        <v>#VALUE!</v>
      </c>
      <c r="CX16" s="185">
        <f>COMMANDE!AY16</f>
        <v>0</v>
      </c>
      <c r="CY16" s="186" t="str">
        <f t="shared" si="67"/>
        <v>-</v>
      </c>
      <c r="CZ16" s="187" t="e">
        <f t="shared" si="68"/>
        <v>#VALUE!</v>
      </c>
      <c r="DA16" s="185">
        <f>COMMANDE!BA16</f>
        <v>0</v>
      </c>
      <c r="DB16" s="186" t="str">
        <f t="shared" si="69"/>
        <v>-</v>
      </c>
      <c r="DC16" s="187" t="e">
        <f t="shared" si="70"/>
        <v>#VALUE!</v>
      </c>
      <c r="DD16" s="416"/>
      <c r="DE16" s="188"/>
    </row>
    <row r="17" spans="1:109" ht="40" customHeight="1" x14ac:dyDescent="0.2">
      <c r="A17" s="390" t="e">
        <f t="shared" si="3"/>
        <v>#VALUE!</v>
      </c>
      <c r="B17" s="390" t="e">
        <f t="shared" si="4"/>
        <v>#VALUE!</v>
      </c>
      <c r="C17" s="390" t="e">
        <f t="shared" si="5"/>
        <v>#VALUE!</v>
      </c>
      <c r="D17" s="390" t="e">
        <f t="shared" si="6"/>
        <v>#VALUE!</v>
      </c>
      <c r="E17" s="390" t="e">
        <f t="shared" si="7"/>
        <v>#VALUE!</v>
      </c>
      <c r="F17" s="390" t="e">
        <f t="shared" si="8"/>
        <v>#VALUE!</v>
      </c>
      <c r="G17" s="390" t="e">
        <f t="shared" si="9"/>
        <v>#VALUE!</v>
      </c>
      <c r="H17" s="390" t="e">
        <f t="shared" si="10"/>
        <v>#VALUE!</v>
      </c>
      <c r="I17" s="390" t="e">
        <f t="shared" si="11"/>
        <v>#VALUE!</v>
      </c>
      <c r="J17" s="390" t="e">
        <f t="shared" si="12"/>
        <v>#VALUE!</v>
      </c>
      <c r="K17" s="390" t="e">
        <f t="shared" si="13"/>
        <v>#VALUE!</v>
      </c>
      <c r="L17" s="390" t="e">
        <f t="shared" si="14"/>
        <v>#VALUE!</v>
      </c>
      <c r="M17" s="390" t="e">
        <f t="shared" si="15"/>
        <v>#VALUE!</v>
      </c>
      <c r="N17" s="390" t="e">
        <f t="shared" si="16"/>
        <v>#VALUE!</v>
      </c>
      <c r="O17" s="390" t="e">
        <f t="shared" si="17"/>
        <v>#VALUE!</v>
      </c>
      <c r="P17" s="390" t="e">
        <f t="shared" si="18"/>
        <v>#VALUE!</v>
      </c>
      <c r="Q17" s="390" t="e">
        <f t="shared" si="19"/>
        <v>#VALUE!</v>
      </c>
      <c r="R17" s="390" t="e">
        <f t="shared" si="20"/>
        <v>#VALUE!</v>
      </c>
      <c r="S17" s="390" t="e">
        <f t="shared" si="21"/>
        <v>#VALUE!</v>
      </c>
      <c r="T17" s="390" t="e">
        <f t="shared" si="22"/>
        <v>#VALUE!</v>
      </c>
      <c r="U17" s="387">
        <f t="shared" si="23"/>
        <v>0</v>
      </c>
      <c r="V17" s="175">
        <f>BDD!A7</f>
        <v>1189</v>
      </c>
      <c r="W17" s="176" t="str">
        <f>BDD!B7</f>
        <v>Algue Dulse déshydratée BIO (env. 500g)</v>
      </c>
      <c r="X17" s="177" t="str">
        <f>IF(BDD!F7=0, "", BDD!F7)</f>
        <v>❤️</v>
      </c>
      <c r="Y17" s="178" t="e">
        <f>ROUND(BDD!G7+FDP_CMD_KG, 2)</f>
        <v>#VALUE!</v>
      </c>
      <c r="Z17" s="178" t="e">
        <f>ROUND(BDD!G7+FDP_FACT_KG, 2)</f>
        <v>#DIV/0!</v>
      </c>
      <c r="AA17" s="179" t="str">
        <f>BDD!H7</f>
        <v>Pièce</v>
      </c>
      <c r="AB17" s="180" t="str">
        <f>IF(NOT(ISBLANK(BDD!I7)), ROUND(SUM((BDD!G7*reduc1),FDP_CMD_KG), 2), "")</f>
        <v/>
      </c>
      <c r="AC17" s="180" t="str">
        <f>IF(NOT(ISBLANK(BDD!J7)), ROUND(SUM((BDD!G7*reduc2),FDP_CMD_KG), 2), "")</f>
        <v/>
      </c>
      <c r="AD17" s="180" t="str">
        <f>IF(NOT(ISBLANK(BDD!K7)), ROUND(SUM((BDD!G7*reduc3),FDP_CMD_KG), 2), "")</f>
        <v/>
      </c>
      <c r="AE17" s="180" t="str">
        <f>IF(NOT(ISBLANK(BDD!I7)), ROUND(SUM((BDD!G7*reduc1),FDP_FACT_KG), 2), "")</f>
        <v/>
      </c>
      <c r="AF17" s="180" t="str">
        <f>IF(NOT(ISBLANK(BDD!J7)), ROUND(SUM((BDD!G7*reduc2),FDP_FACT_KG), 2), "")</f>
        <v/>
      </c>
      <c r="AG17" s="180" t="str">
        <f>IF(NOT(ISBLANK(BDD!K7)), ROUND(SUM((BDD!G7*reduc3),FDP_FACT_KG), 2), "")</f>
        <v/>
      </c>
      <c r="AH17" s="181" t="str">
        <f>BDD!C7</f>
        <v>Irlande</v>
      </c>
      <c r="AI17" s="403">
        <f t="shared" si="24"/>
        <v>0</v>
      </c>
      <c r="AJ17" s="182" t="e">
        <f t="shared" si="25"/>
        <v>#VALUE!</v>
      </c>
      <c r="AK17" s="183" t="e">
        <f t="shared" si="26"/>
        <v>#VALUE!</v>
      </c>
      <c r="AL17" s="534"/>
      <c r="AM17" s="410"/>
      <c r="AN17" s="182" t="e">
        <f t="shared" si="27"/>
        <v>#DIV/0!</v>
      </c>
      <c r="AO17" s="184" t="e">
        <f t="shared" si="28"/>
        <v>#DIV/0!</v>
      </c>
      <c r="AP17" s="174"/>
      <c r="AQ17" s="174"/>
      <c r="AR17" s="534"/>
      <c r="AS17" s="409">
        <f t="shared" si="29"/>
        <v>0</v>
      </c>
      <c r="AT17" s="182" t="e">
        <f t="shared" si="30"/>
        <v>#DIV/0!</v>
      </c>
      <c r="AU17" s="183" t="e">
        <f t="shared" si="2"/>
        <v>#DIV/0!</v>
      </c>
      <c r="AV17" s="185">
        <f>COMMANDE!O17</f>
        <v>0</v>
      </c>
      <c r="AW17" s="186" t="str">
        <f t="shared" si="31"/>
        <v>-</v>
      </c>
      <c r="AX17" s="187" t="e">
        <f t="shared" si="32"/>
        <v>#VALUE!</v>
      </c>
      <c r="AY17" s="185">
        <f>COMMANDE!Q17</f>
        <v>0</v>
      </c>
      <c r="AZ17" s="186" t="str">
        <f t="shared" si="33"/>
        <v>-</v>
      </c>
      <c r="BA17" s="187" t="e">
        <f t="shared" si="34"/>
        <v>#VALUE!</v>
      </c>
      <c r="BB17" s="185">
        <f>COMMANDE!S17</f>
        <v>0</v>
      </c>
      <c r="BC17" s="186" t="str">
        <f t="shared" si="35"/>
        <v>-</v>
      </c>
      <c r="BD17" s="187" t="e">
        <f t="shared" si="36"/>
        <v>#VALUE!</v>
      </c>
      <c r="BE17" s="185">
        <f>COMMANDE!U17</f>
        <v>0</v>
      </c>
      <c r="BF17" s="186" t="str">
        <f t="shared" si="37"/>
        <v>-</v>
      </c>
      <c r="BG17" s="187" t="e">
        <f t="shared" si="38"/>
        <v>#VALUE!</v>
      </c>
      <c r="BH17" s="185">
        <f>COMMANDE!W17</f>
        <v>0</v>
      </c>
      <c r="BI17" s="186" t="str">
        <f t="shared" si="39"/>
        <v>-</v>
      </c>
      <c r="BJ17" s="187" t="e">
        <f t="shared" si="40"/>
        <v>#VALUE!</v>
      </c>
      <c r="BK17" s="185">
        <f>COMMANDE!Y17</f>
        <v>0</v>
      </c>
      <c r="BL17" s="186" t="str">
        <f t="shared" si="41"/>
        <v>-</v>
      </c>
      <c r="BM17" s="187" t="e">
        <f t="shared" si="42"/>
        <v>#VALUE!</v>
      </c>
      <c r="BN17" s="185">
        <f>COMMANDE!AA17</f>
        <v>0</v>
      </c>
      <c r="BO17" s="186" t="str">
        <f t="shared" si="43"/>
        <v>-</v>
      </c>
      <c r="BP17" s="187" t="e">
        <f t="shared" si="44"/>
        <v>#VALUE!</v>
      </c>
      <c r="BQ17" s="185">
        <f>COMMANDE!AC17</f>
        <v>0</v>
      </c>
      <c r="BR17" s="186" t="str">
        <f t="shared" si="45"/>
        <v>-</v>
      </c>
      <c r="BS17" s="187" t="e">
        <f t="shared" si="46"/>
        <v>#VALUE!</v>
      </c>
      <c r="BT17" s="185">
        <f>COMMANDE!AE17</f>
        <v>0</v>
      </c>
      <c r="BU17" s="186" t="str">
        <f t="shared" si="47"/>
        <v>-</v>
      </c>
      <c r="BV17" s="187" t="e">
        <f t="shared" si="48"/>
        <v>#VALUE!</v>
      </c>
      <c r="BW17" s="185">
        <f>COMMANDE!AG17</f>
        <v>0</v>
      </c>
      <c r="BX17" s="186" t="str">
        <f t="shared" si="49"/>
        <v>-</v>
      </c>
      <c r="BY17" s="187" t="e">
        <f t="shared" si="50"/>
        <v>#VALUE!</v>
      </c>
      <c r="BZ17" s="185">
        <f>COMMANDE!AI17</f>
        <v>0</v>
      </c>
      <c r="CA17" s="186" t="str">
        <f t="shared" si="51"/>
        <v>-</v>
      </c>
      <c r="CB17" s="187" t="e">
        <f t="shared" si="52"/>
        <v>#VALUE!</v>
      </c>
      <c r="CC17" s="185">
        <f>COMMANDE!AK17</f>
        <v>0</v>
      </c>
      <c r="CD17" s="186" t="str">
        <f t="shared" si="53"/>
        <v>-</v>
      </c>
      <c r="CE17" s="187" t="e">
        <f t="shared" si="54"/>
        <v>#VALUE!</v>
      </c>
      <c r="CF17" s="185">
        <f>COMMANDE!AM17</f>
        <v>0</v>
      </c>
      <c r="CG17" s="186" t="str">
        <f t="shared" si="55"/>
        <v>-</v>
      </c>
      <c r="CH17" s="187" t="e">
        <f t="shared" si="56"/>
        <v>#VALUE!</v>
      </c>
      <c r="CI17" s="185">
        <f>COMMANDE!AO17</f>
        <v>0</v>
      </c>
      <c r="CJ17" s="186" t="str">
        <f t="shared" si="57"/>
        <v>-</v>
      </c>
      <c r="CK17" s="187" t="e">
        <f t="shared" si="58"/>
        <v>#VALUE!</v>
      </c>
      <c r="CL17" s="185">
        <f>COMMANDE!AQ17</f>
        <v>0</v>
      </c>
      <c r="CM17" s="186" t="str">
        <f t="shared" si="59"/>
        <v>-</v>
      </c>
      <c r="CN17" s="187" t="e">
        <f t="shared" si="60"/>
        <v>#VALUE!</v>
      </c>
      <c r="CO17" s="185">
        <f>COMMANDE!AS17</f>
        <v>0</v>
      </c>
      <c r="CP17" s="186" t="str">
        <f t="shared" si="61"/>
        <v>-</v>
      </c>
      <c r="CQ17" s="187" t="e">
        <f t="shared" si="62"/>
        <v>#VALUE!</v>
      </c>
      <c r="CR17" s="185">
        <f>COMMANDE!AU17</f>
        <v>0</v>
      </c>
      <c r="CS17" s="186" t="str">
        <f t="shared" si="63"/>
        <v>-</v>
      </c>
      <c r="CT17" s="187" t="e">
        <f t="shared" si="64"/>
        <v>#VALUE!</v>
      </c>
      <c r="CU17" s="185">
        <f>COMMANDE!AW17</f>
        <v>0</v>
      </c>
      <c r="CV17" s="186" t="str">
        <f t="shared" si="65"/>
        <v>-</v>
      </c>
      <c r="CW17" s="187" t="e">
        <f t="shared" si="66"/>
        <v>#VALUE!</v>
      </c>
      <c r="CX17" s="185">
        <f>COMMANDE!AY17</f>
        <v>0</v>
      </c>
      <c r="CY17" s="186" t="str">
        <f t="shared" si="67"/>
        <v>-</v>
      </c>
      <c r="CZ17" s="187" t="e">
        <f t="shared" si="68"/>
        <v>#VALUE!</v>
      </c>
      <c r="DA17" s="185">
        <f>COMMANDE!BA17</f>
        <v>0</v>
      </c>
      <c r="DB17" s="186" t="str">
        <f t="shared" si="69"/>
        <v>-</v>
      </c>
      <c r="DC17" s="187" t="e">
        <f t="shared" si="70"/>
        <v>#VALUE!</v>
      </c>
      <c r="DD17" s="416"/>
      <c r="DE17" s="188"/>
    </row>
    <row r="18" spans="1:109" ht="40" customHeight="1" x14ac:dyDescent="0.2">
      <c r="A18" s="390" t="e">
        <f t="shared" si="3"/>
        <v>#VALUE!</v>
      </c>
      <c r="B18" s="390" t="e">
        <f t="shared" si="4"/>
        <v>#VALUE!</v>
      </c>
      <c r="C18" s="390" t="e">
        <f t="shared" si="5"/>
        <v>#VALUE!</v>
      </c>
      <c r="D18" s="390" t="e">
        <f t="shared" si="6"/>
        <v>#VALUE!</v>
      </c>
      <c r="E18" s="390" t="e">
        <f t="shared" si="7"/>
        <v>#VALUE!</v>
      </c>
      <c r="F18" s="390" t="e">
        <f t="shared" si="8"/>
        <v>#VALUE!</v>
      </c>
      <c r="G18" s="390" t="e">
        <f t="shared" si="9"/>
        <v>#VALUE!</v>
      </c>
      <c r="H18" s="390" t="e">
        <f t="shared" si="10"/>
        <v>#VALUE!</v>
      </c>
      <c r="I18" s="390" t="e">
        <f t="shared" si="11"/>
        <v>#VALUE!</v>
      </c>
      <c r="J18" s="390" t="e">
        <f t="shared" si="12"/>
        <v>#VALUE!</v>
      </c>
      <c r="K18" s="390" t="e">
        <f t="shared" si="13"/>
        <v>#VALUE!</v>
      </c>
      <c r="L18" s="390" t="e">
        <f t="shared" si="14"/>
        <v>#VALUE!</v>
      </c>
      <c r="M18" s="390" t="e">
        <f t="shared" si="15"/>
        <v>#VALUE!</v>
      </c>
      <c r="N18" s="390" t="e">
        <f t="shared" si="16"/>
        <v>#VALUE!</v>
      </c>
      <c r="O18" s="390" t="e">
        <f t="shared" si="17"/>
        <v>#VALUE!</v>
      </c>
      <c r="P18" s="390" t="e">
        <f t="shared" si="18"/>
        <v>#VALUE!</v>
      </c>
      <c r="Q18" s="390" t="e">
        <f t="shared" si="19"/>
        <v>#VALUE!</v>
      </c>
      <c r="R18" s="390" t="e">
        <f t="shared" si="20"/>
        <v>#VALUE!</v>
      </c>
      <c r="S18" s="390" t="e">
        <f t="shared" si="21"/>
        <v>#VALUE!</v>
      </c>
      <c r="T18" s="390" t="e">
        <f t="shared" si="22"/>
        <v>#VALUE!</v>
      </c>
      <c r="U18" s="387">
        <f t="shared" si="23"/>
        <v>0</v>
      </c>
      <c r="V18" s="175">
        <f>BDD!A8</f>
        <v>6073</v>
      </c>
      <c r="W18" s="176" t="str">
        <f>BDD!B8</f>
        <v>Algue Kombu déshydratées BIO (env. 1kg)</v>
      </c>
      <c r="X18" s="177" t="str">
        <f>IF(BDD!F8=0, "", BDD!F8)</f>
        <v>❤️</v>
      </c>
      <c r="Y18" s="178" t="e">
        <f>ROUND(BDD!G8+FDP_CMD_KG, 2)</f>
        <v>#VALUE!</v>
      </c>
      <c r="Z18" s="178" t="e">
        <f>ROUND(BDD!G8+FDP_FACT_KG, 2)</f>
        <v>#DIV/0!</v>
      </c>
      <c r="AA18" s="179" t="str">
        <f>BDD!H8</f>
        <v>Pièce</v>
      </c>
      <c r="AB18" s="180" t="str">
        <f>IF(NOT(ISBLANK(BDD!I8)), ROUND(SUM((BDD!G8*reduc1),FDP_CMD_KG), 2), "")</f>
        <v/>
      </c>
      <c r="AC18" s="180" t="str">
        <f>IF(NOT(ISBLANK(BDD!J8)), ROUND(SUM((BDD!G8*reduc2),FDP_CMD_KG), 2), "")</f>
        <v/>
      </c>
      <c r="AD18" s="180" t="str">
        <f>IF(NOT(ISBLANK(BDD!K8)), ROUND(SUM((BDD!G8*reduc3),FDP_CMD_KG), 2), "")</f>
        <v/>
      </c>
      <c r="AE18" s="180" t="str">
        <f>IF(NOT(ISBLANK(BDD!I8)), ROUND(SUM((BDD!G8*reduc1),FDP_FACT_KG), 2), "")</f>
        <v/>
      </c>
      <c r="AF18" s="180" t="str">
        <f>IF(NOT(ISBLANK(BDD!J8)), ROUND(SUM((BDD!G8*reduc2),FDP_FACT_KG), 2), "")</f>
        <v/>
      </c>
      <c r="AG18" s="180" t="str">
        <f>IF(NOT(ISBLANK(BDD!K8)), ROUND(SUM((BDD!G8*reduc3),FDP_FACT_KG), 2), "")</f>
        <v/>
      </c>
      <c r="AH18" s="181" t="str">
        <f>BDD!C8</f>
        <v>Galice</v>
      </c>
      <c r="AI18" s="403">
        <f t="shared" si="24"/>
        <v>0</v>
      </c>
      <c r="AJ18" s="182" t="e">
        <f t="shared" si="25"/>
        <v>#VALUE!</v>
      </c>
      <c r="AK18" s="183" t="e">
        <f t="shared" si="26"/>
        <v>#VALUE!</v>
      </c>
      <c r="AL18" s="534"/>
      <c r="AM18" s="410"/>
      <c r="AN18" s="182" t="e">
        <f t="shared" si="27"/>
        <v>#DIV/0!</v>
      </c>
      <c r="AO18" s="184" t="e">
        <f t="shared" si="28"/>
        <v>#DIV/0!</v>
      </c>
      <c r="AP18" s="174"/>
      <c r="AQ18" s="174"/>
      <c r="AR18" s="534"/>
      <c r="AS18" s="409">
        <f t="shared" si="29"/>
        <v>0</v>
      </c>
      <c r="AT18" s="182" t="e">
        <f t="shared" si="30"/>
        <v>#DIV/0!</v>
      </c>
      <c r="AU18" s="183" t="e">
        <f t="shared" si="2"/>
        <v>#DIV/0!</v>
      </c>
      <c r="AV18" s="185">
        <f>COMMANDE!O18</f>
        <v>0</v>
      </c>
      <c r="AW18" s="186" t="str">
        <f t="shared" si="31"/>
        <v>-</v>
      </c>
      <c r="AX18" s="187" t="e">
        <f t="shared" si="32"/>
        <v>#VALUE!</v>
      </c>
      <c r="AY18" s="185">
        <f>COMMANDE!Q18</f>
        <v>0</v>
      </c>
      <c r="AZ18" s="186" t="str">
        <f t="shared" si="33"/>
        <v>-</v>
      </c>
      <c r="BA18" s="187" t="e">
        <f t="shared" si="34"/>
        <v>#VALUE!</v>
      </c>
      <c r="BB18" s="185">
        <f>COMMANDE!S18</f>
        <v>0</v>
      </c>
      <c r="BC18" s="186" t="str">
        <f t="shared" si="35"/>
        <v>-</v>
      </c>
      <c r="BD18" s="187" t="e">
        <f t="shared" si="36"/>
        <v>#VALUE!</v>
      </c>
      <c r="BE18" s="185">
        <f>COMMANDE!U18</f>
        <v>0</v>
      </c>
      <c r="BF18" s="186" t="str">
        <f t="shared" si="37"/>
        <v>-</v>
      </c>
      <c r="BG18" s="187" t="e">
        <f t="shared" si="38"/>
        <v>#VALUE!</v>
      </c>
      <c r="BH18" s="185">
        <f>COMMANDE!W18</f>
        <v>0</v>
      </c>
      <c r="BI18" s="186" t="str">
        <f t="shared" si="39"/>
        <v>-</v>
      </c>
      <c r="BJ18" s="187" t="e">
        <f t="shared" si="40"/>
        <v>#VALUE!</v>
      </c>
      <c r="BK18" s="185">
        <f>COMMANDE!Y18</f>
        <v>0</v>
      </c>
      <c r="BL18" s="186" t="str">
        <f t="shared" si="41"/>
        <v>-</v>
      </c>
      <c r="BM18" s="187" t="e">
        <f t="shared" si="42"/>
        <v>#VALUE!</v>
      </c>
      <c r="BN18" s="185">
        <f>COMMANDE!AA18</f>
        <v>0</v>
      </c>
      <c r="BO18" s="186" t="str">
        <f t="shared" si="43"/>
        <v>-</v>
      </c>
      <c r="BP18" s="187" t="e">
        <f t="shared" si="44"/>
        <v>#VALUE!</v>
      </c>
      <c r="BQ18" s="185">
        <f>COMMANDE!AC18</f>
        <v>0</v>
      </c>
      <c r="BR18" s="186" t="str">
        <f t="shared" si="45"/>
        <v>-</v>
      </c>
      <c r="BS18" s="187" t="e">
        <f t="shared" si="46"/>
        <v>#VALUE!</v>
      </c>
      <c r="BT18" s="185">
        <f>COMMANDE!AE18</f>
        <v>0</v>
      </c>
      <c r="BU18" s="186" t="str">
        <f t="shared" si="47"/>
        <v>-</v>
      </c>
      <c r="BV18" s="187" t="e">
        <f t="shared" si="48"/>
        <v>#VALUE!</v>
      </c>
      <c r="BW18" s="185">
        <f>COMMANDE!AG18</f>
        <v>0</v>
      </c>
      <c r="BX18" s="186" t="str">
        <f t="shared" si="49"/>
        <v>-</v>
      </c>
      <c r="BY18" s="187" t="e">
        <f t="shared" si="50"/>
        <v>#VALUE!</v>
      </c>
      <c r="BZ18" s="185">
        <f>COMMANDE!AI18</f>
        <v>0</v>
      </c>
      <c r="CA18" s="186" t="str">
        <f t="shared" si="51"/>
        <v>-</v>
      </c>
      <c r="CB18" s="187" t="e">
        <f t="shared" si="52"/>
        <v>#VALUE!</v>
      </c>
      <c r="CC18" s="185">
        <f>COMMANDE!AK18</f>
        <v>0</v>
      </c>
      <c r="CD18" s="186" t="str">
        <f t="shared" si="53"/>
        <v>-</v>
      </c>
      <c r="CE18" s="187" t="e">
        <f t="shared" si="54"/>
        <v>#VALUE!</v>
      </c>
      <c r="CF18" s="185">
        <f>COMMANDE!AM18</f>
        <v>0</v>
      </c>
      <c r="CG18" s="186" t="str">
        <f t="shared" si="55"/>
        <v>-</v>
      </c>
      <c r="CH18" s="187" t="e">
        <f t="shared" si="56"/>
        <v>#VALUE!</v>
      </c>
      <c r="CI18" s="185">
        <f>COMMANDE!AO18</f>
        <v>0</v>
      </c>
      <c r="CJ18" s="186" t="str">
        <f t="shared" si="57"/>
        <v>-</v>
      </c>
      <c r="CK18" s="187" t="e">
        <f t="shared" si="58"/>
        <v>#VALUE!</v>
      </c>
      <c r="CL18" s="185">
        <f>COMMANDE!AQ18</f>
        <v>0</v>
      </c>
      <c r="CM18" s="186" t="str">
        <f t="shared" si="59"/>
        <v>-</v>
      </c>
      <c r="CN18" s="187" t="e">
        <f t="shared" si="60"/>
        <v>#VALUE!</v>
      </c>
      <c r="CO18" s="185">
        <f>COMMANDE!AS18</f>
        <v>0</v>
      </c>
      <c r="CP18" s="186" t="str">
        <f t="shared" si="61"/>
        <v>-</v>
      </c>
      <c r="CQ18" s="187" t="e">
        <f t="shared" si="62"/>
        <v>#VALUE!</v>
      </c>
      <c r="CR18" s="185">
        <f>COMMANDE!AU18</f>
        <v>0</v>
      </c>
      <c r="CS18" s="186" t="str">
        <f t="shared" si="63"/>
        <v>-</v>
      </c>
      <c r="CT18" s="187" t="e">
        <f t="shared" si="64"/>
        <v>#VALUE!</v>
      </c>
      <c r="CU18" s="185">
        <f>COMMANDE!AW18</f>
        <v>0</v>
      </c>
      <c r="CV18" s="186" t="str">
        <f t="shared" si="65"/>
        <v>-</v>
      </c>
      <c r="CW18" s="187" t="e">
        <f t="shared" si="66"/>
        <v>#VALUE!</v>
      </c>
      <c r="CX18" s="185">
        <f>COMMANDE!AY18</f>
        <v>0</v>
      </c>
      <c r="CY18" s="186" t="str">
        <f t="shared" si="67"/>
        <v>-</v>
      </c>
      <c r="CZ18" s="187" t="e">
        <f t="shared" si="68"/>
        <v>#VALUE!</v>
      </c>
      <c r="DA18" s="185">
        <f>COMMANDE!BA18</f>
        <v>0</v>
      </c>
      <c r="DB18" s="186" t="str">
        <f t="shared" si="69"/>
        <v>-</v>
      </c>
      <c r="DC18" s="187" t="e">
        <f t="shared" si="70"/>
        <v>#VALUE!</v>
      </c>
      <c r="DD18" s="416"/>
      <c r="DE18" s="188"/>
    </row>
    <row r="19" spans="1:109" ht="40" customHeight="1" x14ac:dyDescent="0.2">
      <c r="A19" s="390" t="e">
        <f t="shared" si="3"/>
        <v>#VALUE!</v>
      </c>
      <c r="B19" s="390" t="e">
        <f t="shared" si="4"/>
        <v>#VALUE!</v>
      </c>
      <c r="C19" s="390" t="e">
        <f t="shared" si="5"/>
        <v>#VALUE!</v>
      </c>
      <c r="D19" s="390" t="e">
        <f t="shared" si="6"/>
        <v>#VALUE!</v>
      </c>
      <c r="E19" s="390" t="e">
        <f t="shared" si="7"/>
        <v>#VALUE!</v>
      </c>
      <c r="F19" s="390" t="e">
        <f t="shared" si="8"/>
        <v>#VALUE!</v>
      </c>
      <c r="G19" s="390" t="e">
        <f t="shared" si="9"/>
        <v>#VALUE!</v>
      </c>
      <c r="H19" s="390" t="e">
        <f t="shared" si="10"/>
        <v>#VALUE!</v>
      </c>
      <c r="I19" s="390" t="e">
        <f t="shared" si="11"/>
        <v>#VALUE!</v>
      </c>
      <c r="J19" s="390" t="e">
        <f t="shared" si="12"/>
        <v>#VALUE!</v>
      </c>
      <c r="K19" s="390" t="e">
        <f t="shared" si="13"/>
        <v>#VALUE!</v>
      </c>
      <c r="L19" s="390" t="e">
        <f t="shared" si="14"/>
        <v>#VALUE!</v>
      </c>
      <c r="M19" s="390" t="e">
        <f t="shared" si="15"/>
        <v>#VALUE!</v>
      </c>
      <c r="N19" s="390" t="e">
        <f t="shared" si="16"/>
        <v>#VALUE!</v>
      </c>
      <c r="O19" s="390" t="e">
        <f t="shared" si="17"/>
        <v>#VALUE!</v>
      </c>
      <c r="P19" s="390" t="e">
        <f t="shared" si="18"/>
        <v>#VALUE!</v>
      </c>
      <c r="Q19" s="390" t="e">
        <f t="shared" si="19"/>
        <v>#VALUE!</v>
      </c>
      <c r="R19" s="390" t="e">
        <f t="shared" si="20"/>
        <v>#VALUE!</v>
      </c>
      <c r="S19" s="390" t="e">
        <f t="shared" si="21"/>
        <v>#VALUE!</v>
      </c>
      <c r="T19" s="390" t="e">
        <f t="shared" si="22"/>
        <v>#VALUE!</v>
      </c>
      <c r="U19" s="387">
        <f t="shared" si="23"/>
        <v>0</v>
      </c>
      <c r="V19" s="175">
        <f>BDD!A9</f>
        <v>6073</v>
      </c>
      <c r="W19" s="176" t="str">
        <f>BDD!B9</f>
        <v>Algue Kombu déshydratées BIO (env. 500g)</v>
      </c>
      <c r="X19" s="177" t="str">
        <f>IF(BDD!F9=0, "", BDD!F9)</f>
        <v>❤️</v>
      </c>
      <c r="Y19" s="178" t="e">
        <f>ROUND(BDD!G9+FDP_CMD_KG, 2)</f>
        <v>#VALUE!</v>
      </c>
      <c r="Z19" s="178" t="e">
        <f>ROUND(BDD!G9+FDP_FACT_KG, 2)</f>
        <v>#DIV/0!</v>
      </c>
      <c r="AA19" s="179" t="str">
        <f>BDD!H9</f>
        <v>Pièce</v>
      </c>
      <c r="AB19" s="180" t="str">
        <f>IF(NOT(ISBLANK(BDD!I9)), ROUND(SUM((BDD!G9*reduc1),FDP_CMD_KG), 2), "")</f>
        <v/>
      </c>
      <c r="AC19" s="180" t="str">
        <f>IF(NOT(ISBLANK(BDD!J9)), ROUND(SUM((BDD!G9*reduc2),FDP_CMD_KG), 2), "")</f>
        <v/>
      </c>
      <c r="AD19" s="180" t="str">
        <f>IF(NOT(ISBLANK(BDD!K9)), ROUND(SUM((BDD!G9*reduc3),FDP_CMD_KG), 2), "")</f>
        <v/>
      </c>
      <c r="AE19" s="180" t="str">
        <f>IF(NOT(ISBLANK(BDD!I9)), ROUND(SUM((BDD!G9*reduc1),FDP_FACT_KG), 2), "")</f>
        <v/>
      </c>
      <c r="AF19" s="180" t="str">
        <f>IF(NOT(ISBLANK(BDD!J9)), ROUND(SUM((BDD!G9*reduc2),FDP_FACT_KG), 2), "")</f>
        <v/>
      </c>
      <c r="AG19" s="180" t="str">
        <f>IF(NOT(ISBLANK(BDD!K9)), ROUND(SUM((BDD!G9*reduc3),FDP_FACT_KG), 2), "")</f>
        <v/>
      </c>
      <c r="AH19" s="181" t="str">
        <f>BDD!C9</f>
        <v>Galice</v>
      </c>
      <c r="AI19" s="403">
        <f t="shared" si="24"/>
        <v>0</v>
      </c>
      <c r="AJ19" s="182" t="e">
        <f t="shared" si="25"/>
        <v>#VALUE!</v>
      </c>
      <c r="AK19" s="183" t="e">
        <f t="shared" si="26"/>
        <v>#VALUE!</v>
      </c>
      <c r="AL19" s="534"/>
      <c r="AM19" s="410"/>
      <c r="AN19" s="182" t="e">
        <f t="shared" si="27"/>
        <v>#DIV/0!</v>
      </c>
      <c r="AO19" s="184" t="e">
        <f t="shared" si="28"/>
        <v>#DIV/0!</v>
      </c>
      <c r="AP19" s="174"/>
      <c r="AQ19" s="174"/>
      <c r="AR19" s="534"/>
      <c r="AS19" s="409">
        <f t="shared" si="29"/>
        <v>0</v>
      </c>
      <c r="AT19" s="182" t="e">
        <f t="shared" si="30"/>
        <v>#DIV/0!</v>
      </c>
      <c r="AU19" s="183" t="e">
        <f t="shared" si="2"/>
        <v>#DIV/0!</v>
      </c>
      <c r="AV19" s="185">
        <f>COMMANDE!O19</f>
        <v>0</v>
      </c>
      <c r="AW19" s="186" t="str">
        <f t="shared" si="31"/>
        <v>-</v>
      </c>
      <c r="AX19" s="187" t="e">
        <f t="shared" si="32"/>
        <v>#VALUE!</v>
      </c>
      <c r="AY19" s="185">
        <f>COMMANDE!Q19</f>
        <v>0</v>
      </c>
      <c r="AZ19" s="186" t="str">
        <f t="shared" si="33"/>
        <v>-</v>
      </c>
      <c r="BA19" s="187" t="e">
        <f t="shared" si="34"/>
        <v>#VALUE!</v>
      </c>
      <c r="BB19" s="185">
        <f>COMMANDE!S19</f>
        <v>0</v>
      </c>
      <c r="BC19" s="186" t="str">
        <f t="shared" si="35"/>
        <v>-</v>
      </c>
      <c r="BD19" s="187" t="e">
        <f t="shared" si="36"/>
        <v>#VALUE!</v>
      </c>
      <c r="BE19" s="185">
        <f>COMMANDE!U19</f>
        <v>0</v>
      </c>
      <c r="BF19" s="186" t="str">
        <f t="shared" si="37"/>
        <v>-</v>
      </c>
      <c r="BG19" s="187" t="e">
        <f t="shared" si="38"/>
        <v>#VALUE!</v>
      </c>
      <c r="BH19" s="185">
        <f>COMMANDE!W19</f>
        <v>0</v>
      </c>
      <c r="BI19" s="186" t="str">
        <f t="shared" si="39"/>
        <v>-</v>
      </c>
      <c r="BJ19" s="187" t="e">
        <f t="shared" si="40"/>
        <v>#VALUE!</v>
      </c>
      <c r="BK19" s="185">
        <f>COMMANDE!Y19</f>
        <v>0</v>
      </c>
      <c r="BL19" s="186" t="str">
        <f t="shared" si="41"/>
        <v>-</v>
      </c>
      <c r="BM19" s="187" t="e">
        <f t="shared" si="42"/>
        <v>#VALUE!</v>
      </c>
      <c r="BN19" s="185">
        <f>COMMANDE!AA19</f>
        <v>0</v>
      </c>
      <c r="BO19" s="186" t="str">
        <f t="shared" si="43"/>
        <v>-</v>
      </c>
      <c r="BP19" s="187" t="e">
        <f t="shared" si="44"/>
        <v>#VALUE!</v>
      </c>
      <c r="BQ19" s="185">
        <f>COMMANDE!AC19</f>
        <v>0</v>
      </c>
      <c r="BR19" s="186" t="str">
        <f t="shared" si="45"/>
        <v>-</v>
      </c>
      <c r="BS19" s="187" t="e">
        <f t="shared" si="46"/>
        <v>#VALUE!</v>
      </c>
      <c r="BT19" s="185">
        <f>COMMANDE!AE19</f>
        <v>0</v>
      </c>
      <c r="BU19" s="186" t="str">
        <f t="shared" si="47"/>
        <v>-</v>
      </c>
      <c r="BV19" s="187" t="e">
        <f t="shared" si="48"/>
        <v>#VALUE!</v>
      </c>
      <c r="BW19" s="185">
        <f>COMMANDE!AG19</f>
        <v>0</v>
      </c>
      <c r="BX19" s="186" t="str">
        <f t="shared" si="49"/>
        <v>-</v>
      </c>
      <c r="BY19" s="187" t="e">
        <f t="shared" si="50"/>
        <v>#VALUE!</v>
      </c>
      <c r="BZ19" s="185">
        <f>COMMANDE!AI19</f>
        <v>0</v>
      </c>
      <c r="CA19" s="186" t="str">
        <f t="shared" si="51"/>
        <v>-</v>
      </c>
      <c r="CB19" s="187" t="e">
        <f t="shared" si="52"/>
        <v>#VALUE!</v>
      </c>
      <c r="CC19" s="185">
        <f>COMMANDE!AK19</f>
        <v>0</v>
      </c>
      <c r="CD19" s="186" t="str">
        <f t="shared" si="53"/>
        <v>-</v>
      </c>
      <c r="CE19" s="187" t="e">
        <f t="shared" si="54"/>
        <v>#VALUE!</v>
      </c>
      <c r="CF19" s="185">
        <f>COMMANDE!AM19</f>
        <v>0</v>
      </c>
      <c r="CG19" s="186" t="str">
        <f t="shared" si="55"/>
        <v>-</v>
      </c>
      <c r="CH19" s="187" t="e">
        <f t="shared" si="56"/>
        <v>#VALUE!</v>
      </c>
      <c r="CI19" s="185">
        <f>COMMANDE!AO19</f>
        <v>0</v>
      </c>
      <c r="CJ19" s="186" t="str">
        <f t="shared" si="57"/>
        <v>-</v>
      </c>
      <c r="CK19" s="187" t="e">
        <f t="shared" si="58"/>
        <v>#VALUE!</v>
      </c>
      <c r="CL19" s="185">
        <f>COMMANDE!AQ19</f>
        <v>0</v>
      </c>
      <c r="CM19" s="186" t="str">
        <f t="shared" si="59"/>
        <v>-</v>
      </c>
      <c r="CN19" s="187" t="e">
        <f t="shared" si="60"/>
        <v>#VALUE!</v>
      </c>
      <c r="CO19" s="185">
        <f>COMMANDE!AS19</f>
        <v>0</v>
      </c>
      <c r="CP19" s="186" t="str">
        <f t="shared" si="61"/>
        <v>-</v>
      </c>
      <c r="CQ19" s="187" t="e">
        <f t="shared" si="62"/>
        <v>#VALUE!</v>
      </c>
      <c r="CR19" s="185">
        <f>COMMANDE!AU19</f>
        <v>0</v>
      </c>
      <c r="CS19" s="186" t="str">
        <f t="shared" si="63"/>
        <v>-</v>
      </c>
      <c r="CT19" s="187" t="e">
        <f t="shared" si="64"/>
        <v>#VALUE!</v>
      </c>
      <c r="CU19" s="185">
        <f>COMMANDE!AW19</f>
        <v>0</v>
      </c>
      <c r="CV19" s="186" t="str">
        <f t="shared" si="65"/>
        <v>-</v>
      </c>
      <c r="CW19" s="187" t="e">
        <f t="shared" si="66"/>
        <v>#VALUE!</v>
      </c>
      <c r="CX19" s="185">
        <f>COMMANDE!AY19</f>
        <v>0</v>
      </c>
      <c r="CY19" s="186" t="str">
        <f t="shared" si="67"/>
        <v>-</v>
      </c>
      <c r="CZ19" s="187" t="e">
        <f t="shared" si="68"/>
        <v>#VALUE!</v>
      </c>
      <c r="DA19" s="185">
        <f>COMMANDE!BA19</f>
        <v>0</v>
      </c>
      <c r="DB19" s="186" t="str">
        <f t="shared" si="69"/>
        <v>-</v>
      </c>
      <c r="DC19" s="187" t="e">
        <f t="shared" si="70"/>
        <v>#VALUE!</v>
      </c>
      <c r="DD19" s="416"/>
      <c r="DE19" s="188"/>
    </row>
    <row r="20" spans="1:109" ht="40" customHeight="1" x14ac:dyDescent="0.2">
      <c r="A20" s="390" t="e">
        <f t="shared" si="3"/>
        <v>#VALUE!</v>
      </c>
      <c r="B20" s="390" t="e">
        <f t="shared" si="4"/>
        <v>#VALUE!</v>
      </c>
      <c r="C20" s="390" t="e">
        <f t="shared" si="5"/>
        <v>#VALUE!</v>
      </c>
      <c r="D20" s="390" t="e">
        <f t="shared" si="6"/>
        <v>#VALUE!</v>
      </c>
      <c r="E20" s="390" t="e">
        <f t="shared" si="7"/>
        <v>#VALUE!</v>
      </c>
      <c r="F20" s="390" t="e">
        <f t="shared" si="8"/>
        <v>#VALUE!</v>
      </c>
      <c r="G20" s="390" t="e">
        <f t="shared" si="9"/>
        <v>#VALUE!</v>
      </c>
      <c r="H20" s="390" t="e">
        <f t="shared" si="10"/>
        <v>#VALUE!</v>
      </c>
      <c r="I20" s="390" t="e">
        <f t="shared" si="11"/>
        <v>#VALUE!</v>
      </c>
      <c r="J20" s="390" t="e">
        <f t="shared" si="12"/>
        <v>#VALUE!</v>
      </c>
      <c r="K20" s="390" t="e">
        <f t="shared" si="13"/>
        <v>#VALUE!</v>
      </c>
      <c r="L20" s="390" t="e">
        <f t="shared" si="14"/>
        <v>#VALUE!</v>
      </c>
      <c r="M20" s="390" t="e">
        <f t="shared" si="15"/>
        <v>#VALUE!</v>
      </c>
      <c r="N20" s="390" t="e">
        <f t="shared" si="16"/>
        <v>#VALUE!</v>
      </c>
      <c r="O20" s="390" t="e">
        <f t="shared" si="17"/>
        <v>#VALUE!</v>
      </c>
      <c r="P20" s="390" t="e">
        <f t="shared" si="18"/>
        <v>#VALUE!</v>
      </c>
      <c r="Q20" s="390" t="e">
        <f t="shared" si="19"/>
        <v>#VALUE!</v>
      </c>
      <c r="R20" s="390" t="e">
        <f t="shared" si="20"/>
        <v>#VALUE!</v>
      </c>
      <c r="S20" s="390" t="e">
        <f t="shared" si="21"/>
        <v>#VALUE!</v>
      </c>
      <c r="T20" s="390" t="e">
        <f t="shared" si="22"/>
        <v>#VALUE!</v>
      </c>
      <c r="U20" s="387">
        <f t="shared" si="23"/>
        <v>0</v>
      </c>
      <c r="V20" s="175">
        <f>BDD!A10</f>
        <v>1096</v>
      </c>
      <c r="W20" s="176" t="str">
        <f>BDD!B10</f>
        <v>Algue Nori entière déshydratées BIO (env. 1kg)</v>
      </c>
      <c r="X20" s="177" t="str">
        <f>IF(BDD!F10=0, "", BDD!F10)</f>
        <v>❤️</v>
      </c>
      <c r="Y20" s="178" t="e">
        <f>ROUND(BDD!G10+FDP_CMD_KG, 2)</f>
        <v>#VALUE!</v>
      </c>
      <c r="Z20" s="178" t="e">
        <f>ROUND(BDD!G10+FDP_FACT_KG, 2)</f>
        <v>#DIV/0!</v>
      </c>
      <c r="AA20" s="179" t="str">
        <f>BDD!H10</f>
        <v>Pièce</v>
      </c>
      <c r="AB20" s="180" t="str">
        <f>IF(NOT(ISBLANK(BDD!I10)), ROUND(SUM((BDD!G10*reduc1),FDP_CMD_KG), 2), "")</f>
        <v/>
      </c>
      <c r="AC20" s="180" t="str">
        <f>IF(NOT(ISBLANK(BDD!J10)), ROUND(SUM((BDD!G10*reduc2),FDP_CMD_KG), 2), "")</f>
        <v/>
      </c>
      <c r="AD20" s="180" t="str">
        <f>IF(NOT(ISBLANK(BDD!K10)), ROUND(SUM((BDD!G10*reduc3),FDP_CMD_KG), 2), "")</f>
        <v/>
      </c>
      <c r="AE20" s="180" t="str">
        <f>IF(NOT(ISBLANK(BDD!I10)), ROUND(SUM((BDD!G10*reduc1),FDP_FACT_KG), 2), "")</f>
        <v/>
      </c>
      <c r="AF20" s="180" t="str">
        <f>IF(NOT(ISBLANK(BDD!J10)), ROUND(SUM((BDD!G10*reduc2),FDP_FACT_KG), 2), "")</f>
        <v/>
      </c>
      <c r="AG20" s="180" t="str">
        <f>IF(NOT(ISBLANK(BDD!K10)), ROUND(SUM((BDD!G10*reduc3),FDP_FACT_KG), 2), "")</f>
        <v/>
      </c>
      <c r="AH20" s="181" t="str">
        <f>BDD!C10</f>
        <v>Galice</v>
      </c>
      <c r="AI20" s="403">
        <f t="shared" si="24"/>
        <v>0</v>
      </c>
      <c r="AJ20" s="182" t="e">
        <f t="shared" si="25"/>
        <v>#VALUE!</v>
      </c>
      <c r="AK20" s="183" t="e">
        <f t="shared" si="26"/>
        <v>#VALUE!</v>
      </c>
      <c r="AL20" s="534"/>
      <c r="AM20" s="410"/>
      <c r="AN20" s="182" t="e">
        <f t="shared" si="27"/>
        <v>#DIV/0!</v>
      </c>
      <c r="AO20" s="184" t="e">
        <f t="shared" si="28"/>
        <v>#DIV/0!</v>
      </c>
      <c r="AP20" s="174"/>
      <c r="AQ20" s="174"/>
      <c r="AR20" s="534"/>
      <c r="AS20" s="409">
        <f t="shared" si="29"/>
        <v>0</v>
      </c>
      <c r="AT20" s="182" t="e">
        <f t="shared" si="30"/>
        <v>#DIV/0!</v>
      </c>
      <c r="AU20" s="183" t="e">
        <f t="shared" si="2"/>
        <v>#DIV/0!</v>
      </c>
      <c r="AV20" s="185">
        <f>COMMANDE!O20</f>
        <v>0</v>
      </c>
      <c r="AW20" s="186" t="str">
        <f t="shared" si="31"/>
        <v>-</v>
      </c>
      <c r="AX20" s="187" t="e">
        <f t="shared" si="32"/>
        <v>#VALUE!</v>
      </c>
      <c r="AY20" s="185">
        <f>COMMANDE!Q20</f>
        <v>0</v>
      </c>
      <c r="AZ20" s="186" t="str">
        <f t="shared" si="33"/>
        <v>-</v>
      </c>
      <c r="BA20" s="187" t="e">
        <f t="shared" si="34"/>
        <v>#VALUE!</v>
      </c>
      <c r="BB20" s="185">
        <f>COMMANDE!S20</f>
        <v>0</v>
      </c>
      <c r="BC20" s="186" t="str">
        <f t="shared" si="35"/>
        <v>-</v>
      </c>
      <c r="BD20" s="187" t="e">
        <f t="shared" si="36"/>
        <v>#VALUE!</v>
      </c>
      <c r="BE20" s="185">
        <f>COMMANDE!U20</f>
        <v>0</v>
      </c>
      <c r="BF20" s="186" t="str">
        <f t="shared" si="37"/>
        <v>-</v>
      </c>
      <c r="BG20" s="187" t="e">
        <f t="shared" si="38"/>
        <v>#VALUE!</v>
      </c>
      <c r="BH20" s="185">
        <f>COMMANDE!W20</f>
        <v>0</v>
      </c>
      <c r="BI20" s="186" t="str">
        <f t="shared" si="39"/>
        <v>-</v>
      </c>
      <c r="BJ20" s="187" t="e">
        <f t="shared" si="40"/>
        <v>#VALUE!</v>
      </c>
      <c r="BK20" s="185">
        <f>COMMANDE!Y20</f>
        <v>0</v>
      </c>
      <c r="BL20" s="186" t="str">
        <f t="shared" si="41"/>
        <v>-</v>
      </c>
      <c r="BM20" s="187" t="e">
        <f t="shared" si="42"/>
        <v>#VALUE!</v>
      </c>
      <c r="BN20" s="185">
        <f>COMMANDE!AA20</f>
        <v>0</v>
      </c>
      <c r="BO20" s="186" t="str">
        <f t="shared" si="43"/>
        <v>-</v>
      </c>
      <c r="BP20" s="187" t="e">
        <f t="shared" si="44"/>
        <v>#VALUE!</v>
      </c>
      <c r="BQ20" s="185">
        <f>COMMANDE!AC20</f>
        <v>0</v>
      </c>
      <c r="BR20" s="186" t="str">
        <f t="shared" si="45"/>
        <v>-</v>
      </c>
      <c r="BS20" s="187" t="e">
        <f t="shared" si="46"/>
        <v>#VALUE!</v>
      </c>
      <c r="BT20" s="185">
        <f>COMMANDE!AE20</f>
        <v>0</v>
      </c>
      <c r="BU20" s="186" t="str">
        <f t="shared" si="47"/>
        <v>-</v>
      </c>
      <c r="BV20" s="187" t="e">
        <f t="shared" si="48"/>
        <v>#VALUE!</v>
      </c>
      <c r="BW20" s="185">
        <f>COMMANDE!AG20</f>
        <v>0</v>
      </c>
      <c r="BX20" s="186" t="str">
        <f t="shared" si="49"/>
        <v>-</v>
      </c>
      <c r="BY20" s="187" t="e">
        <f t="shared" si="50"/>
        <v>#VALUE!</v>
      </c>
      <c r="BZ20" s="185">
        <f>COMMANDE!AI20</f>
        <v>0</v>
      </c>
      <c r="CA20" s="186" t="str">
        <f t="shared" si="51"/>
        <v>-</v>
      </c>
      <c r="CB20" s="187" t="e">
        <f t="shared" si="52"/>
        <v>#VALUE!</v>
      </c>
      <c r="CC20" s="185">
        <f>COMMANDE!AK20</f>
        <v>0</v>
      </c>
      <c r="CD20" s="186" t="str">
        <f t="shared" si="53"/>
        <v>-</v>
      </c>
      <c r="CE20" s="187" t="e">
        <f t="shared" si="54"/>
        <v>#VALUE!</v>
      </c>
      <c r="CF20" s="185">
        <f>COMMANDE!AM20</f>
        <v>0</v>
      </c>
      <c r="CG20" s="186" t="str">
        <f t="shared" si="55"/>
        <v>-</v>
      </c>
      <c r="CH20" s="187" t="e">
        <f t="shared" si="56"/>
        <v>#VALUE!</v>
      </c>
      <c r="CI20" s="185">
        <f>COMMANDE!AO20</f>
        <v>0</v>
      </c>
      <c r="CJ20" s="186" t="str">
        <f t="shared" si="57"/>
        <v>-</v>
      </c>
      <c r="CK20" s="187" t="e">
        <f t="shared" si="58"/>
        <v>#VALUE!</v>
      </c>
      <c r="CL20" s="185">
        <f>COMMANDE!AQ20</f>
        <v>0</v>
      </c>
      <c r="CM20" s="186" t="str">
        <f t="shared" si="59"/>
        <v>-</v>
      </c>
      <c r="CN20" s="187" t="e">
        <f t="shared" si="60"/>
        <v>#VALUE!</v>
      </c>
      <c r="CO20" s="185">
        <f>COMMANDE!AS20</f>
        <v>0</v>
      </c>
      <c r="CP20" s="186" t="str">
        <f t="shared" si="61"/>
        <v>-</v>
      </c>
      <c r="CQ20" s="187" t="e">
        <f t="shared" si="62"/>
        <v>#VALUE!</v>
      </c>
      <c r="CR20" s="185">
        <f>COMMANDE!AU20</f>
        <v>0</v>
      </c>
      <c r="CS20" s="186" t="str">
        <f t="shared" si="63"/>
        <v>-</v>
      </c>
      <c r="CT20" s="187" t="e">
        <f t="shared" si="64"/>
        <v>#VALUE!</v>
      </c>
      <c r="CU20" s="185">
        <f>COMMANDE!AW20</f>
        <v>0</v>
      </c>
      <c r="CV20" s="186" t="str">
        <f t="shared" si="65"/>
        <v>-</v>
      </c>
      <c r="CW20" s="187" t="e">
        <f t="shared" si="66"/>
        <v>#VALUE!</v>
      </c>
      <c r="CX20" s="185">
        <f>COMMANDE!AY20</f>
        <v>0</v>
      </c>
      <c r="CY20" s="186" t="str">
        <f t="shared" si="67"/>
        <v>-</v>
      </c>
      <c r="CZ20" s="187" t="e">
        <f t="shared" si="68"/>
        <v>#VALUE!</v>
      </c>
      <c r="DA20" s="185">
        <f>COMMANDE!BA20</f>
        <v>0</v>
      </c>
      <c r="DB20" s="186" t="str">
        <f t="shared" si="69"/>
        <v>-</v>
      </c>
      <c r="DC20" s="187" t="e">
        <f t="shared" si="70"/>
        <v>#VALUE!</v>
      </c>
      <c r="DD20" s="416"/>
      <c r="DE20" s="188"/>
    </row>
    <row r="21" spans="1:109" ht="40" customHeight="1" x14ac:dyDescent="0.2">
      <c r="A21" s="390" t="e">
        <f t="shared" si="3"/>
        <v>#VALUE!</v>
      </c>
      <c r="B21" s="390" t="e">
        <f t="shared" si="4"/>
        <v>#VALUE!</v>
      </c>
      <c r="C21" s="390" t="e">
        <f t="shared" si="5"/>
        <v>#VALUE!</v>
      </c>
      <c r="D21" s="390" t="e">
        <f t="shared" si="6"/>
        <v>#VALUE!</v>
      </c>
      <c r="E21" s="390" t="e">
        <f t="shared" si="7"/>
        <v>#VALUE!</v>
      </c>
      <c r="F21" s="390" t="e">
        <f t="shared" si="8"/>
        <v>#VALUE!</v>
      </c>
      <c r="G21" s="390" t="e">
        <f t="shared" si="9"/>
        <v>#VALUE!</v>
      </c>
      <c r="H21" s="390" t="e">
        <f t="shared" si="10"/>
        <v>#VALUE!</v>
      </c>
      <c r="I21" s="390" t="e">
        <f t="shared" si="11"/>
        <v>#VALUE!</v>
      </c>
      <c r="J21" s="390" t="e">
        <f t="shared" si="12"/>
        <v>#VALUE!</v>
      </c>
      <c r="K21" s="390" t="e">
        <f t="shared" si="13"/>
        <v>#VALUE!</v>
      </c>
      <c r="L21" s="390" t="e">
        <f t="shared" si="14"/>
        <v>#VALUE!</v>
      </c>
      <c r="M21" s="390" t="e">
        <f t="shared" si="15"/>
        <v>#VALUE!</v>
      </c>
      <c r="N21" s="390" t="e">
        <f t="shared" si="16"/>
        <v>#VALUE!</v>
      </c>
      <c r="O21" s="390" t="e">
        <f t="shared" si="17"/>
        <v>#VALUE!</v>
      </c>
      <c r="P21" s="390" t="e">
        <f t="shared" si="18"/>
        <v>#VALUE!</v>
      </c>
      <c r="Q21" s="390" t="e">
        <f t="shared" si="19"/>
        <v>#VALUE!</v>
      </c>
      <c r="R21" s="390" t="e">
        <f t="shared" si="20"/>
        <v>#VALUE!</v>
      </c>
      <c r="S21" s="390" t="e">
        <f t="shared" si="21"/>
        <v>#VALUE!</v>
      </c>
      <c r="T21" s="390" t="e">
        <f t="shared" si="22"/>
        <v>#VALUE!</v>
      </c>
      <c r="U21" s="387">
        <f t="shared" si="23"/>
        <v>0</v>
      </c>
      <c r="V21" s="175">
        <f>BDD!A11</f>
        <v>1096</v>
      </c>
      <c r="W21" s="176" t="str">
        <f>BDD!B11</f>
        <v>Algue Nori entière déshydratées BIO (env. 500g)</v>
      </c>
      <c r="X21" s="177" t="str">
        <f>IF(BDD!F11=0, "", BDD!F11)</f>
        <v>❤️</v>
      </c>
      <c r="Y21" s="178" t="e">
        <f>ROUND(BDD!G11+FDP_CMD_KG, 2)</f>
        <v>#VALUE!</v>
      </c>
      <c r="Z21" s="178" t="e">
        <f>ROUND(BDD!G11+FDP_FACT_KG, 2)</f>
        <v>#DIV/0!</v>
      </c>
      <c r="AA21" s="179" t="str">
        <f>BDD!H11</f>
        <v>Pièce</v>
      </c>
      <c r="AB21" s="180" t="str">
        <f>IF(NOT(ISBLANK(BDD!I11)), ROUND(SUM((BDD!G11*reduc1),FDP_CMD_KG), 2), "")</f>
        <v/>
      </c>
      <c r="AC21" s="180" t="str">
        <f>IF(NOT(ISBLANK(BDD!J11)), ROUND(SUM((BDD!G11*reduc2),FDP_CMD_KG), 2), "")</f>
        <v/>
      </c>
      <c r="AD21" s="180" t="str">
        <f>IF(NOT(ISBLANK(BDD!K11)), ROUND(SUM((BDD!G11*reduc3),FDP_CMD_KG), 2), "")</f>
        <v/>
      </c>
      <c r="AE21" s="180" t="str">
        <f>IF(NOT(ISBLANK(BDD!I11)), ROUND(SUM((BDD!G11*reduc1),FDP_FACT_KG), 2), "")</f>
        <v/>
      </c>
      <c r="AF21" s="180" t="str">
        <f>IF(NOT(ISBLANK(BDD!J11)), ROUND(SUM((BDD!G11*reduc2),FDP_FACT_KG), 2), "")</f>
        <v/>
      </c>
      <c r="AG21" s="180" t="str">
        <f>IF(NOT(ISBLANK(BDD!K11)), ROUND(SUM((BDD!G11*reduc3),FDP_FACT_KG), 2), "")</f>
        <v/>
      </c>
      <c r="AH21" s="181" t="str">
        <f>BDD!C11</f>
        <v>Galice</v>
      </c>
      <c r="AI21" s="403">
        <f t="shared" si="24"/>
        <v>0</v>
      </c>
      <c r="AJ21" s="182" t="e">
        <f t="shared" si="25"/>
        <v>#VALUE!</v>
      </c>
      <c r="AK21" s="183" t="e">
        <f t="shared" si="26"/>
        <v>#VALUE!</v>
      </c>
      <c r="AL21" s="534"/>
      <c r="AM21" s="410"/>
      <c r="AN21" s="182" t="e">
        <f t="shared" si="27"/>
        <v>#DIV/0!</v>
      </c>
      <c r="AO21" s="184" t="e">
        <f t="shared" si="28"/>
        <v>#DIV/0!</v>
      </c>
      <c r="AP21" s="174"/>
      <c r="AQ21" s="174"/>
      <c r="AR21" s="534"/>
      <c r="AS21" s="409">
        <f t="shared" si="29"/>
        <v>0</v>
      </c>
      <c r="AT21" s="182" t="e">
        <f t="shared" si="30"/>
        <v>#DIV/0!</v>
      </c>
      <c r="AU21" s="183" t="e">
        <f t="shared" si="2"/>
        <v>#DIV/0!</v>
      </c>
      <c r="AV21" s="185">
        <f>COMMANDE!O21</f>
        <v>0</v>
      </c>
      <c r="AW21" s="186" t="str">
        <f t="shared" si="31"/>
        <v>-</v>
      </c>
      <c r="AX21" s="187" t="e">
        <f t="shared" si="32"/>
        <v>#VALUE!</v>
      </c>
      <c r="AY21" s="185">
        <f>COMMANDE!Q21</f>
        <v>0</v>
      </c>
      <c r="AZ21" s="186" t="str">
        <f t="shared" si="33"/>
        <v>-</v>
      </c>
      <c r="BA21" s="187" t="e">
        <f t="shared" si="34"/>
        <v>#VALUE!</v>
      </c>
      <c r="BB21" s="185">
        <f>COMMANDE!S21</f>
        <v>0</v>
      </c>
      <c r="BC21" s="186" t="str">
        <f t="shared" si="35"/>
        <v>-</v>
      </c>
      <c r="BD21" s="187" t="e">
        <f t="shared" si="36"/>
        <v>#VALUE!</v>
      </c>
      <c r="BE21" s="185">
        <f>COMMANDE!U21</f>
        <v>0</v>
      </c>
      <c r="BF21" s="186" t="str">
        <f t="shared" si="37"/>
        <v>-</v>
      </c>
      <c r="BG21" s="187" t="e">
        <f t="shared" si="38"/>
        <v>#VALUE!</v>
      </c>
      <c r="BH21" s="185">
        <f>COMMANDE!W21</f>
        <v>0</v>
      </c>
      <c r="BI21" s="186" t="str">
        <f t="shared" si="39"/>
        <v>-</v>
      </c>
      <c r="BJ21" s="187" t="e">
        <f t="shared" si="40"/>
        <v>#VALUE!</v>
      </c>
      <c r="BK21" s="185">
        <f>COMMANDE!Y21</f>
        <v>0</v>
      </c>
      <c r="BL21" s="186" t="str">
        <f t="shared" si="41"/>
        <v>-</v>
      </c>
      <c r="BM21" s="187" t="e">
        <f t="shared" si="42"/>
        <v>#VALUE!</v>
      </c>
      <c r="BN21" s="185">
        <f>COMMANDE!AA21</f>
        <v>0</v>
      </c>
      <c r="BO21" s="186" t="str">
        <f t="shared" si="43"/>
        <v>-</v>
      </c>
      <c r="BP21" s="187" t="e">
        <f t="shared" si="44"/>
        <v>#VALUE!</v>
      </c>
      <c r="BQ21" s="185">
        <f>COMMANDE!AC21</f>
        <v>0</v>
      </c>
      <c r="BR21" s="186" t="str">
        <f t="shared" si="45"/>
        <v>-</v>
      </c>
      <c r="BS21" s="187" t="e">
        <f t="shared" si="46"/>
        <v>#VALUE!</v>
      </c>
      <c r="BT21" s="185">
        <f>COMMANDE!AE21</f>
        <v>0</v>
      </c>
      <c r="BU21" s="186" t="str">
        <f t="shared" si="47"/>
        <v>-</v>
      </c>
      <c r="BV21" s="187" t="e">
        <f t="shared" si="48"/>
        <v>#VALUE!</v>
      </c>
      <c r="BW21" s="185">
        <f>COMMANDE!AG21</f>
        <v>0</v>
      </c>
      <c r="BX21" s="186" t="str">
        <f t="shared" si="49"/>
        <v>-</v>
      </c>
      <c r="BY21" s="187" t="e">
        <f t="shared" si="50"/>
        <v>#VALUE!</v>
      </c>
      <c r="BZ21" s="185">
        <f>COMMANDE!AI21</f>
        <v>0</v>
      </c>
      <c r="CA21" s="186" t="str">
        <f t="shared" si="51"/>
        <v>-</v>
      </c>
      <c r="CB21" s="187" t="e">
        <f t="shared" si="52"/>
        <v>#VALUE!</v>
      </c>
      <c r="CC21" s="185">
        <f>COMMANDE!AK21</f>
        <v>0</v>
      </c>
      <c r="CD21" s="186" t="str">
        <f t="shared" si="53"/>
        <v>-</v>
      </c>
      <c r="CE21" s="187" t="e">
        <f t="shared" si="54"/>
        <v>#VALUE!</v>
      </c>
      <c r="CF21" s="185">
        <f>COMMANDE!AM21</f>
        <v>0</v>
      </c>
      <c r="CG21" s="186" t="str">
        <f t="shared" si="55"/>
        <v>-</v>
      </c>
      <c r="CH21" s="187" t="e">
        <f t="shared" si="56"/>
        <v>#VALUE!</v>
      </c>
      <c r="CI21" s="185">
        <f>COMMANDE!AO21</f>
        <v>0</v>
      </c>
      <c r="CJ21" s="186" t="str">
        <f t="shared" si="57"/>
        <v>-</v>
      </c>
      <c r="CK21" s="187" t="e">
        <f t="shared" si="58"/>
        <v>#VALUE!</v>
      </c>
      <c r="CL21" s="185">
        <f>COMMANDE!AQ21</f>
        <v>0</v>
      </c>
      <c r="CM21" s="186" t="str">
        <f t="shared" si="59"/>
        <v>-</v>
      </c>
      <c r="CN21" s="187" t="e">
        <f t="shared" si="60"/>
        <v>#VALUE!</v>
      </c>
      <c r="CO21" s="185">
        <f>COMMANDE!AS21</f>
        <v>0</v>
      </c>
      <c r="CP21" s="186" t="str">
        <f t="shared" si="61"/>
        <v>-</v>
      </c>
      <c r="CQ21" s="187" t="e">
        <f t="shared" si="62"/>
        <v>#VALUE!</v>
      </c>
      <c r="CR21" s="185">
        <f>COMMANDE!AU21</f>
        <v>0</v>
      </c>
      <c r="CS21" s="186" t="str">
        <f t="shared" si="63"/>
        <v>-</v>
      </c>
      <c r="CT21" s="187" t="e">
        <f t="shared" si="64"/>
        <v>#VALUE!</v>
      </c>
      <c r="CU21" s="185">
        <f>COMMANDE!AW21</f>
        <v>0</v>
      </c>
      <c r="CV21" s="186" t="str">
        <f t="shared" si="65"/>
        <v>-</v>
      </c>
      <c r="CW21" s="187" t="e">
        <f t="shared" si="66"/>
        <v>#VALUE!</v>
      </c>
      <c r="CX21" s="185">
        <f>COMMANDE!AY21</f>
        <v>0</v>
      </c>
      <c r="CY21" s="186" t="str">
        <f t="shared" si="67"/>
        <v>-</v>
      </c>
      <c r="CZ21" s="187" t="e">
        <f t="shared" si="68"/>
        <v>#VALUE!</v>
      </c>
      <c r="DA21" s="185">
        <f>COMMANDE!BA21</f>
        <v>0</v>
      </c>
      <c r="DB21" s="186" t="str">
        <f t="shared" si="69"/>
        <v>-</v>
      </c>
      <c r="DC21" s="187" t="e">
        <f t="shared" si="70"/>
        <v>#VALUE!</v>
      </c>
      <c r="DD21" s="416"/>
      <c r="DE21" s="188"/>
    </row>
    <row r="22" spans="1:109" ht="40" customHeight="1" x14ac:dyDescent="0.2">
      <c r="A22" s="390" t="e">
        <f t="shared" si="3"/>
        <v>#VALUE!</v>
      </c>
      <c r="B22" s="390" t="e">
        <f t="shared" si="4"/>
        <v>#VALUE!</v>
      </c>
      <c r="C22" s="390" t="e">
        <f t="shared" si="5"/>
        <v>#VALUE!</v>
      </c>
      <c r="D22" s="390" t="e">
        <f t="shared" si="6"/>
        <v>#VALUE!</v>
      </c>
      <c r="E22" s="390" t="e">
        <f t="shared" si="7"/>
        <v>#VALUE!</v>
      </c>
      <c r="F22" s="390" t="e">
        <f t="shared" si="8"/>
        <v>#VALUE!</v>
      </c>
      <c r="G22" s="390" t="e">
        <f t="shared" si="9"/>
        <v>#VALUE!</v>
      </c>
      <c r="H22" s="390" t="e">
        <f t="shared" si="10"/>
        <v>#VALUE!</v>
      </c>
      <c r="I22" s="390" t="e">
        <f t="shared" si="11"/>
        <v>#VALUE!</v>
      </c>
      <c r="J22" s="390" t="e">
        <f t="shared" si="12"/>
        <v>#VALUE!</v>
      </c>
      <c r="K22" s="390" t="e">
        <f t="shared" si="13"/>
        <v>#VALUE!</v>
      </c>
      <c r="L22" s="390" t="e">
        <f t="shared" si="14"/>
        <v>#VALUE!</v>
      </c>
      <c r="M22" s="390" t="e">
        <f t="shared" si="15"/>
        <v>#VALUE!</v>
      </c>
      <c r="N22" s="390" t="e">
        <f t="shared" si="16"/>
        <v>#VALUE!</v>
      </c>
      <c r="O22" s="390" t="e">
        <f t="shared" si="17"/>
        <v>#VALUE!</v>
      </c>
      <c r="P22" s="390" t="e">
        <f t="shared" si="18"/>
        <v>#VALUE!</v>
      </c>
      <c r="Q22" s="390" t="e">
        <f t="shared" si="19"/>
        <v>#VALUE!</v>
      </c>
      <c r="R22" s="390" t="e">
        <f t="shared" si="20"/>
        <v>#VALUE!</v>
      </c>
      <c r="S22" s="390" t="e">
        <f t="shared" si="21"/>
        <v>#VALUE!</v>
      </c>
      <c r="T22" s="390" t="e">
        <f t="shared" si="22"/>
        <v>#VALUE!</v>
      </c>
      <c r="U22" s="387">
        <f t="shared" si="23"/>
        <v>0</v>
      </c>
      <c r="V22" s="175">
        <f>BDD!A12</f>
        <v>1102</v>
      </c>
      <c r="W22" s="176" t="str">
        <f>BDD!B12</f>
        <v>Aloe Vera (feuille fraîche) BIO</v>
      </c>
      <c r="X22" s="177" t="str">
        <f>IF(BDD!F12=0, "", BDD!F12)</f>
        <v>❤️</v>
      </c>
      <c r="Y22" s="178" t="e">
        <f>ROUND(BDD!G12+FDP_CMD_KG, 2)</f>
        <v>#VALUE!</v>
      </c>
      <c r="Z22" s="178" t="e">
        <f>ROUND(BDD!G12+FDP_FACT_KG, 2)</f>
        <v>#DIV/0!</v>
      </c>
      <c r="AA22" s="179" t="str">
        <f>BDD!H12</f>
        <v>Pièce</v>
      </c>
      <c r="AB22" s="180" t="e">
        <f>IF(NOT(ISBLANK(BDD!I12)), ROUND(SUM((BDD!G12*reduc1),FDP_CMD_KG), 2), "")</f>
        <v>#VALUE!</v>
      </c>
      <c r="AC22" s="180" t="e">
        <f>IF(NOT(ISBLANK(BDD!J12)), ROUND(SUM((BDD!G12*reduc2),FDP_CMD_KG), 2), "")</f>
        <v>#VALUE!</v>
      </c>
      <c r="AD22" s="180" t="e">
        <f>IF(NOT(ISBLANK(BDD!K12)), ROUND(SUM((BDD!G12*reduc3),FDP_CMD_KG), 2), "")</f>
        <v>#VALUE!</v>
      </c>
      <c r="AE22" s="180" t="e">
        <f>IF(NOT(ISBLANK(BDD!I12)), ROUND(SUM((BDD!G12*reduc1),FDP_FACT_KG), 2), "")</f>
        <v>#DIV/0!</v>
      </c>
      <c r="AF22" s="180" t="e">
        <f>IF(NOT(ISBLANK(BDD!J12)), ROUND(SUM((BDD!G12*reduc2),FDP_FACT_KG), 2), "")</f>
        <v>#DIV/0!</v>
      </c>
      <c r="AG22" s="180" t="e">
        <f>IF(NOT(ISBLANK(BDD!K12)), ROUND(SUM((BDD!G12*reduc3),FDP_FACT_KG), 2), "")</f>
        <v>#DIV/0!</v>
      </c>
      <c r="AH22" s="181" t="str">
        <f>BDD!C12</f>
        <v>Malaga</v>
      </c>
      <c r="AI22" s="403">
        <f t="shared" si="24"/>
        <v>0</v>
      </c>
      <c r="AJ22" s="182" t="e">
        <f t="shared" si="25"/>
        <v>#VALUE!</v>
      </c>
      <c r="AK22" s="183" t="e">
        <f t="shared" si="26"/>
        <v>#VALUE!</v>
      </c>
      <c r="AL22" s="534"/>
      <c r="AM22" s="410"/>
      <c r="AN22" s="182" t="e">
        <f t="shared" si="27"/>
        <v>#DIV/0!</v>
      </c>
      <c r="AO22" s="184" t="e">
        <f t="shared" si="28"/>
        <v>#DIV/0!</v>
      </c>
      <c r="AP22" s="174"/>
      <c r="AQ22" s="174"/>
      <c r="AR22" s="534"/>
      <c r="AS22" s="409">
        <f t="shared" si="29"/>
        <v>0</v>
      </c>
      <c r="AT22" s="182" t="e">
        <f t="shared" si="30"/>
        <v>#DIV/0!</v>
      </c>
      <c r="AU22" s="183" t="e">
        <f t="shared" si="2"/>
        <v>#DIV/0!</v>
      </c>
      <c r="AV22" s="185">
        <f>COMMANDE!O22</f>
        <v>0</v>
      </c>
      <c r="AW22" s="186" t="str">
        <f t="shared" si="31"/>
        <v>-</v>
      </c>
      <c r="AX22" s="187" t="e">
        <f t="shared" si="32"/>
        <v>#VALUE!</v>
      </c>
      <c r="AY22" s="185">
        <f>COMMANDE!Q22</f>
        <v>0</v>
      </c>
      <c r="AZ22" s="186" t="str">
        <f t="shared" si="33"/>
        <v>-</v>
      </c>
      <c r="BA22" s="187" t="e">
        <f t="shared" si="34"/>
        <v>#VALUE!</v>
      </c>
      <c r="BB22" s="185">
        <f>COMMANDE!S22</f>
        <v>0</v>
      </c>
      <c r="BC22" s="186" t="str">
        <f t="shared" si="35"/>
        <v>-</v>
      </c>
      <c r="BD22" s="187" t="e">
        <f t="shared" si="36"/>
        <v>#VALUE!</v>
      </c>
      <c r="BE22" s="185">
        <f>COMMANDE!U22</f>
        <v>0</v>
      </c>
      <c r="BF22" s="186" t="str">
        <f t="shared" si="37"/>
        <v>-</v>
      </c>
      <c r="BG22" s="187" t="e">
        <f t="shared" si="38"/>
        <v>#VALUE!</v>
      </c>
      <c r="BH22" s="185">
        <f>COMMANDE!W22</f>
        <v>0</v>
      </c>
      <c r="BI22" s="186" t="str">
        <f t="shared" si="39"/>
        <v>-</v>
      </c>
      <c r="BJ22" s="187" t="e">
        <f t="shared" si="40"/>
        <v>#VALUE!</v>
      </c>
      <c r="BK22" s="185">
        <f>COMMANDE!Y22</f>
        <v>0</v>
      </c>
      <c r="BL22" s="186" t="str">
        <f t="shared" si="41"/>
        <v>-</v>
      </c>
      <c r="BM22" s="187" t="e">
        <f t="shared" si="42"/>
        <v>#VALUE!</v>
      </c>
      <c r="BN22" s="185">
        <f>COMMANDE!AA22</f>
        <v>0</v>
      </c>
      <c r="BO22" s="186" t="str">
        <f t="shared" si="43"/>
        <v>-</v>
      </c>
      <c r="BP22" s="187" t="e">
        <f t="shared" si="44"/>
        <v>#VALUE!</v>
      </c>
      <c r="BQ22" s="185">
        <f>COMMANDE!AC22</f>
        <v>0</v>
      </c>
      <c r="BR22" s="186" t="str">
        <f t="shared" si="45"/>
        <v>-</v>
      </c>
      <c r="BS22" s="187" t="e">
        <f t="shared" si="46"/>
        <v>#VALUE!</v>
      </c>
      <c r="BT22" s="185">
        <f>COMMANDE!AE22</f>
        <v>0</v>
      </c>
      <c r="BU22" s="186" t="str">
        <f t="shared" si="47"/>
        <v>-</v>
      </c>
      <c r="BV22" s="187" t="e">
        <f t="shared" si="48"/>
        <v>#VALUE!</v>
      </c>
      <c r="BW22" s="185">
        <f>COMMANDE!AG22</f>
        <v>0</v>
      </c>
      <c r="BX22" s="186" t="str">
        <f t="shared" si="49"/>
        <v>-</v>
      </c>
      <c r="BY22" s="187" t="e">
        <f t="shared" si="50"/>
        <v>#VALUE!</v>
      </c>
      <c r="BZ22" s="185">
        <f>COMMANDE!AI22</f>
        <v>0</v>
      </c>
      <c r="CA22" s="186" t="str">
        <f t="shared" si="51"/>
        <v>-</v>
      </c>
      <c r="CB22" s="187" t="e">
        <f t="shared" si="52"/>
        <v>#VALUE!</v>
      </c>
      <c r="CC22" s="185">
        <f>COMMANDE!AK22</f>
        <v>0</v>
      </c>
      <c r="CD22" s="186" t="str">
        <f t="shared" si="53"/>
        <v>-</v>
      </c>
      <c r="CE22" s="187" t="e">
        <f t="shared" si="54"/>
        <v>#VALUE!</v>
      </c>
      <c r="CF22" s="185">
        <f>COMMANDE!AM22</f>
        <v>0</v>
      </c>
      <c r="CG22" s="186" t="str">
        <f t="shared" si="55"/>
        <v>-</v>
      </c>
      <c r="CH22" s="187" t="e">
        <f t="shared" si="56"/>
        <v>#VALUE!</v>
      </c>
      <c r="CI22" s="185">
        <f>COMMANDE!AO22</f>
        <v>0</v>
      </c>
      <c r="CJ22" s="186" t="str">
        <f t="shared" si="57"/>
        <v>-</v>
      </c>
      <c r="CK22" s="187" t="e">
        <f t="shared" si="58"/>
        <v>#VALUE!</v>
      </c>
      <c r="CL22" s="185">
        <f>COMMANDE!AQ22</f>
        <v>0</v>
      </c>
      <c r="CM22" s="186" t="str">
        <f t="shared" si="59"/>
        <v>-</v>
      </c>
      <c r="CN22" s="187" t="e">
        <f t="shared" si="60"/>
        <v>#VALUE!</v>
      </c>
      <c r="CO22" s="185">
        <f>COMMANDE!AS22</f>
        <v>0</v>
      </c>
      <c r="CP22" s="186" t="str">
        <f t="shared" si="61"/>
        <v>-</v>
      </c>
      <c r="CQ22" s="187" t="e">
        <f t="shared" si="62"/>
        <v>#VALUE!</v>
      </c>
      <c r="CR22" s="185">
        <f>COMMANDE!AU22</f>
        <v>0</v>
      </c>
      <c r="CS22" s="186" t="str">
        <f t="shared" si="63"/>
        <v>-</v>
      </c>
      <c r="CT22" s="187" t="e">
        <f t="shared" si="64"/>
        <v>#VALUE!</v>
      </c>
      <c r="CU22" s="185">
        <f>COMMANDE!AW22</f>
        <v>0</v>
      </c>
      <c r="CV22" s="186" t="str">
        <f t="shared" si="65"/>
        <v>-</v>
      </c>
      <c r="CW22" s="187" t="e">
        <f t="shared" si="66"/>
        <v>#VALUE!</v>
      </c>
      <c r="CX22" s="185">
        <f>COMMANDE!AY22</f>
        <v>0</v>
      </c>
      <c r="CY22" s="186" t="str">
        <f t="shared" si="67"/>
        <v>-</v>
      </c>
      <c r="CZ22" s="187" t="e">
        <f t="shared" si="68"/>
        <v>#VALUE!</v>
      </c>
      <c r="DA22" s="185">
        <f>COMMANDE!BA22</f>
        <v>0</v>
      </c>
      <c r="DB22" s="186" t="str">
        <f t="shared" si="69"/>
        <v>-</v>
      </c>
      <c r="DC22" s="187" t="e">
        <f t="shared" si="70"/>
        <v>#VALUE!</v>
      </c>
      <c r="DD22" s="416"/>
      <c r="DE22" s="188"/>
    </row>
    <row r="23" spans="1:109" ht="40" customHeight="1" x14ac:dyDescent="0.2">
      <c r="A23" s="390" t="e">
        <f t="shared" si="3"/>
        <v>#VALUE!</v>
      </c>
      <c r="B23" s="390" t="e">
        <f t="shared" si="4"/>
        <v>#VALUE!</v>
      </c>
      <c r="C23" s="390" t="e">
        <f t="shared" si="5"/>
        <v>#VALUE!</v>
      </c>
      <c r="D23" s="390" t="e">
        <f t="shared" si="6"/>
        <v>#VALUE!</v>
      </c>
      <c r="E23" s="390" t="e">
        <f t="shared" si="7"/>
        <v>#VALUE!</v>
      </c>
      <c r="F23" s="390" t="e">
        <f t="shared" si="8"/>
        <v>#VALUE!</v>
      </c>
      <c r="G23" s="390" t="e">
        <f t="shared" si="9"/>
        <v>#VALUE!</v>
      </c>
      <c r="H23" s="390" t="e">
        <f t="shared" si="10"/>
        <v>#VALUE!</v>
      </c>
      <c r="I23" s="390" t="e">
        <f t="shared" si="11"/>
        <v>#VALUE!</v>
      </c>
      <c r="J23" s="390" t="e">
        <f t="shared" si="12"/>
        <v>#VALUE!</v>
      </c>
      <c r="K23" s="390" t="e">
        <f t="shared" si="13"/>
        <v>#VALUE!</v>
      </c>
      <c r="L23" s="390" t="e">
        <f t="shared" si="14"/>
        <v>#VALUE!</v>
      </c>
      <c r="M23" s="390" t="e">
        <f t="shared" si="15"/>
        <v>#VALUE!</v>
      </c>
      <c r="N23" s="390" t="e">
        <f t="shared" si="16"/>
        <v>#VALUE!</v>
      </c>
      <c r="O23" s="390" t="e">
        <f t="shared" si="17"/>
        <v>#VALUE!</v>
      </c>
      <c r="P23" s="390" t="e">
        <f t="shared" si="18"/>
        <v>#VALUE!</v>
      </c>
      <c r="Q23" s="390" t="e">
        <f t="shared" si="19"/>
        <v>#VALUE!</v>
      </c>
      <c r="R23" s="390" t="e">
        <f t="shared" si="20"/>
        <v>#VALUE!</v>
      </c>
      <c r="S23" s="390" t="e">
        <f t="shared" si="21"/>
        <v>#VALUE!</v>
      </c>
      <c r="T23" s="390" t="e">
        <f t="shared" si="22"/>
        <v>#VALUE!</v>
      </c>
      <c r="U23" s="387">
        <f t="shared" si="23"/>
        <v>0</v>
      </c>
      <c r="V23" s="175">
        <f>BDD!A13</f>
        <v>5035</v>
      </c>
      <c r="W23" s="176" t="str">
        <f>BDD!B13</f>
        <v>Amande Desmayo avec coque</v>
      </c>
      <c r="X23" s="177" t="str">
        <f>IF(BDD!F13=0, "", BDD!F13)</f>
        <v>❤️</v>
      </c>
      <c r="Y23" s="178" t="e">
        <f>ROUND(BDD!G13+FDP_CMD_KG, 2)</f>
        <v>#VALUE!</v>
      </c>
      <c r="Z23" s="178" t="e">
        <f>ROUND(BDD!G13+FDP_FACT_KG, 2)</f>
        <v>#DIV/0!</v>
      </c>
      <c r="AA23" s="179" t="str">
        <f>BDD!H13</f>
        <v>kg</v>
      </c>
      <c r="AB23" s="180" t="str">
        <f>IF(NOT(ISBLANK(BDD!I13)), ROUND(SUM((BDD!G13*reduc1),FDP_CMD_KG), 2), "")</f>
        <v/>
      </c>
      <c r="AC23" s="180" t="str">
        <f>IF(NOT(ISBLANK(BDD!J13)), ROUND(SUM((BDD!G13*reduc2),FDP_CMD_KG), 2), "")</f>
        <v/>
      </c>
      <c r="AD23" s="180" t="str">
        <f>IF(NOT(ISBLANK(BDD!K13)), ROUND(SUM((BDD!G13*reduc3),FDP_CMD_KG), 2), "")</f>
        <v/>
      </c>
      <c r="AE23" s="180" t="str">
        <f>IF(NOT(ISBLANK(BDD!I13)), ROUND(SUM((BDD!G13*reduc1),FDP_FACT_KG), 2), "")</f>
        <v/>
      </c>
      <c r="AF23" s="180" t="str">
        <f>IF(NOT(ISBLANK(BDD!J13)), ROUND(SUM((BDD!G13*reduc2),FDP_FACT_KG), 2), "")</f>
        <v/>
      </c>
      <c r="AG23" s="180" t="str">
        <f>IF(NOT(ISBLANK(BDD!K13)), ROUND(SUM((BDD!G13*reduc3),FDP_FACT_KG), 2), "")</f>
        <v/>
      </c>
      <c r="AH23" s="181" t="str">
        <f>BDD!C13</f>
        <v>Grenade</v>
      </c>
      <c r="AI23" s="403">
        <f t="shared" si="24"/>
        <v>0</v>
      </c>
      <c r="AJ23" s="182" t="e">
        <f t="shared" si="25"/>
        <v>#VALUE!</v>
      </c>
      <c r="AK23" s="183" t="e">
        <f t="shared" si="26"/>
        <v>#VALUE!</v>
      </c>
      <c r="AL23" s="534"/>
      <c r="AM23" s="410"/>
      <c r="AN23" s="182" t="e">
        <f t="shared" si="27"/>
        <v>#DIV/0!</v>
      </c>
      <c r="AO23" s="184" t="e">
        <f t="shared" si="28"/>
        <v>#DIV/0!</v>
      </c>
      <c r="AP23" s="174"/>
      <c r="AQ23" s="174"/>
      <c r="AR23" s="534"/>
      <c r="AS23" s="409">
        <f t="shared" si="29"/>
        <v>0</v>
      </c>
      <c r="AT23" s="182" t="e">
        <f t="shared" si="30"/>
        <v>#DIV/0!</v>
      </c>
      <c r="AU23" s="183" t="e">
        <f t="shared" si="2"/>
        <v>#DIV/0!</v>
      </c>
      <c r="AV23" s="185">
        <f>COMMANDE!O23</f>
        <v>0</v>
      </c>
      <c r="AW23" s="186" t="str">
        <f t="shared" si="31"/>
        <v>-</v>
      </c>
      <c r="AX23" s="187" t="e">
        <f t="shared" si="32"/>
        <v>#VALUE!</v>
      </c>
      <c r="AY23" s="185">
        <f>COMMANDE!Q23</f>
        <v>0</v>
      </c>
      <c r="AZ23" s="186" t="str">
        <f t="shared" si="33"/>
        <v>-</v>
      </c>
      <c r="BA23" s="187" t="e">
        <f t="shared" si="34"/>
        <v>#VALUE!</v>
      </c>
      <c r="BB23" s="185">
        <f>COMMANDE!S23</f>
        <v>0</v>
      </c>
      <c r="BC23" s="186" t="str">
        <f t="shared" si="35"/>
        <v>-</v>
      </c>
      <c r="BD23" s="187" t="e">
        <f t="shared" si="36"/>
        <v>#VALUE!</v>
      </c>
      <c r="BE23" s="185">
        <f>COMMANDE!U23</f>
        <v>0</v>
      </c>
      <c r="BF23" s="186" t="str">
        <f t="shared" si="37"/>
        <v>-</v>
      </c>
      <c r="BG23" s="187" t="e">
        <f t="shared" si="38"/>
        <v>#VALUE!</v>
      </c>
      <c r="BH23" s="185">
        <f>COMMANDE!W23</f>
        <v>0</v>
      </c>
      <c r="BI23" s="186" t="str">
        <f t="shared" si="39"/>
        <v>-</v>
      </c>
      <c r="BJ23" s="187" t="e">
        <f t="shared" si="40"/>
        <v>#VALUE!</v>
      </c>
      <c r="BK23" s="185">
        <f>COMMANDE!Y23</f>
        <v>0</v>
      </c>
      <c r="BL23" s="186" t="str">
        <f t="shared" si="41"/>
        <v>-</v>
      </c>
      <c r="BM23" s="187" t="e">
        <f t="shared" si="42"/>
        <v>#VALUE!</v>
      </c>
      <c r="BN23" s="185">
        <f>COMMANDE!AA23</f>
        <v>0</v>
      </c>
      <c r="BO23" s="186" t="str">
        <f t="shared" si="43"/>
        <v>-</v>
      </c>
      <c r="BP23" s="187" t="e">
        <f t="shared" si="44"/>
        <v>#VALUE!</v>
      </c>
      <c r="BQ23" s="185">
        <f>COMMANDE!AC23</f>
        <v>0</v>
      </c>
      <c r="BR23" s="186" t="str">
        <f t="shared" si="45"/>
        <v>-</v>
      </c>
      <c r="BS23" s="187" t="e">
        <f t="shared" si="46"/>
        <v>#VALUE!</v>
      </c>
      <c r="BT23" s="185">
        <f>COMMANDE!AE23</f>
        <v>0</v>
      </c>
      <c r="BU23" s="186" t="str">
        <f t="shared" si="47"/>
        <v>-</v>
      </c>
      <c r="BV23" s="187" t="e">
        <f t="shared" si="48"/>
        <v>#VALUE!</v>
      </c>
      <c r="BW23" s="185">
        <f>COMMANDE!AG23</f>
        <v>0</v>
      </c>
      <c r="BX23" s="186" t="str">
        <f t="shared" si="49"/>
        <v>-</v>
      </c>
      <c r="BY23" s="187" t="e">
        <f t="shared" si="50"/>
        <v>#VALUE!</v>
      </c>
      <c r="BZ23" s="185">
        <f>COMMANDE!AI23</f>
        <v>0</v>
      </c>
      <c r="CA23" s="186" t="str">
        <f t="shared" si="51"/>
        <v>-</v>
      </c>
      <c r="CB23" s="187" t="e">
        <f t="shared" si="52"/>
        <v>#VALUE!</v>
      </c>
      <c r="CC23" s="185">
        <f>COMMANDE!AK23</f>
        <v>0</v>
      </c>
      <c r="CD23" s="186" t="str">
        <f t="shared" si="53"/>
        <v>-</v>
      </c>
      <c r="CE23" s="187" t="e">
        <f t="shared" si="54"/>
        <v>#VALUE!</v>
      </c>
      <c r="CF23" s="185">
        <f>COMMANDE!AM23</f>
        <v>0</v>
      </c>
      <c r="CG23" s="186" t="str">
        <f t="shared" si="55"/>
        <v>-</v>
      </c>
      <c r="CH23" s="187" t="e">
        <f t="shared" si="56"/>
        <v>#VALUE!</v>
      </c>
      <c r="CI23" s="185">
        <f>COMMANDE!AO23</f>
        <v>0</v>
      </c>
      <c r="CJ23" s="186" t="str">
        <f t="shared" si="57"/>
        <v>-</v>
      </c>
      <c r="CK23" s="187" t="e">
        <f t="shared" si="58"/>
        <v>#VALUE!</v>
      </c>
      <c r="CL23" s="185">
        <f>COMMANDE!AQ23</f>
        <v>0</v>
      </c>
      <c r="CM23" s="186" t="str">
        <f t="shared" si="59"/>
        <v>-</v>
      </c>
      <c r="CN23" s="187" t="e">
        <f t="shared" si="60"/>
        <v>#VALUE!</v>
      </c>
      <c r="CO23" s="185">
        <f>COMMANDE!AS23</f>
        <v>0</v>
      </c>
      <c r="CP23" s="186" t="str">
        <f t="shared" si="61"/>
        <v>-</v>
      </c>
      <c r="CQ23" s="187" t="e">
        <f t="shared" si="62"/>
        <v>#VALUE!</v>
      </c>
      <c r="CR23" s="185">
        <f>COMMANDE!AU23</f>
        <v>0</v>
      </c>
      <c r="CS23" s="186" t="str">
        <f t="shared" si="63"/>
        <v>-</v>
      </c>
      <c r="CT23" s="187" t="e">
        <f t="shared" si="64"/>
        <v>#VALUE!</v>
      </c>
      <c r="CU23" s="185">
        <f>COMMANDE!AW23</f>
        <v>0</v>
      </c>
      <c r="CV23" s="186" t="str">
        <f t="shared" si="65"/>
        <v>-</v>
      </c>
      <c r="CW23" s="187" t="e">
        <f t="shared" si="66"/>
        <v>#VALUE!</v>
      </c>
      <c r="CX23" s="185">
        <f>COMMANDE!AY23</f>
        <v>0</v>
      </c>
      <c r="CY23" s="186" t="str">
        <f t="shared" si="67"/>
        <v>-</v>
      </c>
      <c r="CZ23" s="187" t="e">
        <f t="shared" si="68"/>
        <v>#VALUE!</v>
      </c>
      <c r="DA23" s="185">
        <f>COMMANDE!BA23</f>
        <v>0</v>
      </c>
      <c r="DB23" s="186" t="str">
        <f t="shared" si="69"/>
        <v>-</v>
      </c>
      <c r="DC23" s="187" t="e">
        <f t="shared" si="70"/>
        <v>#VALUE!</v>
      </c>
      <c r="DD23" s="416"/>
      <c r="DE23" s="188"/>
    </row>
    <row r="24" spans="1:109" ht="40" customHeight="1" x14ac:dyDescent="0.2">
      <c r="A24" s="390" t="e">
        <f t="shared" si="3"/>
        <v>#VALUE!</v>
      </c>
      <c r="B24" s="390" t="e">
        <f t="shared" si="4"/>
        <v>#VALUE!</v>
      </c>
      <c r="C24" s="390" t="e">
        <f t="shared" si="5"/>
        <v>#VALUE!</v>
      </c>
      <c r="D24" s="390" t="e">
        <f t="shared" si="6"/>
        <v>#VALUE!</v>
      </c>
      <c r="E24" s="390" t="e">
        <f t="shared" si="7"/>
        <v>#VALUE!</v>
      </c>
      <c r="F24" s="390" t="e">
        <f t="shared" si="8"/>
        <v>#VALUE!</v>
      </c>
      <c r="G24" s="390" t="e">
        <f t="shared" si="9"/>
        <v>#VALUE!</v>
      </c>
      <c r="H24" s="390" t="e">
        <f t="shared" si="10"/>
        <v>#VALUE!</v>
      </c>
      <c r="I24" s="390" t="e">
        <f t="shared" si="11"/>
        <v>#VALUE!</v>
      </c>
      <c r="J24" s="390" t="e">
        <f t="shared" si="12"/>
        <v>#VALUE!</v>
      </c>
      <c r="K24" s="390" t="e">
        <f t="shared" si="13"/>
        <v>#VALUE!</v>
      </c>
      <c r="L24" s="390" t="e">
        <f t="shared" si="14"/>
        <v>#VALUE!</v>
      </c>
      <c r="M24" s="390" t="e">
        <f t="shared" si="15"/>
        <v>#VALUE!</v>
      </c>
      <c r="N24" s="390" t="e">
        <f t="shared" si="16"/>
        <v>#VALUE!</v>
      </c>
      <c r="O24" s="390" t="e">
        <f t="shared" si="17"/>
        <v>#VALUE!</v>
      </c>
      <c r="P24" s="390" t="e">
        <f t="shared" si="18"/>
        <v>#VALUE!</v>
      </c>
      <c r="Q24" s="390" t="e">
        <f t="shared" si="19"/>
        <v>#VALUE!</v>
      </c>
      <c r="R24" s="390" t="e">
        <f t="shared" si="20"/>
        <v>#VALUE!</v>
      </c>
      <c r="S24" s="390" t="e">
        <f t="shared" si="21"/>
        <v>#VALUE!</v>
      </c>
      <c r="T24" s="390" t="e">
        <f t="shared" si="22"/>
        <v>#VALUE!</v>
      </c>
      <c r="U24" s="387">
        <f t="shared" si="23"/>
        <v>0</v>
      </c>
      <c r="V24" s="175">
        <f>BDD!A14</f>
        <v>5147</v>
      </c>
      <c r="W24" s="176" t="str">
        <f>BDD!B14</f>
        <v>Amande Lauren avec coque (saveur sucrée)</v>
      </c>
      <c r="X24" s="177" t="str">
        <f>IF(BDD!F14=0, "", BDD!F14)</f>
        <v>❤️</v>
      </c>
      <c r="Y24" s="178" t="e">
        <f>ROUND(BDD!G14+FDP_CMD_KG, 2)</f>
        <v>#VALUE!</v>
      </c>
      <c r="Z24" s="178" t="e">
        <f>ROUND(BDD!G14+FDP_FACT_KG, 2)</f>
        <v>#DIV/0!</v>
      </c>
      <c r="AA24" s="179" t="str">
        <f>BDD!H14</f>
        <v>kg</v>
      </c>
      <c r="AB24" s="180" t="e">
        <f>IF(NOT(ISBLANK(BDD!I14)), ROUND(SUM((BDD!G14*reduc1),FDP_CMD_KG), 2), "")</f>
        <v>#VALUE!</v>
      </c>
      <c r="AC24" s="180" t="e">
        <f>IF(NOT(ISBLANK(BDD!J14)), ROUND(SUM((BDD!G14*reduc2),FDP_CMD_KG), 2), "")</f>
        <v>#VALUE!</v>
      </c>
      <c r="AD24" s="180" t="e">
        <f>IF(NOT(ISBLANK(BDD!K14)), ROUND(SUM((BDD!G14*reduc3),FDP_CMD_KG), 2), "")</f>
        <v>#VALUE!</v>
      </c>
      <c r="AE24" s="180" t="e">
        <f>IF(NOT(ISBLANK(BDD!I14)), ROUND(SUM((BDD!G14*reduc1),FDP_FACT_KG), 2), "")</f>
        <v>#DIV/0!</v>
      </c>
      <c r="AF24" s="180" t="e">
        <f>IF(NOT(ISBLANK(BDD!J14)), ROUND(SUM((BDD!G14*reduc2),FDP_FACT_KG), 2), "")</f>
        <v>#DIV/0!</v>
      </c>
      <c r="AG24" s="180" t="e">
        <f>IF(NOT(ISBLANK(BDD!K14)), ROUND(SUM((BDD!G14*reduc3),FDP_FACT_KG), 2), "")</f>
        <v>#DIV/0!</v>
      </c>
      <c r="AH24" s="181" t="str">
        <f>BDD!C14</f>
        <v>Grenade</v>
      </c>
      <c r="AI24" s="403">
        <f t="shared" si="24"/>
        <v>0</v>
      </c>
      <c r="AJ24" s="182" t="e">
        <f t="shared" si="25"/>
        <v>#VALUE!</v>
      </c>
      <c r="AK24" s="183" t="e">
        <f t="shared" si="26"/>
        <v>#VALUE!</v>
      </c>
      <c r="AL24" s="534"/>
      <c r="AM24" s="410"/>
      <c r="AN24" s="182" t="e">
        <f t="shared" si="27"/>
        <v>#DIV/0!</v>
      </c>
      <c r="AO24" s="184" t="e">
        <f t="shared" si="28"/>
        <v>#DIV/0!</v>
      </c>
      <c r="AP24" s="174"/>
      <c r="AQ24" s="174"/>
      <c r="AR24" s="534"/>
      <c r="AS24" s="409">
        <f t="shared" si="29"/>
        <v>0</v>
      </c>
      <c r="AT24" s="182" t="e">
        <f t="shared" si="30"/>
        <v>#DIV/0!</v>
      </c>
      <c r="AU24" s="183" t="e">
        <f t="shared" si="2"/>
        <v>#DIV/0!</v>
      </c>
      <c r="AV24" s="185">
        <f>COMMANDE!O24</f>
        <v>0</v>
      </c>
      <c r="AW24" s="186" t="str">
        <f t="shared" si="31"/>
        <v>-</v>
      </c>
      <c r="AX24" s="187" t="e">
        <f t="shared" si="32"/>
        <v>#VALUE!</v>
      </c>
      <c r="AY24" s="185">
        <f>COMMANDE!Q24</f>
        <v>0</v>
      </c>
      <c r="AZ24" s="186" t="str">
        <f t="shared" si="33"/>
        <v>-</v>
      </c>
      <c r="BA24" s="187" t="e">
        <f t="shared" si="34"/>
        <v>#VALUE!</v>
      </c>
      <c r="BB24" s="185">
        <f>COMMANDE!S24</f>
        <v>0</v>
      </c>
      <c r="BC24" s="186" t="str">
        <f t="shared" si="35"/>
        <v>-</v>
      </c>
      <c r="BD24" s="187" t="e">
        <f t="shared" si="36"/>
        <v>#VALUE!</v>
      </c>
      <c r="BE24" s="185">
        <f>COMMANDE!U24</f>
        <v>0</v>
      </c>
      <c r="BF24" s="186" t="str">
        <f t="shared" si="37"/>
        <v>-</v>
      </c>
      <c r="BG24" s="187" t="e">
        <f t="shared" si="38"/>
        <v>#VALUE!</v>
      </c>
      <c r="BH24" s="185">
        <f>COMMANDE!W24</f>
        <v>0</v>
      </c>
      <c r="BI24" s="186" t="str">
        <f t="shared" si="39"/>
        <v>-</v>
      </c>
      <c r="BJ24" s="187" t="e">
        <f t="shared" si="40"/>
        <v>#VALUE!</v>
      </c>
      <c r="BK24" s="185">
        <f>COMMANDE!Y24</f>
        <v>0</v>
      </c>
      <c r="BL24" s="186" t="str">
        <f t="shared" si="41"/>
        <v>-</v>
      </c>
      <c r="BM24" s="187" t="e">
        <f t="shared" si="42"/>
        <v>#VALUE!</v>
      </c>
      <c r="BN24" s="185">
        <f>COMMANDE!AA24</f>
        <v>0</v>
      </c>
      <c r="BO24" s="186" t="str">
        <f t="shared" si="43"/>
        <v>-</v>
      </c>
      <c r="BP24" s="187" t="e">
        <f t="shared" si="44"/>
        <v>#VALUE!</v>
      </c>
      <c r="BQ24" s="185">
        <f>COMMANDE!AC24</f>
        <v>0</v>
      </c>
      <c r="BR24" s="186" t="str">
        <f t="shared" si="45"/>
        <v>-</v>
      </c>
      <c r="BS24" s="187" t="e">
        <f t="shared" si="46"/>
        <v>#VALUE!</v>
      </c>
      <c r="BT24" s="185">
        <f>COMMANDE!AE24</f>
        <v>0</v>
      </c>
      <c r="BU24" s="186" t="str">
        <f t="shared" si="47"/>
        <v>-</v>
      </c>
      <c r="BV24" s="187" t="e">
        <f t="shared" si="48"/>
        <v>#VALUE!</v>
      </c>
      <c r="BW24" s="185">
        <f>COMMANDE!AG24</f>
        <v>0</v>
      </c>
      <c r="BX24" s="186" t="str">
        <f t="shared" si="49"/>
        <v>-</v>
      </c>
      <c r="BY24" s="187" t="e">
        <f t="shared" si="50"/>
        <v>#VALUE!</v>
      </c>
      <c r="BZ24" s="185">
        <f>COMMANDE!AI24</f>
        <v>0</v>
      </c>
      <c r="CA24" s="186" t="str">
        <f t="shared" si="51"/>
        <v>-</v>
      </c>
      <c r="CB24" s="187" t="e">
        <f t="shared" si="52"/>
        <v>#VALUE!</v>
      </c>
      <c r="CC24" s="185">
        <f>COMMANDE!AK24</f>
        <v>0</v>
      </c>
      <c r="CD24" s="186" t="str">
        <f t="shared" si="53"/>
        <v>-</v>
      </c>
      <c r="CE24" s="187" t="e">
        <f t="shared" si="54"/>
        <v>#VALUE!</v>
      </c>
      <c r="CF24" s="185">
        <f>COMMANDE!AM24</f>
        <v>0</v>
      </c>
      <c r="CG24" s="186" t="str">
        <f t="shared" si="55"/>
        <v>-</v>
      </c>
      <c r="CH24" s="187" t="e">
        <f t="shared" si="56"/>
        <v>#VALUE!</v>
      </c>
      <c r="CI24" s="185">
        <f>COMMANDE!AO24</f>
        <v>0</v>
      </c>
      <c r="CJ24" s="186" t="str">
        <f t="shared" si="57"/>
        <v>-</v>
      </c>
      <c r="CK24" s="187" t="e">
        <f t="shared" si="58"/>
        <v>#VALUE!</v>
      </c>
      <c r="CL24" s="185">
        <f>COMMANDE!AQ24</f>
        <v>0</v>
      </c>
      <c r="CM24" s="186" t="str">
        <f t="shared" si="59"/>
        <v>-</v>
      </c>
      <c r="CN24" s="187" t="e">
        <f t="shared" si="60"/>
        <v>#VALUE!</v>
      </c>
      <c r="CO24" s="185">
        <f>COMMANDE!AS24</f>
        <v>0</v>
      </c>
      <c r="CP24" s="186" t="str">
        <f t="shared" si="61"/>
        <v>-</v>
      </c>
      <c r="CQ24" s="187" t="e">
        <f t="shared" si="62"/>
        <v>#VALUE!</v>
      </c>
      <c r="CR24" s="185">
        <f>COMMANDE!AU24</f>
        <v>0</v>
      </c>
      <c r="CS24" s="186" t="str">
        <f t="shared" si="63"/>
        <v>-</v>
      </c>
      <c r="CT24" s="187" t="e">
        <f t="shared" si="64"/>
        <v>#VALUE!</v>
      </c>
      <c r="CU24" s="185">
        <f>COMMANDE!AW24</f>
        <v>0</v>
      </c>
      <c r="CV24" s="186" t="str">
        <f t="shared" si="65"/>
        <v>-</v>
      </c>
      <c r="CW24" s="187" t="e">
        <f t="shared" si="66"/>
        <v>#VALUE!</v>
      </c>
      <c r="CX24" s="185">
        <f>COMMANDE!AY24</f>
        <v>0</v>
      </c>
      <c r="CY24" s="186" t="str">
        <f t="shared" si="67"/>
        <v>-</v>
      </c>
      <c r="CZ24" s="187" t="e">
        <f t="shared" si="68"/>
        <v>#VALUE!</v>
      </c>
      <c r="DA24" s="185">
        <f>COMMANDE!BA24</f>
        <v>0</v>
      </c>
      <c r="DB24" s="186" t="str">
        <f t="shared" si="69"/>
        <v>-</v>
      </c>
      <c r="DC24" s="187" t="e">
        <f t="shared" si="70"/>
        <v>#VALUE!</v>
      </c>
      <c r="DD24" s="416"/>
      <c r="DE24" s="188"/>
    </row>
    <row r="25" spans="1:109" ht="40" customHeight="1" x14ac:dyDescent="0.2">
      <c r="A25" s="390" t="e">
        <f t="shared" si="3"/>
        <v>#VALUE!</v>
      </c>
      <c r="B25" s="390" t="e">
        <f t="shared" si="4"/>
        <v>#VALUE!</v>
      </c>
      <c r="C25" s="390" t="e">
        <f t="shared" si="5"/>
        <v>#VALUE!</v>
      </c>
      <c r="D25" s="390" t="e">
        <f t="shared" si="6"/>
        <v>#VALUE!</v>
      </c>
      <c r="E25" s="390" t="e">
        <f t="shared" si="7"/>
        <v>#VALUE!</v>
      </c>
      <c r="F25" s="390" t="e">
        <f t="shared" si="8"/>
        <v>#VALUE!</v>
      </c>
      <c r="G25" s="390" t="e">
        <f t="shared" si="9"/>
        <v>#VALUE!</v>
      </c>
      <c r="H25" s="390" t="e">
        <f t="shared" si="10"/>
        <v>#VALUE!</v>
      </c>
      <c r="I25" s="390" t="e">
        <f t="shared" si="11"/>
        <v>#VALUE!</v>
      </c>
      <c r="J25" s="390" t="e">
        <f t="shared" si="12"/>
        <v>#VALUE!</v>
      </c>
      <c r="K25" s="390" t="e">
        <f t="shared" si="13"/>
        <v>#VALUE!</v>
      </c>
      <c r="L25" s="390" t="e">
        <f t="shared" si="14"/>
        <v>#VALUE!</v>
      </c>
      <c r="M25" s="390" t="e">
        <f t="shared" si="15"/>
        <v>#VALUE!</v>
      </c>
      <c r="N25" s="390" t="e">
        <f t="shared" si="16"/>
        <v>#VALUE!</v>
      </c>
      <c r="O25" s="390" t="e">
        <f t="shared" si="17"/>
        <v>#VALUE!</v>
      </c>
      <c r="P25" s="390" t="e">
        <f t="shared" si="18"/>
        <v>#VALUE!</v>
      </c>
      <c r="Q25" s="390" t="e">
        <f t="shared" si="19"/>
        <v>#VALUE!</v>
      </c>
      <c r="R25" s="390" t="e">
        <f t="shared" si="20"/>
        <v>#VALUE!</v>
      </c>
      <c r="S25" s="390" t="e">
        <f t="shared" si="21"/>
        <v>#VALUE!</v>
      </c>
      <c r="T25" s="390" t="e">
        <f t="shared" si="22"/>
        <v>#VALUE!</v>
      </c>
      <c r="U25" s="387">
        <f t="shared" si="23"/>
        <v>0</v>
      </c>
      <c r="V25" s="175">
        <f>BDD!A15</f>
        <v>5127</v>
      </c>
      <c r="W25" s="176" t="str">
        <f>BDD!B15</f>
        <v>Amande Romera avec coque</v>
      </c>
      <c r="X25" s="177" t="str">
        <f>IF(BDD!F15=0, "", BDD!F15)</f>
        <v/>
      </c>
      <c r="Y25" s="178" t="e">
        <f>ROUND(BDD!G15+FDP_CMD_KG, 2)</f>
        <v>#VALUE!</v>
      </c>
      <c r="Z25" s="178" t="e">
        <f>ROUND(BDD!G15+FDP_FACT_KG, 2)</f>
        <v>#DIV/0!</v>
      </c>
      <c r="AA25" s="179" t="str">
        <f>BDD!H15</f>
        <v>kg</v>
      </c>
      <c r="AB25" s="180" t="e">
        <f>IF(NOT(ISBLANK(BDD!I15)), ROUND(SUM((BDD!G15*reduc1),FDP_CMD_KG), 2), "")</f>
        <v>#VALUE!</v>
      </c>
      <c r="AC25" s="180" t="str">
        <f>IF(NOT(ISBLANK(BDD!J15)), ROUND(SUM((BDD!G15*reduc2),FDP_CMD_KG), 2), "")</f>
        <v/>
      </c>
      <c r="AD25" s="180" t="str">
        <f>IF(NOT(ISBLANK(BDD!K15)), ROUND(SUM((BDD!G15*reduc3),FDP_CMD_KG), 2), "")</f>
        <v/>
      </c>
      <c r="AE25" s="180" t="e">
        <f>IF(NOT(ISBLANK(BDD!I15)), ROUND(SUM((BDD!G15*reduc1),FDP_FACT_KG), 2), "")</f>
        <v>#DIV/0!</v>
      </c>
      <c r="AF25" s="180" t="str">
        <f>IF(NOT(ISBLANK(BDD!J15)), ROUND(SUM((BDD!G15*reduc2),FDP_FACT_KG), 2), "")</f>
        <v/>
      </c>
      <c r="AG25" s="180" t="str">
        <f>IF(NOT(ISBLANK(BDD!K15)), ROUND(SUM((BDD!G15*reduc3),FDP_FACT_KG), 2), "")</f>
        <v/>
      </c>
      <c r="AH25" s="181" t="str">
        <f>BDD!C15</f>
        <v>Malaga</v>
      </c>
      <c r="AI25" s="403">
        <f t="shared" si="24"/>
        <v>0</v>
      </c>
      <c r="AJ25" s="182" t="e">
        <f t="shared" si="25"/>
        <v>#VALUE!</v>
      </c>
      <c r="AK25" s="183" t="e">
        <f t="shared" si="26"/>
        <v>#VALUE!</v>
      </c>
      <c r="AL25" s="534"/>
      <c r="AM25" s="410"/>
      <c r="AN25" s="182" t="e">
        <f t="shared" si="27"/>
        <v>#DIV/0!</v>
      </c>
      <c r="AO25" s="184" t="e">
        <f t="shared" si="28"/>
        <v>#DIV/0!</v>
      </c>
      <c r="AP25" s="174"/>
      <c r="AQ25" s="174"/>
      <c r="AR25" s="534"/>
      <c r="AS25" s="409">
        <f t="shared" si="29"/>
        <v>0</v>
      </c>
      <c r="AT25" s="182" t="e">
        <f t="shared" si="30"/>
        <v>#DIV/0!</v>
      </c>
      <c r="AU25" s="183" t="e">
        <f t="shared" si="2"/>
        <v>#DIV/0!</v>
      </c>
      <c r="AV25" s="185">
        <f>COMMANDE!O25</f>
        <v>0</v>
      </c>
      <c r="AW25" s="186" t="str">
        <f t="shared" si="31"/>
        <v>-</v>
      </c>
      <c r="AX25" s="187" t="e">
        <f t="shared" si="32"/>
        <v>#VALUE!</v>
      </c>
      <c r="AY25" s="185">
        <f>COMMANDE!Q25</f>
        <v>0</v>
      </c>
      <c r="AZ25" s="186" t="str">
        <f t="shared" si="33"/>
        <v>-</v>
      </c>
      <c r="BA25" s="187" t="e">
        <f t="shared" si="34"/>
        <v>#VALUE!</v>
      </c>
      <c r="BB25" s="185">
        <f>COMMANDE!S25</f>
        <v>0</v>
      </c>
      <c r="BC25" s="186" t="str">
        <f t="shared" si="35"/>
        <v>-</v>
      </c>
      <c r="BD25" s="187" t="e">
        <f t="shared" si="36"/>
        <v>#VALUE!</v>
      </c>
      <c r="BE25" s="185">
        <f>COMMANDE!U25</f>
        <v>0</v>
      </c>
      <c r="BF25" s="186" t="str">
        <f t="shared" si="37"/>
        <v>-</v>
      </c>
      <c r="BG25" s="187" t="e">
        <f t="shared" si="38"/>
        <v>#VALUE!</v>
      </c>
      <c r="BH25" s="185">
        <f>COMMANDE!W25</f>
        <v>0</v>
      </c>
      <c r="BI25" s="186" t="str">
        <f t="shared" si="39"/>
        <v>-</v>
      </c>
      <c r="BJ25" s="187" t="e">
        <f t="shared" si="40"/>
        <v>#VALUE!</v>
      </c>
      <c r="BK25" s="185">
        <f>COMMANDE!Y25</f>
        <v>0</v>
      </c>
      <c r="BL25" s="186" t="str">
        <f t="shared" si="41"/>
        <v>-</v>
      </c>
      <c r="BM25" s="187" t="e">
        <f t="shared" si="42"/>
        <v>#VALUE!</v>
      </c>
      <c r="BN25" s="185">
        <f>COMMANDE!AA25</f>
        <v>0</v>
      </c>
      <c r="BO25" s="186" t="str">
        <f t="shared" si="43"/>
        <v>-</v>
      </c>
      <c r="BP25" s="187" t="e">
        <f t="shared" si="44"/>
        <v>#VALUE!</v>
      </c>
      <c r="BQ25" s="185">
        <f>COMMANDE!AC25</f>
        <v>0</v>
      </c>
      <c r="BR25" s="186" t="str">
        <f t="shared" si="45"/>
        <v>-</v>
      </c>
      <c r="BS25" s="187" t="e">
        <f t="shared" si="46"/>
        <v>#VALUE!</v>
      </c>
      <c r="BT25" s="185">
        <f>COMMANDE!AE25</f>
        <v>0</v>
      </c>
      <c r="BU25" s="186" t="str">
        <f t="shared" si="47"/>
        <v>-</v>
      </c>
      <c r="BV25" s="187" t="e">
        <f t="shared" si="48"/>
        <v>#VALUE!</v>
      </c>
      <c r="BW25" s="185">
        <f>COMMANDE!AG25</f>
        <v>0</v>
      </c>
      <c r="BX25" s="186" t="str">
        <f t="shared" si="49"/>
        <v>-</v>
      </c>
      <c r="BY25" s="187" t="e">
        <f t="shared" si="50"/>
        <v>#VALUE!</v>
      </c>
      <c r="BZ25" s="185">
        <f>COMMANDE!AI25</f>
        <v>0</v>
      </c>
      <c r="CA25" s="186" t="str">
        <f t="shared" si="51"/>
        <v>-</v>
      </c>
      <c r="CB25" s="187" t="e">
        <f t="shared" si="52"/>
        <v>#VALUE!</v>
      </c>
      <c r="CC25" s="185">
        <f>COMMANDE!AK25</f>
        <v>0</v>
      </c>
      <c r="CD25" s="186" t="str">
        <f t="shared" si="53"/>
        <v>-</v>
      </c>
      <c r="CE25" s="187" t="e">
        <f t="shared" si="54"/>
        <v>#VALUE!</v>
      </c>
      <c r="CF25" s="185">
        <f>COMMANDE!AM25</f>
        <v>0</v>
      </c>
      <c r="CG25" s="186" t="str">
        <f t="shared" si="55"/>
        <v>-</v>
      </c>
      <c r="CH25" s="187" t="e">
        <f t="shared" si="56"/>
        <v>#VALUE!</v>
      </c>
      <c r="CI25" s="185">
        <f>COMMANDE!AO25</f>
        <v>0</v>
      </c>
      <c r="CJ25" s="186" t="str">
        <f t="shared" si="57"/>
        <v>-</v>
      </c>
      <c r="CK25" s="187" t="e">
        <f t="shared" si="58"/>
        <v>#VALUE!</v>
      </c>
      <c r="CL25" s="185">
        <f>COMMANDE!AQ25</f>
        <v>0</v>
      </c>
      <c r="CM25" s="186" t="str">
        <f t="shared" si="59"/>
        <v>-</v>
      </c>
      <c r="CN25" s="187" t="e">
        <f t="shared" si="60"/>
        <v>#VALUE!</v>
      </c>
      <c r="CO25" s="185">
        <f>COMMANDE!AS25</f>
        <v>0</v>
      </c>
      <c r="CP25" s="186" t="str">
        <f t="shared" si="61"/>
        <v>-</v>
      </c>
      <c r="CQ25" s="187" t="e">
        <f t="shared" si="62"/>
        <v>#VALUE!</v>
      </c>
      <c r="CR25" s="185">
        <f>COMMANDE!AU25</f>
        <v>0</v>
      </c>
      <c r="CS25" s="186" t="str">
        <f t="shared" si="63"/>
        <v>-</v>
      </c>
      <c r="CT25" s="187" t="e">
        <f t="shared" si="64"/>
        <v>#VALUE!</v>
      </c>
      <c r="CU25" s="185">
        <f>COMMANDE!AW25</f>
        <v>0</v>
      </c>
      <c r="CV25" s="186" t="str">
        <f t="shared" si="65"/>
        <v>-</v>
      </c>
      <c r="CW25" s="187" t="e">
        <f t="shared" si="66"/>
        <v>#VALUE!</v>
      </c>
      <c r="CX25" s="185">
        <f>COMMANDE!AY25</f>
        <v>0</v>
      </c>
      <c r="CY25" s="186" t="str">
        <f t="shared" si="67"/>
        <v>-</v>
      </c>
      <c r="CZ25" s="187" t="e">
        <f t="shared" si="68"/>
        <v>#VALUE!</v>
      </c>
      <c r="DA25" s="185">
        <f>COMMANDE!BA25</f>
        <v>0</v>
      </c>
      <c r="DB25" s="186" t="str">
        <f t="shared" si="69"/>
        <v>-</v>
      </c>
      <c r="DC25" s="187" t="e">
        <f t="shared" si="70"/>
        <v>#VALUE!</v>
      </c>
      <c r="DD25" s="416"/>
      <c r="DE25" s="188"/>
    </row>
    <row r="26" spans="1:109" ht="40" customHeight="1" x14ac:dyDescent="0.2">
      <c r="A26" s="390" t="e">
        <f t="shared" si="3"/>
        <v>#VALUE!</v>
      </c>
      <c r="B26" s="390" t="e">
        <f t="shared" si="4"/>
        <v>#VALUE!</v>
      </c>
      <c r="C26" s="390" t="e">
        <f t="shared" si="5"/>
        <v>#VALUE!</v>
      </c>
      <c r="D26" s="390" t="e">
        <f t="shared" si="6"/>
        <v>#VALUE!</v>
      </c>
      <c r="E26" s="390" t="e">
        <f t="shared" si="7"/>
        <v>#VALUE!</v>
      </c>
      <c r="F26" s="390" t="e">
        <f t="shared" si="8"/>
        <v>#VALUE!</v>
      </c>
      <c r="G26" s="390" t="e">
        <f t="shared" si="9"/>
        <v>#VALUE!</v>
      </c>
      <c r="H26" s="390" t="e">
        <f t="shared" si="10"/>
        <v>#VALUE!</v>
      </c>
      <c r="I26" s="390" t="e">
        <f t="shared" si="11"/>
        <v>#VALUE!</v>
      </c>
      <c r="J26" s="390" t="e">
        <f t="shared" si="12"/>
        <v>#VALUE!</v>
      </c>
      <c r="K26" s="390" t="e">
        <f t="shared" si="13"/>
        <v>#VALUE!</v>
      </c>
      <c r="L26" s="390" t="e">
        <f t="shared" si="14"/>
        <v>#VALUE!</v>
      </c>
      <c r="M26" s="390" t="e">
        <f t="shared" si="15"/>
        <v>#VALUE!</v>
      </c>
      <c r="N26" s="390" t="e">
        <f t="shared" si="16"/>
        <v>#VALUE!</v>
      </c>
      <c r="O26" s="390" t="e">
        <f t="shared" si="17"/>
        <v>#VALUE!</v>
      </c>
      <c r="P26" s="390" t="e">
        <f t="shared" si="18"/>
        <v>#VALUE!</v>
      </c>
      <c r="Q26" s="390" t="e">
        <f t="shared" si="19"/>
        <v>#VALUE!</v>
      </c>
      <c r="R26" s="390" t="e">
        <f t="shared" si="20"/>
        <v>#VALUE!</v>
      </c>
      <c r="S26" s="390" t="e">
        <f t="shared" si="21"/>
        <v>#VALUE!</v>
      </c>
      <c r="T26" s="390" t="e">
        <f t="shared" si="22"/>
        <v>#VALUE!</v>
      </c>
      <c r="U26" s="387">
        <f t="shared" si="23"/>
        <v>0</v>
      </c>
      <c r="V26" s="175">
        <f>BDD!A16</f>
        <v>1197</v>
      </c>
      <c r="W26" s="176" t="str">
        <f>BDD!B16</f>
        <v>Amande sans coque CRU BIO (env. 1kg)</v>
      </c>
      <c r="X26" s="177" t="str">
        <f>IF(BDD!F16=0, "", BDD!F16)</f>
        <v>❤️</v>
      </c>
      <c r="Y26" s="178" t="e">
        <f>ROUND(BDD!G16+FDP_CMD_KG, 2)</f>
        <v>#VALUE!</v>
      </c>
      <c r="Z26" s="178" t="e">
        <f>ROUND(BDD!G16+FDP_FACT_KG, 2)</f>
        <v>#DIV/0!</v>
      </c>
      <c r="AA26" s="179" t="str">
        <f>BDD!H16</f>
        <v>Pièce</v>
      </c>
      <c r="AB26" s="180" t="e">
        <f>IF(NOT(ISBLANK(BDD!I16)), ROUND(SUM((BDD!G16*reduc1),FDP_CMD_KG), 2), "")</f>
        <v>#VALUE!</v>
      </c>
      <c r="AC26" s="180" t="str">
        <f>IF(NOT(ISBLANK(BDD!J16)), ROUND(SUM((BDD!G16*reduc2),FDP_CMD_KG), 2), "")</f>
        <v/>
      </c>
      <c r="AD26" s="180" t="str">
        <f>IF(NOT(ISBLANK(BDD!K16)), ROUND(SUM((BDD!G16*reduc3),FDP_CMD_KG), 2), "")</f>
        <v/>
      </c>
      <c r="AE26" s="180" t="e">
        <f>IF(NOT(ISBLANK(BDD!I16)), ROUND(SUM((BDD!G16*reduc1),FDP_FACT_KG), 2), "")</f>
        <v>#DIV/0!</v>
      </c>
      <c r="AF26" s="180" t="str">
        <f>IF(NOT(ISBLANK(BDD!J16)), ROUND(SUM((BDD!G16*reduc2),FDP_FACT_KG), 2), "")</f>
        <v/>
      </c>
      <c r="AG26" s="180" t="str">
        <f>IF(NOT(ISBLANK(BDD!K16)), ROUND(SUM((BDD!G16*reduc3),FDP_FACT_KG), 2), "")</f>
        <v/>
      </c>
      <c r="AH26" s="181" t="str">
        <f>BDD!C16</f>
        <v>Grenade</v>
      </c>
      <c r="AI26" s="403">
        <f t="shared" si="24"/>
        <v>0</v>
      </c>
      <c r="AJ26" s="182" t="e">
        <f t="shared" si="25"/>
        <v>#VALUE!</v>
      </c>
      <c r="AK26" s="183" t="e">
        <f t="shared" si="26"/>
        <v>#VALUE!</v>
      </c>
      <c r="AL26" s="534"/>
      <c r="AM26" s="410"/>
      <c r="AN26" s="182" t="e">
        <f t="shared" si="27"/>
        <v>#DIV/0!</v>
      </c>
      <c r="AO26" s="184" t="e">
        <f t="shared" si="28"/>
        <v>#DIV/0!</v>
      </c>
      <c r="AP26" s="174"/>
      <c r="AQ26" s="174"/>
      <c r="AR26" s="534"/>
      <c r="AS26" s="409">
        <f t="shared" si="29"/>
        <v>0</v>
      </c>
      <c r="AT26" s="182" t="e">
        <f t="shared" si="30"/>
        <v>#DIV/0!</v>
      </c>
      <c r="AU26" s="183" t="e">
        <f t="shared" si="2"/>
        <v>#DIV/0!</v>
      </c>
      <c r="AV26" s="185">
        <f>COMMANDE!O26</f>
        <v>0</v>
      </c>
      <c r="AW26" s="186" t="str">
        <f t="shared" si="31"/>
        <v>-</v>
      </c>
      <c r="AX26" s="187" t="e">
        <f t="shared" si="32"/>
        <v>#VALUE!</v>
      </c>
      <c r="AY26" s="185">
        <f>COMMANDE!Q26</f>
        <v>0</v>
      </c>
      <c r="AZ26" s="186" t="str">
        <f t="shared" si="33"/>
        <v>-</v>
      </c>
      <c r="BA26" s="187" t="e">
        <f t="shared" si="34"/>
        <v>#VALUE!</v>
      </c>
      <c r="BB26" s="185">
        <f>COMMANDE!S26</f>
        <v>0</v>
      </c>
      <c r="BC26" s="186" t="str">
        <f t="shared" si="35"/>
        <v>-</v>
      </c>
      <c r="BD26" s="187" t="e">
        <f t="shared" si="36"/>
        <v>#VALUE!</v>
      </c>
      <c r="BE26" s="185">
        <f>COMMANDE!U26</f>
        <v>0</v>
      </c>
      <c r="BF26" s="186" t="str">
        <f t="shared" si="37"/>
        <v>-</v>
      </c>
      <c r="BG26" s="187" t="e">
        <f t="shared" si="38"/>
        <v>#VALUE!</v>
      </c>
      <c r="BH26" s="185">
        <f>COMMANDE!W26</f>
        <v>0</v>
      </c>
      <c r="BI26" s="186" t="str">
        <f t="shared" si="39"/>
        <v>-</v>
      </c>
      <c r="BJ26" s="187" t="e">
        <f t="shared" si="40"/>
        <v>#VALUE!</v>
      </c>
      <c r="BK26" s="185">
        <f>COMMANDE!Y26</f>
        <v>0</v>
      </c>
      <c r="BL26" s="186" t="str">
        <f t="shared" si="41"/>
        <v>-</v>
      </c>
      <c r="BM26" s="187" t="e">
        <f t="shared" si="42"/>
        <v>#VALUE!</v>
      </c>
      <c r="BN26" s="185">
        <f>COMMANDE!AA26</f>
        <v>0</v>
      </c>
      <c r="BO26" s="186" t="str">
        <f t="shared" si="43"/>
        <v>-</v>
      </c>
      <c r="BP26" s="187" t="e">
        <f t="shared" si="44"/>
        <v>#VALUE!</v>
      </c>
      <c r="BQ26" s="185">
        <f>COMMANDE!AC26</f>
        <v>0</v>
      </c>
      <c r="BR26" s="186" t="str">
        <f t="shared" si="45"/>
        <v>-</v>
      </c>
      <c r="BS26" s="187" t="e">
        <f t="shared" si="46"/>
        <v>#VALUE!</v>
      </c>
      <c r="BT26" s="185">
        <f>COMMANDE!AE26</f>
        <v>0</v>
      </c>
      <c r="BU26" s="186" t="str">
        <f t="shared" si="47"/>
        <v>-</v>
      </c>
      <c r="BV26" s="187" t="e">
        <f t="shared" si="48"/>
        <v>#VALUE!</v>
      </c>
      <c r="BW26" s="185">
        <f>COMMANDE!AG26</f>
        <v>0</v>
      </c>
      <c r="BX26" s="186" t="str">
        <f t="shared" si="49"/>
        <v>-</v>
      </c>
      <c r="BY26" s="187" t="e">
        <f t="shared" si="50"/>
        <v>#VALUE!</v>
      </c>
      <c r="BZ26" s="185">
        <f>COMMANDE!AI26</f>
        <v>0</v>
      </c>
      <c r="CA26" s="186" t="str">
        <f t="shared" si="51"/>
        <v>-</v>
      </c>
      <c r="CB26" s="187" t="e">
        <f t="shared" si="52"/>
        <v>#VALUE!</v>
      </c>
      <c r="CC26" s="185">
        <f>COMMANDE!AK26</f>
        <v>0</v>
      </c>
      <c r="CD26" s="186" t="str">
        <f t="shared" si="53"/>
        <v>-</v>
      </c>
      <c r="CE26" s="187" t="e">
        <f t="shared" si="54"/>
        <v>#VALUE!</v>
      </c>
      <c r="CF26" s="185">
        <f>COMMANDE!AM26</f>
        <v>0</v>
      </c>
      <c r="CG26" s="186" t="str">
        <f t="shared" si="55"/>
        <v>-</v>
      </c>
      <c r="CH26" s="187" t="e">
        <f t="shared" si="56"/>
        <v>#VALUE!</v>
      </c>
      <c r="CI26" s="185">
        <f>COMMANDE!AO26</f>
        <v>0</v>
      </c>
      <c r="CJ26" s="186" t="str">
        <f t="shared" si="57"/>
        <v>-</v>
      </c>
      <c r="CK26" s="187" t="e">
        <f t="shared" si="58"/>
        <v>#VALUE!</v>
      </c>
      <c r="CL26" s="185">
        <f>COMMANDE!AQ26</f>
        <v>0</v>
      </c>
      <c r="CM26" s="186" t="str">
        <f t="shared" si="59"/>
        <v>-</v>
      </c>
      <c r="CN26" s="187" t="e">
        <f t="shared" si="60"/>
        <v>#VALUE!</v>
      </c>
      <c r="CO26" s="185">
        <f>COMMANDE!AS26</f>
        <v>0</v>
      </c>
      <c r="CP26" s="186" t="str">
        <f t="shared" si="61"/>
        <v>-</v>
      </c>
      <c r="CQ26" s="187" t="e">
        <f t="shared" si="62"/>
        <v>#VALUE!</v>
      </c>
      <c r="CR26" s="185">
        <f>COMMANDE!AU26</f>
        <v>0</v>
      </c>
      <c r="CS26" s="186" t="str">
        <f t="shared" si="63"/>
        <v>-</v>
      </c>
      <c r="CT26" s="187" t="e">
        <f t="shared" si="64"/>
        <v>#VALUE!</v>
      </c>
      <c r="CU26" s="185">
        <f>COMMANDE!AW26</f>
        <v>0</v>
      </c>
      <c r="CV26" s="186" t="str">
        <f t="shared" si="65"/>
        <v>-</v>
      </c>
      <c r="CW26" s="187" t="e">
        <f t="shared" si="66"/>
        <v>#VALUE!</v>
      </c>
      <c r="CX26" s="185">
        <f>COMMANDE!AY26</f>
        <v>0</v>
      </c>
      <c r="CY26" s="186" t="str">
        <f t="shared" si="67"/>
        <v>-</v>
      </c>
      <c r="CZ26" s="187" t="e">
        <f t="shared" si="68"/>
        <v>#VALUE!</v>
      </c>
      <c r="DA26" s="185">
        <f>COMMANDE!BA26</f>
        <v>0</v>
      </c>
      <c r="DB26" s="186" t="str">
        <f t="shared" si="69"/>
        <v>-</v>
      </c>
      <c r="DC26" s="187" t="e">
        <f t="shared" si="70"/>
        <v>#VALUE!</v>
      </c>
      <c r="DD26" s="416"/>
      <c r="DE26" s="188"/>
    </row>
    <row r="27" spans="1:109" ht="40" customHeight="1" x14ac:dyDescent="0.2">
      <c r="A27" s="390" t="e">
        <f t="shared" si="3"/>
        <v>#VALUE!</v>
      </c>
      <c r="B27" s="390" t="e">
        <f t="shared" si="4"/>
        <v>#VALUE!</v>
      </c>
      <c r="C27" s="390" t="e">
        <f t="shared" si="5"/>
        <v>#VALUE!</v>
      </c>
      <c r="D27" s="390" t="e">
        <f t="shared" si="6"/>
        <v>#VALUE!</v>
      </c>
      <c r="E27" s="390" t="e">
        <f t="shared" si="7"/>
        <v>#VALUE!</v>
      </c>
      <c r="F27" s="390" t="e">
        <f t="shared" si="8"/>
        <v>#VALUE!</v>
      </c>
      <c r="G27" s="390" t="e">
        <f t="shared" si="9"/>
        <v>#VALUE!</v>
      </c>
      <c r="H27" s="390" t="e">
        <f t="shared" si="10"/>
        <v>#VALUE!</v>
      </c>
      <c r="I27" s="390" t="e">
        <f t="shared" si="11"/>
        <v>#VALUE!</v>
      </c>
      <c r="J27" s="390" t="e">
        <f t="shared" si="12"/>
        <v>#VALUE!</v>
      </c>
      <c r="K27" s="390" t="e">
        <f t="shared" si="13"/>
        <v>#VALUE!</v>
      </c>
      <c r="L27" s="390" t="e">
        <f t="shared" si="14"/>
        <v>#VALUE!</v>
      </c>
      <c r="M27" s="390" t="e">
        <f t="shared" si="15"/>
        <v>#VALUE!</v>
      </c>
      <c r="N27" s="390" t="e">
        <f t="shared" si="16"/>
        <v>#VALUE!</v>
      </c>
      <c r="O27" s="390" t="e">
        <f t="shared" si="17"/>
        <v>#VALUE!</v>
      </c>
      <c r="P27" s="390" t="e">
        <f t="shared" si="18"/>
        <v>#VALUE!</v>
      </c>
      <c r="Q27" s="390" t="e">
        <f t="shared" si="19"/>
        <v>#VALUE!</v>
      </c>
      <c r="R27" s="390" t="e">
        <f t="shared" si="20"/>
        <v>#VALUE!</v>
      </c>
      <c r="S27" s="390" t="e">
        <f t="shared" si="21"/>
        <v>#VALUE!</v>
      </c>
      <c r="T27" s="390" t="e">
        <f t="shared" si="22"/>
        <v>#VALUE!</v>
      </c>
      <c r="U27" s="387">
        <f t="shared" si="23"/>
        <v>0</v>
      </c>
      <c r="V27" s="175">
        <f>BDD!A17</f>
        <v>3020</v>
      </c>
      <c r="W27" s="176" t="str">
        <f>BDD!B17</f>
        <v>Ananas (mûri sur plante, env. 2kg)
Super bon, couleur intense, très aromatique</v>
      </c>
      <c r="X27" s="177" t="str">
        <f>IF(BDD!F17=0, "", BDD!F17)</f>
        <v>❤️</v>
      </c>
      <c r="Y27" s="178" t="e">
        <f>ROUND(BDD!G17+FDP_CMD_KG, 2)</f>
        <v>#VALUE!</v>
      </c>
      <c r="Z27" s="178" t="e">
        <f>ROUND(BDD!G17+FDP_FACT_KG, 2)</f>
        <v>#DIV/0!</v>
      </c>
      <c r="AA27" s="179" t="str">
        <f>BDD!H17</f>
        <v>kg</v>
      </c>
      <c r="AB27" s="180" t="e">
        <f>IF(NOT(ISBLANK(BDD!I17)), ROUND(SUM((BDD!G17*reduc1),FDP_CMD_KG), 2), "")</f>
        <v>#VALUE!</v>
      </c>
      <c r="AC27" s="180" t="e">
        <f>IF(NOT(ISBLANK(BDD!J17)), ROUND(SUM((BDD!G17*reduc2),FDP_CMD_KG), 2), "")</f>
        <v>#VALUE!</v>
      </c>
      <c r="AD27" s="180" t="str">
        <f>IF(NOT(ISBLANK(BDD!K17)), ROUND(SUM((BDD!G17*reduc3),FDP_CMD_KG), 2), "")</f>
        <v/>
      </c>
      <c r="AE27" s="180" t="e">
        <f>IF(NOT(ISBLANK(BDD!I17)), ROUND(SUM((BDD!G17*reduc1),FDP_FACT_KG), 2), "")</f>
        <v>#DIV/0!</v>
      </c>
      <c r="AF27" s="180" t="e">
        <f>IF(NOT(ISBLANK(BDD!J17)), ROUND(SUM((BDD!G17*reduc2),FDP_FACT_KG), 2), "")</f>
        <v>#DIV/0!</v>
      </c>
      <c r="AG27" s="180" t="str">
        <f>IF(NOT(ISBLANK(BDD!K17)), ROUND(SUM((BDD!G17*reduc3),FDP_FACT_KG), 2), "")</f>
        <v/>
      </c>
      <c r="AH27" s="181" t="str">
        <f>BDD!C17</f>
        <v>Costa Rica</v>
      </c>
      <c r="AI27" s="403">
        <f t="shared" si="24"/>
        <v>0</v>
      </c>
      <c r="AJ27" s="182" t="e">
        <f t="shared" si="25"/>
        <v>#VALUE!</v>
      </c>
      <c r="AK27" s="183" t="e">
        <f t="shared" si="26"/>
        <v>#VALUE!</v>
      </c>
      <c r="AL27" s="534"/>
      <c r="AM27" s="410"/>
      <c r="AN27" s="182" t="e">
        <f t="shared" si="27"/>
        <v>#DIV/0!</v>
      </c>
      <c r="AO27" s="184" t="e">
        <f t="shared" si="28"/>
        <v>#DIV/0!</v>
      </c>
      <c r="AP27" s="174"/>
      <c r="AQ27" s="174"/>
      <c r="AR27" s="534"/>
      <c r="AS27" s="409">
        <f t="shared" si="29"/>
        <v>0</v>
      </c>
      <c r="AT27" s="182" t="e">
        <f t="shared" si="30"/>
        <v>#DIV/0!</v>
      </c>
      <c r="AU27" s="183" t="e">
        <f t="shared" si="2"/>
        <v>#DIV/0!</v>
      </c>
      <c r="AV27" s="185">
        <f>COMMANDE!O27</f>
        <v>0</v>
      </c>
      <c r="AW27" s="186" t="str">
        <f t="shared" si="31"/>
        <v>-</v>
      </c>
      <c r="AX27" s="187" t="e">
        <f t="shared" si="32"/>
        <v>#VALUE!</v>
      </c>
      <c r="AY27" s="185">
        <f>COMMANDE!Q27</f>
        <v>0</v>
      </c>
      <c r="AZ27" s="186" t="str">
        <f t="shared" si="33"/>
        <v>-</v>
      </c>
      <c r="BA27" s="187" t="e">
        <f t="shared" si="34"/>
        <v>#VALUE!</v>
      </c>
      <c r="BB27" s="185">
        <f>COMMANDE!S27</f>
        <v>0</v>
      </c>
      <c r="BC27" s="186" t="str">
        <f t="shared" si="35"/>
        <v>-</v>
      </c>
      <c r="BD27" s="187" t="e">
        <f t="shared" si="36"/>
        <v>#VALUE!</v>
      </c>
      <c r="BE27" s="185">
        <f>COMMANDE!U27</f>
        <v>0</v>
      </c>
      <c r="BF27" s="186" t="str">
        <f t="shared" si="37"/>
        <v>-</v>
      </c>
      <c r="BG27" s="187" t="e">
        <f t="shared" si="38"/>
        <v>#VALUE!</v>
      </c>
      <c r="BH27" s="185">
        <f>COMMANDE!W27</f>
        <v>0</v>
      </c>
      <c r="BI27" s="186" t="str">
        <f t="shared" si="39"/>
        <v>-</v>
      </c>
      <c r="BJ27" s="187" t="e">
        <f t="shared" si="40"/>
        <v>#VALUE!</v>
      </c>
      <c r="BK27" s="185">
        <f>COMMANDE!Y27</f>
        <v>0</v>
      </c>
      <c r="BL27" s="186" t="str">
        <f t="shared" si="41"/>
        <v>-</v>
      </c>
      <c r="BM27" s="187" t="e">
        <f t="shared" si="42"/>
        <v>#VALUE!</v>
      </c>
      <c r="BN27" s="185">
        <f>COMMANDE!AA27</f>
        <v>0</v>
      </c>
      <c r="BO27" s="186" t="str">
        <f t="shared" si="43"/>
        <v>-</v>
      </c>
      <c r="BP27" s="187" t="e">
        <f t="shared" si="44"/>
        <v>#VALUE!</v>
      </c>
      <c r="BQ27" s="185">
        <f>COMMANDE!AC27</f>
        <v>0</v>
      </c>
      <c r="BR27" s="186" t="str">
        <f t="shared" si="45"/>
        <v>-</v>
      </c>
      <c r="BS27" s="187" t="e">
        <f t="shared" si="46"/>
        <v>#VALUE!</v>
      </c>
      <c r="BT27" s="185">
        <f>COMMANDE!AE27</f>
        <v>0</v>
      </c>
      <c r="BU27" s="186" t="str">
        <f t="shared" si="47"/>
        <v>-</v>
      </c>
      <c r="BV27" s="187" t="e">
        <f t="shared" si="48"/>
        <v>#VALUE!</v>
      </c>
      <c r="BW27" s="185">
        <f>COMMANDE!AG27</f>
        <v>0</v>
      </c>
      <c r="BX27" s="186" t="str">
        <f t="shared" si="49"/>
        <v>-</v>
      </c>
      <c r="BY27" s="187" t="e">
        <f t="shared" si="50"/>
        <v>#VALUE!</v>
      </c>
      <c r="BZ27" s="185">
        <f>COMMANDE!AI27</f>
        <v>0</v>
      </c>
      <c r="CA27" s="186" t="str">
        <f t="shared" si="51"/>
        <v>-</v>
      </c>
      <c r="CB27" s="187" t="e">
        <f t="shared" si="52"/>
        <v>#VALUE!</v>
      </c>
      <c r="CC27" s="185">
        <f>COMMANDE!AK27</f>
        <v>0</v>
      </c>
      <c r="CD27" s="186" t="str">
        <f t="shared" si="53"/>
        <v>-</v>
      </c>
      <c r="CE27" s="187" t="e">
        <f t="shared" si="54"/>
        <v>#VALUE!</v>
      </c>
      <c r="CF27" s="185">
        <f>COMMANDE!AM27</f>
        <v>0</v>
      </c>
      <c r="CG27" s="186" t="str">
        <f t="shared" si="55"/>
        <v>-</v>
      </c>
      <c r="CH27" s="187" t="e">
        <f t="shared" si="56"/>
        <v>#VALUE!</v>
      </c>
      <c r="CI27" s="185">
        <f>COMMANDE!AO27</f>
        <v>0</v>
      </c>
      <c r="CJ27" s="186" t="str">
        <f t="shared" si="57"/>
        <v>-</v>
      </c>
      <c r="CK27" s="187" t="e">
        <f t="shared" si="58"/>
        <v>#VALUE!</v>
      </c>
      <c r="CL27" s="185">
        <f>COMMANDE!AQ27</f>
        <v>0</v>
      </c>
      <c r="CM27" s="186" t="str">
        <f t="shared" si="59"/>
        <v>-</v>
      </c>
      <c r="CN27" s="187" t="e">
        <f t="shared" si="60"/>
        <v>#VALUE!</v>
      </c>
      <c r="CO27" s="185">
        <f>COMMANDE!AS27</f>
        <v>0</v>
      </c>
      <c r="CP27" s="186" t="str">
        <f t="shared" si="61"/>
        <v>-</v>
      </c>
      <c r="CQ27" s="187" t="e">
        <f t="shared" si="62"/>
        <v>#VALUE!</v>
      </c>
      <c r="CR27" s="185">
        <f>COMMANDE!AU27</f>
        <v>0</v>
      </c>
      <c r="CS27" s="186" t="str">
        <f t="shared" si="63"/>
        <v>-</v>
      </c>
      <c r="CT27" s="187" t="e">
        <f t="shared" si="64"/>
        <v>#VALUE!</v>
      </c>
      <c r="CU27" s="185">
        <f>COMMANDE!AW27</f>
        <v>0</v>
      </c>
      <c r="CV27" s="186" t="str">
        <f t="shared" si="65"/>
        <v>-</v>
      </c>
      <c r="CW27" s="187" t="e">
        <f t="shared" si="66"/>
        <v>#VALUE!</v>
      </c>
      <c r="CX27" s="185">
        <f>COMMANDE!AY27</f>
        <v>0</v>
      </c>
      <c r="CY27" s="186" t="str">
        <f t="shared" si="67"/>
        <v>-</v>
      </c>
      <c r="CZ27" s="187" t="e">
        <f t="shared" si="68"/>
        <v>#VALUE!</v>
      </c>
      <c r="DA27" s="185">
        <f>COMMANDE!BA27</f>
        <v>0</v>
      </c>
      <c r="DB27" s="186" t="str">
        <f t="shared" si="69"/>
        <v>-</v>
      </c>
      <c r="DC27" s="187" t="e">
        <f t="shared" si="70"/>
        <v>#VALUE!</v>
      </c>
      <c r="DD27" s="416"/>
      <c r="DE27" s="188"/>
    </row>
    <row r="28" spans="1:109" ht="40" customHeight="1" x14ac:dyDescent="0.2">
      <c r="A28" s="390" t="e">
        <f t="shared" si="3"/>
        <v>#VALUE!</v>
      </c>
      <c r="B28" s="390" t="e">
        <f t="shared" si="4"/>
        <v>#VALUE!</v>
      </c>
      <c r="C28" s="390" t="e">
        <f t="shared" si="5"/>
        <v>#VALUE!</v>
      </c>
      <c r="D28" s="390" t="e">
        <f t="shared" si="6"/>
        <v>#VALUE!</v>
      </c>
      <c r="E28" s="390" t="e">
        <f t="shared" si="7"/>
        <v>#VALUE!</v>
      </c>
      <c r="F28" s="390" t="e">
        <f t="shared" si="8"/>
        <v>#VALUE!</v>
      </c>
      <c r="G28" s="390" t="e">
        <f t="shared" si="9"/>
        <v>#VALUE!</v>
      </c>
      <c r="H28" s="390" t="e">
        <f t="shared" si="10"/>
        <v>#VALUE!</v>
      </c>
      <c r="I28" s="390" t="e">
        <f t="shared" si="11"/>
        <v>#VALUE!</v>
      </c>
      <c r="J28" s="390" t="e">
        <f t="shared" si="12"/>
        <v>#VALUE!</v>
      </c>
      <c r="K28" s="390" t="e">
        <f t="shared" si="13"/>
        <v>#VALUE!</v>
      </c>
      <c r="L28" s="390" t="e">
        <f t="shared" si="14"/>
        <v>#VALUE!</v>
      </c>
      <c r="M28" s="390" t="e">
        <f t="shared" si="15"/>
        <v>#VALUE!</v>
      </c>
      <c r="N28" s="390" t="e">
        <f t="shared" si="16"/>
        <v>#VALUE!</v>
      </c>
      <c r="O28" s="390" t="e">
        <f t="shared" si="17"/>
        <v>#VALUE!</v>
      </c>
      <c r="P28" s="390" t="e">
        <f t="shared" si="18"/>
        <v>#VALUE!</v>
      </c>
      <c r="Q28" s="390" t="e">
        <f t="shared" si="19"/>
        <v>#VALUE!</v>
      </c>
      <c r="R28" s="390" t="e">
        <f t="shared" si="20"/>
        <v>#VALUE!</v>
      </c>
      <c r="S28" s="390" t="e">
        <f t="shared" si="21"/>
        <v>#VALUE!</v>
      </c>
      <c r="T28" s="390" t="e">
        <f t="shared" si="22"/>
        <v>#VALUE!</v>
      </c>
      <c r="U28" s="387">
        <f t="shared" si="23"/>
        <v>0</v>
      </c>
      <c r="V28" s="175">
        <f>BDD!A18</f>
        <v>1338</v>
      </c>
      <c r="W28" s="176" t="str">
        <f>BDD!B18</f>
        <v>Ananas deshydraté BIO (env. 1kg)</v>
      </c>
      <c r="X28" s="177" t="str">
        <f>IF(BDD!F18=0, "", BDD!F18)</f>
        <v>❤️</v>
      </c>
      <c r="Y28" s="178" t="e">
        <f>ROUND(BDD!G18+FDP_CMD_KG, 2)</f>
        <v>#VALUE!</v>
      </c>
      <c r="Z28" s="178" t="e">
        <f>ROUND(BDD!G18+FDP_FACT_KG, 2)</f>
        <v>#DIV/0!</v>
      </c>
      <c r="AA28" s="179" t="str">
        <f>BDD!H18</f>
        <v>Pièce</v>
      </c>
      <c r="AB28" s="180" t="str">
        <f>IF(NOT(ISBLANK(BDD!I18)), ROUND(SUM((BDD!G18*reduc1),FDP_CMD_KG), 2), "")</f>
        <v/>
      </c>
      <c r="AC28" s="180" t="str">
        <f>IF(NOT(ISBLANK(BDD!J18)), ROUND(SUM((BDD!G18*reduc2),FDP_CMD_KG), 2), "")</f>
        <v/>
      </c>
      <c r="AD28" s="180" t="str">
        <f>IF(NOT(ISBLANK(BDD!K18)), ROUND(SUM((BDD!G18*reduc3),FDP_CMD_KG), 2), "")</f>
        <v/>
      </c>
      <c r="AE28" s="180" t="str">
        <f>IF(NOT(ISBLANK(BDD!I18)), ROUND(SUM((BDD!G18*reduc1),FDP_FACT_KG), 2), "")</f>
        <v/>
      </c>
      <c r="AF28" s="180" t="str">
        <f>IF(NOT(ISBLANK(BDD!J18)), ROUND(SUM((BDD!G18*reduc2),FDP_FACT_KG), 2), "")</f>
        <v/>
      </c>
      <c r="AG28" s="180" t="str">
        <f>IF(NOT(ISBLANK(BDD!K18)), ROUND(SUM((BDD!G18*reduc3),FDP_FACT_KG), 2), "")</f>
        <v/>
      </c>
      <c r="AH28" s="181" t="str">
        <f>BDD!C18</f>
        <v>Costa Rica</v>
      </c>
      <c r="AI28" s="403">
        <f t="shared" si="24"/>
        <v>0</v>
      </c>
      <c r="AJ28" s="182" t="e">
        <f t="shared" si="25"/>
        <v>#VALUE!</v>
      </c>
      <c r="AK28" s="183" t="e">
        <f t="shared" si="26"/>
        <v>#VALUE!</v>
      </c>
      <c r="AL28" s="534"/>
      <c r="AM28" s="410"/>
      <c r="AN28" s="182" t="e">
        <f t="shared" si="27"/>
        <v>#DIV/0!</v>
      </c>
      <c r="AO28" s="184" t="e">
        <f t="shared" si="28"/>
        <v>#DIV/0!</v>
      </c>
      <c r="AP28" s="174"/>
      <c r="AQ28" s="174"/>
      <c r="AR28" s="534"/>
      <c r="AS28" s="409">
        <f t="shared" si="29"/>
        <v>0</v>
      </c>
      <c r="AT28" s="182" t="e">
        <f t="shared" si="30"/>
        <v>#DIV/0!</v>
      </c>
      <c r="AU28" s="183" t="e">
        <f t="shared" si="2"/>
        <v>#DIV/0!</v>
      </c>
      <c r="AV28" s="185">
        <f>COMMANDE!O28</f>
        <v>0</v>
      </c>
      <c r="AW28" s="186" t="str">
        <f t="shared" si="31"/>
        <v>-</v>
      </c>
      <c r="AX28" s="187" t="e">
        <f t="shared" si="32"/>
        <v>#VALUE!</v>
      </c>
      <c r="AY28" s="185">
        <f>COMMANDE!Q28</f>
        <v>0</v>
      </c>
      <c r="AZ28" s="186" t="str">
        <f t="shared" si="33"/>
        <v>-</v>
      </c>
      <c r="BA28" s="187" t="e">
        <f t="shared" si="34"/>
        <v>#VALUE!</v>
      </c>
      <c r="BB28" s="185">
        <f>COMMANDE!S28</f>
        <v>0</v>
      </c>
      <c r="BC28" s="186" t="str">
        <f t="shared" si="35"/>
        <v>-</v>
      </c>
      <c r="BD28" s="187" t="e">
        <f t="shared" si="36"/>
        <v>#VALUE!</v>
      </c>
      <c r="BE28" s="185">
        <f>COMMANDE!U28</f>
        <v>0</v>
      </c>
      <c r="BF28" s="186" t="str">
        <f t="shared" si="37"/>
        <v>-</v>
      </c>
      <c r="BG28" s="187" t="e">
        <f t="shared" si="38"/>
        <v>#VALUE!</v>
      </c>
      <c r="BH28" s="185">
        <f>COMMANDE!W28</f>
        <v>0</v>
      </c>
      <c r="BI28" s="186" t="str">
        <f t="shared" si="39"/>
        <v>-</v>
      </c>
      <c r="BJ28" s="187" t="e">
        <f t="shared" si="40"/>
        <v>#VALUE!</v>
      </c>
      <c r="BK28" s="185">
        <f>COMMANDE!Y28</f>
        <v>0</v>
      </c>
      <c r="BL28" s="186" t="str">
        <f t="shared" si="41"/>
        <v>-</v>
      </c>
      <c r="BM28" s="187" t="e">
        <f t="shared" si="42"/>
        <v>#VALUE!</v>
      </c>
      <c r="BN28" s="185">
        <f>COMMANDE!AA28</f>
        <v>0</v>
      </c>
      <c r="BO28" s="186" t="str">
        <f t="shared" si="43"/>
        <v>-</v>
      </c>
      <c r="BP28" s="187" t="e">
        <f t="shared" si="44"/>
        <v>#VALUE!</v>
      </c>
      <c r="BQ28" s="185">
        <f>COMMANDE!AC28</f>
        <v>0</v>
      </c>
      <c r="BR28" s="186" t="str">
        <f t="shared" si="45"/>
        <v>-</v>
      </c>
      <c r="BS28" s="187" t="e">
        <f t="shared" si="46"/>
        <v>#VALUE!</v>
      </c>
      <c r="BT28" s="185">
        <f>COMMANDE!AE28</f>
        <v>0</v>
      </c>
      <c r="BU28" s="186" t="str">
        <f t="shared" si="47"/>
        <v>-</v>
      </c>
      <c r="BV28" s="187" t="e">
        <f t="shared" si="48"/>
        <v>#VALUE!</v>
      </c>
      <c r="BW28" s="185">
        <f>COMMANDE!AG28</f>
        <v>0</v>
      </c>
      <c r="BX28" s="186" t="str">
        <f t="shared" si="49"/>
        <v>-</v>
      </c>
      <c r="BY28" s="187" t="e">
        <f t="shared" si="50"/>
        <v>#VALUE!</v>
      </c>
      <c r="BZ28" s="185">
        <f>COMMANDE!AI28</f>
        <v>0</v>
      </c>
      <c r="CA28" s="186" t="str">
        <f t="shared" si="51"/>
        <v>-</v>
      </c>
      <c r="CB28" s="187" t="e">
        <f t="shared" si="52"/>
        <v>#VALUE!</v>
      </c>
      <c r="CC28" s="185">
        <f>COMMANDE!AK28</f>
        <v>0</v>
      </c>
      <c r="CD28" s="186" t="str">
        <f t="shared" si="53"/>
        <v>-</v>
      </c>
      <c r="CE28" s="187" t="e">
        <f t="shared" si="54"/>
        <v>#VALUE!</v>
      </c>
      <c r="CF28" s="185">
        <f>COMMANDE!AM28</f>
        <v>0</v>
      </c>
      <c r="CG28" s="186" t="str">
        <f t="shared" si="55"/>
        <v>-</v>
      </c>
      <c r="CH28" s="187" t="e">
        <f t="shared" si="56"/>
        <v>#VALUE!</v>
      </c>
      <c r="CI28" s="185">
        <f>COMMANDE!AO28</f>
        <v>0</v>
      </c>
      <c r="CJ28" s="186" t="str">
        <f t="shared" si="57"/>
        <v>-</v>
      </c>
      <c r="CK28" s="187" t="e">
        <f t="shared" si="58"/>
        <v>#VALUE!</v>
      </c>
      <c r="CL28" s="185">
        <f>COMMANDE!AQ28</f>
        <v>0</v>
      </c>
      <c r="CM28" s="186" t="str">
        <f t="shared" si="59"/>
        <v>-</v>
      </c>
      <c r="CN28" s="187" t="e">
        <f t="shared" si="60"/>
        <v>#VALUE!</v>
      </c>
      <c r="CO28" s="185">
        <f>COMMANDE!AS28</f>
        <v>0</v>
      </c>
      <c r="CP28" s="186" t="str">
        <f t="shared" si="61"/>
        <v>-</v>
      </c>
      <c r="CQ28" s="187" t="e">
        <f t="shared" si="62"/>
        <v>#VALUE!</v>
      </c>
      <c r="CR28" s="185">
        <f>COMMANDE!AU28</f>
        <v>0</v>
      </c>
      <c r="CS28" s="186" t="str">
        <f t="shared" si="63"/>
        <v>-</v>
      </c>
      <c r="CT28" s="187" t="e">
        <f t="shared" si="64"/>
        <v>#VALUE!</v>
      </c>
      <c r="CU28" s="185">
        <f>COMMANDE!AW28</f>
        <v>0</v>
      </c>
      <c r="CV28" s="186" t="str">
        <f t="shared" si="65"/>
        <v>-</v>
      </c>
      <c r="CW28" s="187" t="e">
        <f t="shared" si="66"/>
        <v>#VALUE!</v>
      </c>
      <c r="CX28" s="185">
        <f>COMMANDE!AY28</f>
        <v>0</v>
      </c>
      <c r="CY28" s="186" t="str">
        <f t="shared" si="67"/>
        <v>-</v>
      </c>
      <c r="CZ28" s="187" t="e">
        <f t="shared" si="68"/>
        <v>#VALUE!</v>
      </c>
      <c r="DA28" s="185">
        <f>COMMANDE!BA28</f>
        <v>0</v>
      </c>
      <c r="DB28" s="186" t="str">
        <f t="shared" si="69"/>
        <v>-</v>
      </c>
      <c r="DC28" s="187" t="e">
        <f t="shared" si="70"/>
        <v>#VALUE!</v>
      </c>
      <c r="DD28" s="416"/>
      <c r="DE28" s="188"/>
    </row>
    <row r="29" spans="1:109" ht="40" customHeight="1" x14ac:dyDescent="0.2">
      <c r="A29" s="390" t="e">
        <f t="shared" si="3"/>
        <v>#VALUE!</v>
      </c>
      <c r="B29" s="390" t="e">
        <f t="shared" si="4"/>
        <v>#VALUE!</v>
      </c>
      <c r="C29" s="390" t="e">
        <f t="shared" si="5"/>
        <v>#VALUE!</v>
      </c>
      <c r="D29" s="390" t="e">
        <f t="shared" si="6"/>
        <v>#VALUE!</v>
      </c>
      <c r="E29" s="390" t="e">
        <f t="shared" si="7"/>
        <v>#VALUE!</v>
      </c>
      <c r="F29" s="390" t="e">
        <f t="shared" si="8"/>
        <v>#VALUE!</v>
      </c>
      <c r="G29" s="390" t="e">
        <f t="shared" si="9"/>
        <v>#VALUE!</v>
      </c>
      <c r="H29" s="390" t="e">
        <f t="shared" si="10"/>
        <v>#VALUE!</v>
      </c>
      <c r="I29" s="390" t="e">
        <f t="shared" si="11"/>
        <v>#VALUE!</v>
      </c>
      <c r="J29" s="390" t="e">
        <f t="shared" si="12"/>
        <v>#VALUE!</v>
      </c>
      <c r="K29" s="390" t="e">
        <f t="shared" si="13"/>
        <v>#VALUE!</v>
      </c>
      <c r="L29" s="390" t="e">
        <f t="shared" si="14"/>
        <v>#VALUE!</v>
      </c>
      <c r="M29" s="390" t="e">
        <f t="shared" si="15"/>
        <v>#VALUE!</v>
      </c>
      <c r="N29" s="390" t="e">
        <f t="shared" si="16"/>
        <v>#VALUE!</v>
      </c>
      <c r="O29" s="390" t="e">
        <f t="shared" si="17"/>
        <v>#VALUE!</v>
      </c>
      <c r="P29" s="390" t="e">
        <f t="shared" si="18"/>
        <v>#VALUE!</v>
      </c>
      <c r="Q29" s="390" t="e">
        <f t="shared" si="19"/>
        <v>#VALUE!</v>
      </c>
      <c r="R29" s="390" t="e">
        <f t="shared" si="20"/>
        <v>#VALUE!</v>
      </c>
      <c r="S29" s="390" t="e">
        <f t="shared" si="21"/>
        <v>#VALUE!</v>
      </c>
      <c r="T29" s="390" t="e">
        <f t="shared" si="22"/>
        <v>#VALUE!</v>
      </c>
      <c r="U29" s="387">
        <f t="shared" si="23"/>
        <v>0</v>
      </c>
      <c r="V29" s="175">
        <f>BDD!A19</f>
        <v>3785</v>
      </c>
      <c r="W29" s="176" t="str">
        <f>BDD!B19</f>
        <v>Arachides crues avec coque</v>
      </c>
      <c r="X29" s="177" t="str">
        <f>IF(BDD!F19=0, "", BDD!F19)</f>
        <v>❤️</v>
      </c>
      <c r="Y29" s="178" t="e">
        <f>ROUND(BDD!G19+FDP_CMD_KG, 2)</f>
        <v>#VALUE!</v>
      </c>
      <c r="Z29" s="178" t="e">
        <f>ROUND(BDD!G19+FDP_FACT_KG, 2)</f>
        <v>#DIV/0!</v>
      </c>
      <c r="AA29" s="179" t="str">
        <f>BDD!H19</f>
        <v>kg</v>
      </c>
      <c r="AB29" s="180" t="e">
        <f>IF(NOT(ISBLANK(BDD!I19)), ROUND(SUM((BDD!G19*reduc1),FDP_CMD_KG), 2), "")</f>
        <v>#VALUE!</v>
      </c>
      <c r="AC29" s="180" t="e">
        <f>IF(NOT(ISBLANK(BDD!J19)), ROUND(SUM((BDD!G19*reduc2),FDP_CMD_KG), 2), "")</f>
        <v>#VALUE!</v>
      </c>
      <c r="AD29" s="180" t="str">
        <f>IF(NOT(ISBLANK(BDD!K19)), ROUND(SUM((BDD!G19*reduc3),FDP_CMD_KG), 2), "")</f>
        <v/>
      </c>
      <c r="AE29" s="180" t="e">
        <f>IF(NOT(ISBLANK(BDD!I19)), ROUND(SUM((BDD!G19*reduc1),FDP_FACT_KG), 2), "")</f>
        <v>#DIV/0!</v>
      </c>
      <c r="AF29" s="180" t="e">
        <f>IF(NOT(ISBLANK(BDD!J19)), ROUND(SUM((BDD!G19*reduc2),FDP_FACT_KG), 2), "")</f>
        <v>#DIV/0!</v>
      </c>
      <c r="AG29" s="180" t="str">
        <f>IF(NOT(ISBLANK(BDD!K19)), ROUND(SUM((BDD!G19*reduc3),FDP_FACT_KG), 2), "")</f>
        <v/>
      </c>
      <c r="AH29" s="181" t="str">
        <f>BDD!C19</f>
        <v>Chine</v>
      </c>
      <c r="AI29" s="403">
        <f t="shared" si="24"/>
        <v>0</v>
      </c>
      <c r="AJ29" s="182" t="e">
        <f t="shared" si="25"/>
        <v>#VALUE!</v>
      </c>
      <c r="AK29" s="183" t="e">
        <f t="shared" si="26"/>
        <v>#VALUE!</v>
      </c>
      <c r="AL29" s="534"/>
      <c r="AM29" s="410"/>
      <c r="AN29" s="182" t="e">
        <f t="shared" si="27"/>
        <v>#DIV/0!</v>
      </c>
      <c r="AO29" s="184" t="e">
        <f t="shared" si="28"/>
        <v>#DIV/0!</v>
      </c>
      <c r="AP29" s="174"/>
      <c r="AQ29" s="174"/>
      <c r="AR29" s="534"/>
      <c r="AS29" s="409">
        <f t="shared" si="29"/>
        <v>0</v>
      </c>
      <c r="AT29" s="182" t="e">
        <f t="shared" si="30"/>
        <v>#DIV/0!</v>
      </c>
      <c r="AU29" s="183" t="e">
        <f t="shared" si="2"/>
        <v>#DIV/0!</v>
      </c>
      <c r="AV29" s="185">
        <f>COMMANDE!O29</f>
        <v>0</v>
      </c>
      <c r="AW29" s="186" t="str">
        <f t="shared" si="31"/>
        <v>-</v>
      </c>
      <c r="AX29" s="187" t="e">
        <f t="shared" si="32"/>
        <v>#VALUE!</v>
      </c>
      <c r="AY29" s="185">
        <f>COMMANDE!Q29</f>
        <v>0</v>
      </c>
      <c r="AZ29" s="186" t="str">
        <f t="shared" si="33"/>
        <v>-</v>
      </c>
      <c r="BA29" s="187" t="e">
        <f t="shared" si="34"/>
        <v>#VALUE!</v>
      </c>
      <c r="BB29" s="185">
        <f>COMMANDE!S29</f>
        <v>0</v>
      </c>
      <c r="BC29" s="186" t="str">
        <f t="shared" si="35"/>
        <v>-</v>
      </c>
      <c r="BD29" s="187" t="e">
        <f t="shared" si="36"/>
        <v>#VALUE!</v>
      </c>
      <c r="BE29" s="185">
        <f>COMMANDE!U29</f>
        <v>0</v>
      </c>
      <c r="BF29" s="186" t="str">
        <f t="shared" si="37"/>
        <v>-</v>
      </c>
      <c r="BG29" s="187" t="e">
        <f t="shared" si="38"/>
        <v>#VALUE!</v>
      </c>
      <c r="BH29" s="185">
        <f>COMMANDE!W29</f>
        <v>0</v>
      </c>
      <c r="BI29" s="186" t="str">
        <f t="shared" si="39"/>
        <v>-</v>
      </c>
      <c r="BJ29" s="187" t="e">
        <f t="shared" si="40"/>
        <v>#VALUE!</v>
      </c>
      <c r="BK29" s="185">
        <f>COMMANDE!Y29</f>
        <v>0</v>
      </c>
      <c r="BL29" s="186" t="str">
        <f t="shared" si="41"/>
        <v>-</v>
      </c>
      <c r="BM29" s="187" t="e">
        <f t="shared" si="42"/>
        <v>#VALUE!</v>
      </c>
      <c r="BN29" s="185">
        <f>COMMANDE!AA29</f>
        <v>0</v>
      </c>
      <c r="BO29" s="186" t="str">
        <f t="shared" si="43"/>
        <v>-</v>
      </c>
      <c r="BP29" s="187" t="e">
        <f t="shared" si="44"/>
        <v>#VALUE!</v>
      </c>
      <c r="BQ29" s="185">
        <f>COMMANDE!AC29</f>
        <v>0</v>
      </c>
      <c r="BR29" s="186" t="str">
        <f t="shared" si="45"/>
        <v>-</v>
      </c>
      <c r="BS29" s="187" t="e">
        <f t="shared" si="46"/>
        <v>#VALUE!</v>
      </c>
      <c r="BT29" s="185">
        <f>COMMANDE!AE29</f>
        <v>0</v>
      </c>
      <c r="BU29" s="186" t="str">
        <f t="shared" si="47"/>
        <v>-</v>
      </c>
      <c r="BV29" s="187" t="e">
        <f t="shared" si="48"/>
        <v>#VALUE!</v>
      </c>
      <c r="BW29" s="185">
        <f>COMMANDE!AG29</f>
        <v>0</v>
      </c>
      <c r="BX29" s="186" t="str">
        <f t="shared" si="49"/>
        <v>-</v>
      </c>
      <c r="BY29" s="187" t="e">
        <f t="shared" si="50"/>
        <v>#VALUE!</v>
      </c>
      <c r="BZ29" s="185">
        <f>COMMANDE!AI29</f>
        <v>0</v>
      </c>
      <c r="CA29" s="186" t="str">
        <f t="shared" si="51"/>
        <v>-</v>
      </c>
      <c r="CB29" s="187" t="e">
        <f t="shared" si="52"/>
        <v>#VALUE!</v>
      </c>
      <c r="CC29" s="185">
        <f>COMMANDE!AK29</f>
        <v>0</v>
      </c>
      <c r="CD29" s="186" t="str">
        <f t="shared" si="53"/>
        <v>-</v>
      </c>
      <c r="CE29" s="187" t="e">
        <f t="shared" si="54"/>
        <v>#VALUE!</v>
      </c>
      <c r="CF29" s="185">
        <f>COMMANDE!AM29</f>
        <v>0</v>
      </c>
      <c r="CG29" s="186" t="str">
        <f t="shared" si="55"/>
        <v>-</v>
      </c>
      <c r="CH29" s="187" t="e">
        <f t="shared" si="56"/>
        <v>#VALUE!</v>
      </c>
      <c r="CI29" s="185">
        <f>COMMANDE!AO29</f>
        <v>0</v>
      </c>
      <c r="CJ29" s="186" t="str">
        <f t="shared" si="57"/>
        <v>-</v>
      </c>
      <c r="CK29" s="187" t="e">
        <f t="shared" si="58"/>
        <v>#VALUE!</v>
      </c>
      <c r="CL29" s="185">
        <f>COMMANDE!AQ29</f>
        <v>0</v>
      </c>
      <c r="CM29" s="186" t="str">
        <f t="shared" si="59"/>
        <v>-</v>
      </c>
      <c r="CN29" s="187" t="e">
        <f t="shared" si="60"/>
        <v>#VALUE!</v>
      </c>
      <c r="CO29" s="185">
        <f>COMMANDE!AS29</f>
        <v>0</v>
      </c>
      <c r="CP29" s="186" t="str">
        <f t="shared" si="61"/>
        <v>-</v>
      </c>
      <c r="CQ29" s="187" t="e">
        <f t="shared" si="62"/>
        <v>#VALUE!</v>
      </c>
      <c r="CR29" s="185">
        <f>COMMANDE!AU29</f>
        <v>0</v>
      </c>
      <c r="CS29" s="186" t="str">
        <f t="shared" si="63"/>
        <v>-</v>
      </c>
      <c r="CT29" s="187" t="e">
        <f t="shared" si="64"/>
        <v>#VALUE!</v>
      </c>
      <c r="CU29" s="185">
        <f>COMMANDE!AW29</f>
        <v>0</v>
      </c>
      <c r="CV29" s="186" t="str">
        <f t="shared" si="65"/>
        <v>-</v>
      </c>
      <c r="CW29" s="187" t="e">
        <f t="shared" si="66"/>
        <v>#VALUE!</v>
      </c>
      <c r="CX29" s="185">
        <f>COMMANDE!AY29</f>
        <v>0</v>
      </c>
      <c r="CY29" s="186" t="str">
        <f t="shared" si="67"/>
        <v>-</v>
      </c>
      <c r="CZ29" s="187" t="e">
        <f t="shared" si="68"/>
        <v>#VALUE!</v>
      </c>
      <c r="DA29" s="185">
        <f>COMMANDE!BA29</f>
        <v>0</v>
      </c>
      <c r="DB29" s="186" t="str">
        <f t="shared" si="69"/>
        <v>-</v>
      </c>
      <c r="DC29" s="187" t="e">
        <f t="shared" si="70"/>
        <v>#VALUE!</v>
      </c>
      <c r="DD29" s="416"/>
      <c r="DE29" s="188"/>
    </row>
    <row r="30" spans="1:109" ht="40" customHeight="1" x14ac:dyDescent="0.2">
      <c r="A30" s="390" t="e">
        <f t="shared" si="3"/>
        <v>#VALUE!</v>
      </c>
      <c r="B30" s="390" t="e">
        <f t="shared" si="4"/>
        <v>#VALUE!</v>
      </c>
      <c r="C30" s="390" t="e">
        <f t="shared" si="5"/>
        <v>#VALUE!</v>
      </c>
      <c r="D30" s="390" t="e">
        <f t="shared" si="6"/>
        <v>#VALUE!</v>
      </c>
      <c r="E30" s="390" t="e">
        <f t="shared" si="7"/>
        <v>#VALUE!</v>
      </c>
      <c r="F30" s="390" t="e">
        <f t="shared" si="8"/>
        <v>#VALUE!</v>
      </c>
      <c r="G30" s="390" t="e">
        <f t="shared" si="9"/>
        <v>#VALUE!</v>
      </c>
      <c r="H30" s="390" t="e">
        <f t="shared" si="10"/>
        <v>#VALUE!</v>
      </c>
      <c r="I30" s="390" t="e">
        <f t="shared" si="11"/>
        <v>#VALUE!</v>
      </c>
      <c r="J30" s="390" t="e">
        <f t="shared" si="12"/>
        <v>#VALUE!</v>
      </c>
      <c r="K30" s="390" t="e">
        <f t="shared" si="13"/>
        <v>#VALUE!</v>
      </c>
      <c r="L30" s="390" t="e">
        <f t="shared" si="14"/>
        <v>#VALUE!</v>
      </c>
      <c r="M30" s="390" t="e">
        <f t="shared" si="15"/>
        <v>#VALUE!</v>
      </c>
      <c r="N30" s="390" t="e">
        <f t="shared" si="16"/>
        <v>#VALUE!</v>
      </c>
      <c r="O30" s="390" t="e">
        <f t="shared" si="17"/>
        <v>#VALUE!</v>
      </c>
      <c r="P30" s="390" t="e">
        <f t="shared" si="18"/>
        <v>#VALUE!</v>
      </c>
      <c r="Q30" s="390" t="e">
        <f t="shared" si="19"/>
        <v>#VALUE!</v>
      </c>
      <c r="R30" s="390" t="e">
        <f t="shared" si="20"/>
        <v>#VALUE!</v>
      </c>
      <c r="S30" s="390" t="e">
        <f t="shared" si="21"/>
        <v>#VALUE!</v>
      </c>
      <c r="T30" s="390" t="e">
        <f t="shared" si="22"/>
        <v>#VALUE!</v>
      </c>
      <c r="U30" s="387">
        <f t="shared" si="23"/>
        <v>0</v>
      </c>
      <c r="V30" s="175">
        <f>BDD!A20</f>
        <v>1827</v>
      </c>
      <c r="W30" s="176" t="str">
        <f>BDD!B20</f>
        <v>Arachides sans coque pelé CRU BIO</v>
      </c>
      <c r="X30" s="177" t="str">
        <f>IF(BDD!F20=0, "", BDD!F20)</f>
        <v>❤️</v>
      </c>
      <c r="Y30" s="178" t="e">
        <f>ROUND(BDD!G20+FDP_CMD_KG, 2)</f>
        <v>#VALUE!</v>
      </c>
      <c r="Z30" s="178" t="e">
        <f>ROUND(BDD!G20+FDP_FACT_KG, 2)</f>
        <v>#DIV/0!</v>
      </c>
      <c r="AA30" s="179" t="str">
        <f>BDD!H20</f>
        <v>kg</v>
      </c>
      <c r="AB30" s="180" t="e">
        <f>IF(NOT(ISBLANK(BDD!I20)), ROUND(SUM((BDD!G20*reduc1),FDP_CMD_KG), 2), "")</f>
        <v>#VALUE!</v>
      </c>
      <c r="AC30" s="180" t="e">
        <f>IF(NOT(ISBLANK(BDD!J20)), ROUND(SUM((BDD!G20*reduc2),FDP_CMD_KG), 2), "")</f>
        <v>#VALUE!</v>
      </c>
      <c r="AD30" s="180" t="str">
        <f>IF(NOT(ISBLANK(BDD!K20)), ROUND(SUM((BDD!G20*reduc3),FDP_CMD_KG), 2), "")</f>
        <v/>
      </c>
      <c r="AE30" s="180" t="e">
        <f>IF(NOT(ISBLANK(BDD!I20)), ROUND(SUM((BDD!G20*reduc1),FDP_FACT_KG), 2), "")</f>
        <v>#DIV/0!</v>
      </c>
      <c r="AF30" s="180" t="e">
        <f>IF(NOT(ISBLANK(BDD!J20)), ROUND(SUM((BDD!G20*reduc2),FDP_FACT_KG), 2), "")</f>
        <v>#DIV/0!</v>
      </c>
      <c r="AG30" s="180" t="str">
        <f>IF(NOT(ISBLANK(BDD!K20)), ROUND(SUM((BDD!G20*reduc3),FDP_FACT_KG), 2), "")</f>
        <v/>
      </c>
      <c r="AH30" s="181" t="str">
        <f>BDD!C20</f>
        <v>Chine</v>
      </c>
      <c r="AI30" s="403">
        <f t="shared" si="24"/>
        <v>0</v>
      </c>
      <c r="AJ30" s="182" t="e">
        <f t="shared" si="25"/>
        <v>#VALUE!</v>
      </c>
      <c r="AK30" s="183" t="e">
        <f t="shared" si="26"/>
        <v>#VALUE!</v>
      </c>
      <c r="AL30" s="534"/>
      <c r="AM30" s="410"/>
      <c r="AN30" s="182" t="e">
        <f t="shared" si="27"/>
        <v>#DIV/0!</v>
      </c>
      <c r="AO30" s="184" t="e">
        <f t="shared" si="28"/>
        <v>#DIV/0!</v>
      </c>
      <c r="AP30" s="174"/>
      <c r="AQ30" s="174"/>
      <c r="AR30" s="534"/>
      <c r="AS30" s="409">
        <f t="shared" si="29"/>
        <v>0</v>
      </c>
      <c r="AT30" s="182" t="e">
        <f t="shared" si="30"/>
        <v>#DIV/0!</v>
      </c>
      <c r="AU30" s="183" t="e">
        <f t="shared" si="2"/>
        <v>#DIV/0!</v>
      </c>
      <c r="AV30" s="185">
        <f>COMMANDE!O30</f>
        <v>0</v>
      </c>
      <c r="AW30" s="186" t="str">
        <f t="shared" si="31"/>
        <v>-</v>
      </c>
      <c r="AX30" s="187" t="e">
        <f t="shared" si="32"/>
        <v>#VALUE!</v>
      </c>
      <c r="AY30" s="185">
        <f>COMMANDE!Q30</f>
        <v>0</v>
      </c>
      <c r="AZ30" s="186" t="str">
        <f t="shared" si="33"/>
        <v>-</v>
      </c>
      <c r="BA30" s="187" t="e">
        <f t="shared" si="34"/>
        <v>#VALUE!</v>
      </c>
      <c r="BB30" s="185">
        <f>COMMANDE!S30</f>
        <v>0</v>
      </c>
      <c r="BC30" s="186" t="str">
        <f t="shared" si="35"/>
        <v>-</v>
      </c>
      <c r="BD30" s="187" t="e">
        <f t="shared" si="36"/>
        <v>#VALUE!</v>
      </c>
      <c r="BE30" s="185">
        <f>COMMANDE!U30</f>
        <v>0</v>
      </c>
      <c r="BF30" s="186" t="str">
        <f t="shared" si="37"/>
        <v>-</v>
      </c>
      <c r="BG30" s="187" t="e">
        <f t="shared" si="38"/>
        <v>#VALUE!</v>
      </c>
      <c r="BH30" s="185">
        <f>COMMANDE!W30</f>
        <v>0</v>
      </c>
      <c r="BI30" s="186" t="str">
        <f t="shared" si="39"/>
        <v>-</v>
      </c>
      <c r="BJ30" s="187" t="e">
        <f t="shared" si="40"/>
        <v>#VALUE!</v>
      </c>
      <c r="BK30" s="185">
        <f>COMMANDE!Y30</f>
        <v>0</v>
      </c>
      <c r="BL30" s="186" t="str">
        <f t="shared" si="41"/>
        <v>-</v>
      </c>
      <c r="BM30" s="187" t="e">
        <f t="shared" si="42"/>
        <v>#VALUE!</v>
      </c>
      <c r="BN30" s="185">
        <f>COMMANDE!AA30</f>
        <v>0</v>
      </c>
      <c r="BO30" s="186" t="str">
        <f t="shared" si="43"/>
        <v>-</v>
      </c>
      <c r="BP30" s="187" t="e">
        <f t="shared" si="44"/>
        <v>#VALUE!</v>
      </c>
      <c r="BQ30" s="185">
        <f>COMMANDE!AC30</f>
        <v>0</v>
      </c>
      <c r="BR30" s="186" t="str">
        <f t="shared" si="45"/>
        <v>-</v>
      </c>
      <c r="BS30" s="187" t="e">
        <f t="shared" si="46"/>
        <v>#VALUE!</v>
      </c>
      <c r="BT30" s="185">
        <f>COMMANDE!AE30</f>
        <v>0</v>
      </c>
      <c r="BU30" s="186" t="str">
        <f t="shared" si="47"/>
        <v>-</v>
      </c>
      <c r="BV30" s="187" t="e">
        <f t="shared" si="48"/>
        <v>#VALUE!</v>
      </c>
      <c r="BW30" s="185">
        <f>COMMANDE!AG30</f>
        <v>0</v>
      </c>
      <c r="BX30" s="186" t="str">
        <f t="shared" si="49"/>
        <v>-</v>
      </c>
      <c r="BY30" s="187" t="e">
        <f t="shared" si="50"/>
        <v>#VALUE!</v>
      </c>
      <c r="BZ30" s="185">
        <f>COMMANDE!AI30</f>
        <v>0</v>
      </c>
      <c r="CA30" s="186" t="str">
        <f t="shared" si="51"/>
        <v>-</v>
      </c>
      <c r="CB30" s="187" t="e">
        <f t="shared" si="52"/>
        <v>#VALUE!</v>
      </c>
      <c r="CC30" s="185">
        <f>COMMANDE!AK30</f>
        <v>0</v>
      </c>
      <c r="CD30" s="186" t="str">
        <f t="shared" si="53"/>
        <v>-</v>
      </c>
      <c r="CE30" s="187" t="e">
        <f t="shared" si="54"/>
        <v>#VALUE!</v>
      </c>
      <c r="CF30" s="185">
        <f>COMMANDE!AM30</f>
        <v>0</v>
      </c>
      <c r="CG30" s="186" t="str">
        <f t="shared" si="55"/>
        <v>-</v>
      </c>
      <c r="CH30" s="187" t="e">
        <f t="shared" si="56"/>
        <v>#VALUE!</v>
      </c>
      <c r="CI30" s="185">
        <f>COMMANDE!AO30</f>
        <v>0</v>
      </c>
      <c r="CJ30" s="186" t="str">
        <f t="shared" si="57"/>
        <v>-</v>
      </c>
      <c r="CK30" s="187" t="e">
        <f t="shared" si="58"/>
        <v>#VALUE!</v>
      </c>
      <c r="CL30" s="185">
        <f>COMMANDE!AQ30</f>
        <v>0</v>
      </c>
      <c r="CM30" s="186" t="str">
        <f t="shared" si="59"/>
        <v>-</v>
      </c>
      <c r="CN30" s="187" t="e">
        <f t="shared" si="60"/>
        <v>#VALUE!</v>
      </c>
      <c r="CO30" s="185">
        <f>COMMANDE!AS30</f>
        <v>0</v>
      </c>
      <c r="CP30" s="186" t="str">
        <f t="shared" si="61"/>
        <v>-</v>
      </c>
      <c r="CQ30" s="187" t="e">
        <f t="shared" si="62"/>
        <v>#VALUE!</v>
      </c>
      <c r="CR30" s="185">
        <f>COMMANDE!AU30</f>
        <v>0</v>
      </c>
      <c r="CS30" s="186" t="str">
        <f t="shared" si="63"/>
        <v>-</v>
      </c>
      <c r="CT30" s="187" t="e">
        <f t="shared" si="64"/>
        <v>#VALUE!</v>
      </c>
      <c r="CU30" s="185">
        <f>COMMANDE!AW30</f>
        <v>0</v>
      </c>
      <c r="CV30" s="186" t="str">
        <f t="shared" si="65"/>
        <v>-</v>
      </c>
      <c r="CW30" s="187" t="e">
        <f t="shared" si="66"/>
        <v>#VALUE!</v>
      </c>
      <c r="CX30" s="185">
        <f>COMMANDE!AY30</f>
        <v>0</v>
      </c>
      <c r="CY30" s="186" t="str">
        <f t="shared" si="67"/>
        <v>-</v>
      </c>
      <c r="CZ30" s="187" t="e">
        <f t="shared" si="68"/>
        <v>#VALUE!</v>
      </c>
      <c r="DA30" s="185">
        <f>COMMANDE!BA30</f>
        <v>0</v>
      </c>
      <c r="DB30" s="186" t="str">
        <f t="shared" si="69"/>
        <v>-</v>
      </c>
      <c r="DC30" s="187" t="e">
        <f t="shared" si="70"/>
        <v>#VALUE!</v>
      </c>
      <c r="DD30" s="416"/>
      <c r="DE30" s="188"/>
    </row>
    <row r="31" spans="1:109" ht="40" customHeight="1" x14ac:dyDescent="0.2">
      <c r="A31" s="390" t="e">
        <f t="shared" si="3"/>
        <v>#VALUE!</v>
      </c>
      <c r="B31" s="390" t="e">
        <f t="shared" si="4"/>
        <v>#VALUE!</v>
      </c>
      <c r="C31" s="390" t="e">
        <f t="shared" si="5"/>
        <v>#VALUE!</v>
      </c>
      <c r="D31" s="390" t="e">
        <f t="shared" si="6"/>
        <v>#VALUE!</v>
      </c>
      <c r="E31" s="390" t="e">
        <f t="shared" si="7"/>
        <v>#VALUE!</v>
      </c>
      <c r="F31" s="390" t="e">
        <f t="shared" si="8"/>
        <v>#VALUE!</v>
      </c>
      <c r="G31" s="390" t="e">
        <f t="shared" si="9"/>
        <v>#VALUE!</v>
      </c>
      <c r="H31" s="390" t="e">
        <f t="shared" si="10"/>
        <v>#VALUE!</v>
      </c>
      <c r="I31" s="390" t="e">
        <f t="shared" si="11"/>
        <v>#VALUE!</v>
      </c>
      <c r="J31" s="390" t="e">
        <f t="shared" si="12"/>
        <v>#VALUE!</v>
      </c>
      <c r="K31" s="390" t="e">
        <f t="shared" si="13"/>
        <v>#VALUE!</v>
      </c>
      <c r="L31" s="390" t="e">
        <f t="shared" si="14"/>
        <v>#VALUE!</v>
      </c>
      <c r="M31" s="390" t="e">
        <f t="shared" si="15"/>
        <v>#VALUE!</v>
      </c>
      <c r="N31" s="390" t="e">
        <f t="shared" si="16"/>
        <v>#VALUE!</v>
      </c>
      <c r="O31" s="390" t="e">
        <f t="shared" si="17"/>
        <v>#VALUE!</v>
      </c>
      <c r="P31" s="390" t="e">
        <f t="shared" si="18"/>
        <v>#VALUE!</v>
      </c>
      <c r="Q31" s="390" t="e">
        <f t="shared" si="19"/>
        <v>#VALUE!</v>
      </c>
      <c r="R31" s="390" t="e">
        <f t="shared" si="20"/>
        <v>#VALUE!</v>
      </c>
      <c r="S31" s="390" t="e">
        <f t="shared" si="21"/>
        <v>#VALUE!</v>
      </c>
      <c r="T31" s="390" t="e">
        <f t="shared" si="22"/>
        <v>#VALUE!</v>
      </c>
      <c r="U31" s="387">
        <f t="shared" si="23"/>
        <v>0</v>
      </c>
      <c r="V31" s="175">
        <f>BDD!A21</f>
        <v>1008</v>
      </c>
      <c r="W31" s="176" t="str">
        <f>BDD!B21</f>
        <v>Aubergine</v>
      </c>
      <c r="X31" s="177" t="str">
        <f>IF(BDD!F21=0, "", BDD!F21)</f>
        <v/>
      </c>
      <c r="Y31" s="178" t="e">
        <f>ROUND(BDD!G21+FDP_CMD_KG, 2)</f>
        <v>#VALUE!</v>
      </c>
      <c r="Z31" s="178" t="e">
        <f>ROUND(BDD!G21+FDP_FACT_KG, 2)</f>
        <v>#DIV/0!</v>
      </c>
      <c r="AA31" s="179" t="str">
        <f>BDD!H21</f>
        <v>kg</v>
      </c>
      <c r="AB31" s="180" t="e">
        <f>IF(NOT(ISBLANK(BDD!I21)), ROUND(SUM((BDD!G21*reduc1),FDP_CMD_KG), 2), "")</f>
        <v>#VALUE!</v>
      </c>
      <c r="AC31" s="180" t="e">
        <f>IF(NOT(ISBLANK(BDD!J21)), ROUND(SUM((BDD!G21*reduc2),FDP_CMD_KG), 2), "")</f>
        <v>#VALUE!</v>
      </c>
      <c r="AD31" s="180" t="str">
        <f>IF(NOT(ISBLANK(BDD!K21)), ROUND(SUM((BDD!G21*reduc3),FDP_CMD_KG), 2), "")</f>
        <v/>
      </c>
      <c r="AE31" s="180" t="e">
        <f>IF(NOT(ISBLANK(BDD!I21)), ROUND(SUM((BDD!G21*reduc1),FDP_FACT_KG), 2), "")</f>
        <v>#DIV/0!</v>
      </c>
      <c r="AF31" s="180" t="e">
        <f>IF(NOT(ISBLANK(BDD!J21)), ROUND(SUM((BDD!G21*reduc2),FDP_FACT_KG), 2), "")</f>
        <v>#DIV/0!</v>
      </c>
      <c r="AG31" s="180" t="str">
        <f>IF(NOT(ISBLANK(BDD!K21)), ROUND(SUM((BDD!G21*reduc3),FDP_FACT_KG), 2), "")</f>
        <v/>
      </c>
      <c r="AH31" s="181" t="str">
        <f>BDD!C21</f>
        <v>Malaga</v>
      </c>
      <c r="AI31" s="403">
        <f t="shared" si="24"/>
        <v>0</v>
      </c>
      <c r="AJ31" s="182" t="e">
        <f t="shared" si="25"/>
        <v>#VALUE!</v>
      </c>
      <c r="AK31" s="183" t="e">
        <f t="shared" si="26"/>
        <v>#VALUE!</v>
      </c>
      <c r="AL31" s="534"/>
      <c r="AM31" s="410"/>
      <c r="AN31" s="182" t="e">
        <f t="shared" si="27"/>
        <v>#DIV/0!</v>
      </c>
      <c r="AO31" s="184" t="e">
        <f t="shared" si="28"/>
        <v>#DIV/0!</v>
      </c>
      <c r="AP31" s="174"/>
      <c r="AQ31" s="174"/>
      <c r="AR31" s="534"/>
      <c r="AS31" s="409">
        <f t="shared" si="29"/>
        <v>0</v>
      </c>
      <c r="AT31" s="182" t="e">
        <f t="shared" si="30"/>
        <v>#DIV/0!</v>
      </c>
      <c r="AU31" s="183" t="e">
        <f t="shared" si="2"/>
        <v>#DIV/0!</v>
      </c>
      <c r="AV31" s="185">
        <f>COMMANDE!O31</f>
        <v>0</v>
      </c>
      <c r="AW31" s="186" t="str">
        <f t="shared" si="31"/>
        <v>-</v>
      </c>
      <c r="AX31" s="187" t="e">
        <f t="shared" si="32"/>
        <v>#VALUE!</v>
      </c>
      <c r="AY31" s="185">
        <f>COMMANDE!Q31</f>
        <v>0</v>
      </c>
      <c r="AZ31" s="186" t="str">
        <f t="shared" si="33"/>
        <v>-</v>
      </c>
      <c r="BA31" s="187" t="e">
        <f t="shared" si="34"/>
        <v>#VALUE!</v>
      </c>
      <c r="BB31" s="185">
        <f>COMMANDE!S31</f>
        <v>0</v>
      </c>
      <c r="BC31" s="186" t="str">
        <f t="shared" si="35"/>
        <v>-</v>
      </c>
      <c r="BD31" s="187" t="e">
        <f t="shared" si="36"/>
        <v>#VALUE!</v>
      </c>
      <c r="BE31" s="185">
        <f>COMMANDE!U31</f>
        <v>0</v>
      </c>
      <c r="BF31" s="186" t="str">
        <f t="shared" si="37"/>
        <v>-</v>
      </c>
      <c r="BG31" s="187" t="e">
        <f t="shared" si="38"/>
        <v>#VALUE!</v>
      </c>
      <c r="BH31" s="185">
        <f>COMMANDE!W31</f>
        <v>0</v>
      </c>
      <c r="BI31" s="186" t="str">
        <f t="shared" si="39"/>
        <v>-</v>
      </c>
      <c r="BJ31" s="187" t="e">
        <f t="shared" si="40"/>
        <v>#VALUE!</v>
      </c>
      <c r="BK31" s="185">
        <f>COMMANDE!Y31</f>
        <v>0</v>
      </c>
      <c r="BL31" s="186" t="str">
        <f t="shared" si="41"/>
        <v>-</v>
      </c>
      <c r="BM31" s="187" t="e">
        <f t="shared" si="42"/>
        <v>#VALUE!</v>
      </c>
      <c r="BN31" s="185">
        <f>COMMANDE!AA31</f>
        <v>0</v>
      </c>
      <c r="BO31" s="186" t="str">
        <f t="shared" si="43"/>
        <v>-</v>
      </c>
      <c r="BP31" s="187" t="e">
        <f t="shared" si="44"/>
        <v>#VALUE!</v>
      </c>
      <c r="BQ31" s="185">
        <f>COMMANDE!AC31</f>
        <v>0</v>
      </c>
      <c r="BR31" s="186" t="str">
        <f t="shared" si="45"/>
        <v>-</v>
      </c>
      <c r="BS31" s="187" t="e">
        <f t="shared" si="46"/>
        <v>#VALUE!</v>
      </c>
      <c r="BT31" s="185">
        <f>COMMANDE!AE31</f>
        <v>0</v>
      </c>
      <c r="BU31" s="186" t="str">
        <f t="shared" si="47"/>
        <v>-</v>
      </c>
      <c r="BV31" s="187" t="e">
        <f t="shared" si="48"/>
        <v>#VALUE!</v>
      </c>
      <c r="BW31" s="185">
        <f>COMMANDE!AG31</f>
        <v>0</v>
      </c>
      <c r="BX31" s="186" t="str">
        <f t="shared" si="49"/>
        <v>-</v>
      </c>
      <c r="BY31" s="187" t="e">
        <f t="shared" si="50"/>
        <v>#VALUE!</v>
      </c>
      <c r="BZ31" s="185">
        <f>COMMANDE!AI31</f>
        <v>0</v>
      </c>
      <c r="CA31" s="186" t="str">
        <f t="shared" si="51"/>
        <v>-</v>
      </c>
      <c r="CB31" s="187" t="e">
        <f t="shared" si="52"/>
        <v>#VALUE!</v>
      </c>
      <c r="CC31" s="185">
        <f>COMMANDE!AK31</f>
        <v>0</v>
      </c>
      <c r="CD31" s="186" t="str">
        <f t="shared" si="53"/>
        <v>-</v>
      </c>
      <c r="CE31" s="187" t="e">
        <f t="shared" si="54"/>
        <v>#VALUE!</v>
      </c>
      <c r="CF31" s="185">
        <f>COMMANDE!AM31</f>
        <v>0</v>
      </c>
      <c r="CG31" s="186" t="str">
        <f t="shared" si="55"/>
        <v>-</v>
      </c>
      <c r="CH31" s="187" t="e">
        <f t="shared" si="56"/>
        <v>#VALUE!</v>
      </c>
      <c r="CI31" s="185">
        <f>COMMANDE!AO31</f>
        <v>0</v>
      </c>
      <c r="CJ31" s="186" t="str">
        <f t="shared" si="57"/>
        <v>-</v>
      </c>
      <c r="CK31" s="187" t="e">
        <f t="shared" si="58"/>
        <v>#VALUE!</v>
      </c>
      <c r="CL31" s="185">
        <f>COMMANDE!AQ31</f>
        <v>0</v>
      </c>
      <c r="CM31" s="186" t="str">
        <f t="shared" si="59"/>
        <v>-</v>
      </c>
      <c r="CN31" s="187" t="e">
        <f t="shared" si="60"/>
        <v>#VALUE!</v>
      </c>
      <c r="CO31" s="185">
        <f>COMMANDE!AS31</f>
        <v>0</v>
      </c>
      <c r="CP31" s="186" t="str">
        <f t="shared" si="61"/>
        <v>-</v>
      </c>
      <c r="CQ31" s="187" t="e">
        <f t="shared" si="62"/>
        <v>#VALUE!</v>
      </c>
      <c r="CR31" s="185">
        <f>COMMANDE!AU31</f>
        <v>0</v>
      </c>
      <c r="CS31" s="186" t="str">
        <f t="shared" si="63"/>
        <v>-</v>
      </c>
      <c r="CT31" s="187" t="e">
        <f t="shared" si="64"/>
        <v>#VALUE!</v>
      </c>
      <c r="CU31" s="185">
        <f>COMMANDE!AW31</f>
        <v>0</v>
      </c>
      <c r="CV31" s="186" t="str">
        <f t="shared" si="65"/>
        <v>-</v>
      </c>
      <c r="CW31" s="187" t="e">
        <f t="shared" si="66"/>
        <v>#VALUE!</v>
      </c>
      <c r="CX31" s="185">
        <f>COMMANDE!AY31</f>
        <v>0</v>
      </c>
      <c r="CY31" s="186" t="str">
        <f t="shared" si="67"/>
        <v>-</v>
      </c>
      <c r="CZ31" s="187" t="e">
        <f t="shared" si="68"/>
        <v>#VALUE!</v>
      </c>
      <c r="DA31" s="185">
        <f>COMMANDE!BA31</f>
        <v>0</v>
      </c>
      <c r="DB31" s="186" t="str">
        <f t="shared" si="69"/>
        <v>-</v>
      </c>
      <c r="DC31" s="187" t="e">
        <f t="shared" si="70"/>
        <v>#VALUE!</v>
      </c>
      <c r="DD31" s="416"/>
      <c r="DE31" s="188"/>
    </row>
    <row r="32" spans="1:109" ht="40" customHeight="1" x14ac:dyDescent="0.2">
      <c r="A32" s="390" t="e">
        <f t="shared" si="3"/>
        <v>#VALUE!</v>
      </c>
      <c r="B32" s="390" t="e">
        <f t="shared" si="4"/>
        <v>#VALUE!</v>
      </c>
      <c r="C32" s="390" t="e">
        <f t="shared" si="5"/>
        <v>#VALUE!</v>
      </c>
      <c r="D32" s="390" t="e">
        <f t="shared" si="6"/>
        <v>#VALUE!</v>
      </c>
      <c r="E32" s="390" t="e">
        <f t="shared" si="7"/>
        <v>#VALUE!</v>
      </c>
      <c r="F32" s="390" t="e">
        <f t="shared" si="8"/>
        <v>#VALUE!</v>
      </c>
      <c r="G32" s="390" t="e">
        <f t="shared" si="9"/>
        <v>#VALUE!</v>
      </c>
      <c r="H32" s="390" t="e">
        <f t="shared" si="10"/>
        <v>#VALUE!</v>
      </c>
      <c r="I32" s="390" t="e">
        <f t="shared" si="11"/>
        <v>#VALUE!</v>
      </c>
      <c r="J32" s="390" t="e">
        <f t="shared" si="12"/>
        <v>#VALUE!</v>
      </c>
      <c r="K32" s="390" t="e">
        <f t="shared" si="13"/>
        <v>#VALUE!</v>
      </c>
      <c r="L32" s="390" t="e">
        <f t="shared" si="14"/>
        <v>#VALUE!</v>
      </c>
      <c r="M32" s="390" t="e">
        <f t="shared" si="15"/>
        <v>#VALUE!</v>
      </c>
      <c r="N32" s="390" t="e">
        <f t="shared" si="16"/>
        <v>#VALUE!</v>
      </c>
      <c r="O32" s="390" t="e">
        <f t="shared" si="17"/>
        <v>#VALUE!</v>
      </c>
      <c r="P32" s="390" t="e">
        <f t="shared" si="18"/>
        <v>#VALUE!</v>
      </c>
      <c r="Q32" s="390" t="e">
        <f t="shared" si="19"/>
        <v>#VALUE!</v>
      </c>
      <c r="R32" s="390" t="e">
        <f t="shared" si="20"/>
        <v>#VALUE!</v>
      </c>
      <c r="S32" s="390" t="e">
        <f t="shared" si="21"/>
        <v>#VALUE!</v>
      </c>
      <c r="T32" s="390" t="e">
        <f t="shared" si="22"/>
        <v>#VALUE!</v>
      </c>
      <c r="U32" s="387">
        <f t="shared" si="23"/>
        <v>0</v>
      </c>
      <c r="V32" s="175">
        <f>BDD!A22</f>
        <v>3001</v>
      </c>
      <c r="W32" s="176" t="str">
        <f>BDD!B22</f>
        <v>Avocat Bacon (grand)</v>
      </c>
      <c r="X32" s="177" t="str">
        <f>IF(BDD!F22=0, "", BDD!F22)</f>
        <v>❤️</v>
      </c>
      <c r="Y32" s="178" t="e">
        <f>ROUND(BDD!G22+FDP_CMD_KG, 2)</f>
        <v>#VALUE!</v>
      </c>
      <c r="Z32" s="178" t="e">
        <f>ROUND(BDD!G22+FDP_FACT_KG, 2)</f>
        <v>#DIV/0!</v>
      </c>
      <c r="AA32" s="179" t="str">
        <f>BDD!H22</f>
        <v>kg</v>
      </c>
      <c r="AB32" s="180" t="e">
        <f>IF(NOT(ISBLANK(BDD!I22)), ROUND(SUM((BDD!G22*reduc1),FDP_CMD_KG), 2), "")</f>
        <v>#VALUE!</v>
      </c>
      <c r="AC32" s="180" t="e">
        <f>IF(NOT(ISBLANK(BDD!J22)), ROUND(SUM((BDD!G22*reduc2),FDP_CMD_KG), 2), "")</f>
        <v>#VALUE!</v>
      </c>
      <c r="AD32" s="180" t="str">
        <f>IF(NOT(ISBLANK(BDD!K22)), ROUND(SUM((BDD!G22*reduc3),FDP_CMD_KG), 2), "")</f>
        <v/>
      </c>
      <c r="AE32" s="180" t="e">
        <f>IF(NOT(ISBLANK(BDD!I22)), ROUND(SUM((BDD!G22*reduc1),FDP_FACT_KG), 2), "")</f>
        <v>#DIV/0!</v>
      </c>
      <c r="AF32" s="180" t="e">
        <f>IF(NOT(ISBLANK(BDD!J22)), ROUND(SUM((BDD!G22*reduc2),FDP_FACT_KG), 2), "")</f>
        <v>#DIV/0!</v>
      </c>
      <c r="AG32" s="180" t="str">
        <f>IF(NOT(ISBLANK(BDD!K22)), ROUND(SUM((BDD!G22*reduc3),FDP_FACT_KG), 2), "")</f>
        <v/>
      </c>
      <c r="AH32" s="181" t="str">
        <f>BDD!C22</f>
        <v>Grenade</v>
      </c>
      <c r="AI32" s="403">
        <f t="shared" si="24"/>
        <v>0</v>
      </c>
      <c r="AJ32" s="182" t="e">
        <f t="shared" si="25"/>
        <v>#VALUE!</v>
      </c>
      <c r="AK32" s="183" t="e">
        <f t="shared" si="26"/>
        <v>#VALUE!</v>
      </c>
      <c r="AL32" s="534"/>
      <c r="AM32" s="410"/>
      <c r="AN32" s="182" t="e">
        <f t="shared" si="27"/>
        <v>#DIV/0!</v>
      </c>
      <c r="AO32" s="184" t="e">
        <f t="shared" si="28"/>
        <v>#DIV/0!</v>
      </c>
      <c r="AP32" s="174"/>
      <c r="AQ32" s="174"/>
      <c r="AR32" s="534"/>
      <c r="AS32" s="409">
        <f t="shared" si="29"/>
        <v>0</v>
      </c>
      <c r="AT32" s="182" t="e">
        <f t="shared" si="30"/>
        <v>#DIV/0!</v>
      </c>
      <c r="AU32" s="183" t="e">
        <f t="shared" si="2"/>
        <v>#DIV/0!</v>
      </c>
      <c r="AV32" s="185">
        <f>COMMANDE!O32</f>
        <v>0</v>
      </c>
      <c r="AW32" s="186" t="str">
        <f t="shared" si="31"/>
        <v>-</v>
      </c>
      <c r="AX32" s="187" t="e">
        <f t="shared" si="32"/>
        <v>#VALUE!</v>
      </c>
      <c r="AY32" s="185">
        <f>COMMANDE!Q32</f>
        <v>0</v>
      </c>
      <c r="AZ32" s="186" t="str">
        <f t="shared" si="33"/>
        <v>-</v>
      </c>
      <c r="BA32" s="187" t="e">
        <f t="shared" si="34"/>
        <v>#VALUE!</v>
      </c>
      <c r="BB32" s="185">
        <f>COMMANDE!S32</f>
        <v>0</v>
      </c>
      <c r="BC32" s="186" t="str">
        <f t="shared" si="35"/>
        <v>-</v>
      </c>
      <c r="BD32" s="187" t="e">
        <f t="shared" si="36"/>
        <v>#VALUE!</v>
      </c>
      <c r="BE32" s="185">
        <f>COMMANDE!U32</f>
        <v>0</v>
      </c>
      <c r="BF32" s="186" t="str">
        <f t="shared" si="37"/>
        <v>-</v>
      </c>
      <c r="BG32" s="187" t="e">
        <f t="shared" si="38"/>
        <v>#VALUE!</v>
      </c>
      <c r="BH32" s="185">
        <f>COMMANDE!W32</f>
        <v>0</v>
      </c>
      <c r="BI32" s="186" t="str">
        <f t="shared" si="39"/>
        <v>-</v>
      </c>
      <c r="BJ32" s="187" t="e">
        <f t="shared" si="40"/>
        <v>#VALUE!</v>
      </c>
      <c r="BK32" s="185">
        <f>COMMANDE!Y32</f>
        <v>0</v>
      </c>
      <c r="BL32" s="186" t="str">
        <f t="shared" si="41"/>
        <v>-</v>
      </c>
      <c r="BM32" s="187" t="e">
        <f t="shared" si="42"/>
        <v>#VALUE!</v>
      </c>
      <c r="BN32" s="185">
        <f>COMMANDE!AA32</f>
        <v>0</v>
      </c>
      <c r="BO32" s="186" t="str">
        <f t="shared" si="43"/>
        <v>-</v>
      </c>
      <c r="BP32" s="187" t="e">
        <f t="shared" si="44"/>
        <v>#VALUE!</v>
      </c>
      <c r="BQ32" s="185">
        <f>COMMANDE!AC32</f>
        <v>0</v>
      </c>
      <c r="BR32" s="186" t="str">
        <f t="shared" si="45"/>
        <v>-</v>
      </c>
      <c r="BS32" s="187" t="e">
        <f t="shared" si="46"/>
        <v>#VALUE!</v>
      </c>
      <c r="BT32" s="185">
        <f>COMMANDE!AE32</f>
        <v>0</v>
      </c>
      <c r="BU32" s="186" t="str">
        <f t="shared" si="47"/>
        <v>-</v>
      </c>
      <c r="BV32" s="187" t="e">
        <f t="shared" si="48"/>
        <v>#VALUE!</v>
      </c>
      <c r="BW32" s="185">
        <f>COMMANDE!AG32</f>
        <v>0</v>
      </c>
      <c r="BX32" s="186" t="str">
        <f t="shared" si="49"/>
        <v>-</v>
      </c>
      <c r="BY32" s="187" t="e">
        <f t="shared" si="50"/>
        <v>#VALUE!</v>
      </c>
      <c r="BZ32" s="185">
        <f>COMMANDE!AI32</f>
        <v>0</v>
      </c>
      <c r="CA32" s="186" t="str">
        <f t="shared" si="51"/>
        <v>-</v>
      </c>
      <c r="CB32" s="187" t="e">
        <f t="shared" si="52"/>
        <v>#VALUE!</v>
      </c>
      <c r="CC32" s="185">
        <f>COMMANDE!AK32</f>
        <v>0</v>
      </c>
      <c r="CD32" s="186" t="str">
        <f t="shared" si="53"/>
        <v>-</v>
      </c>
      <c r="CE32" s="187" t="e">
        <f t="shared" si="54"/>
        <v>#VALUE!</v>
      </c>
      <c r="CF32" s="185">
        <f>COMMANDE!AM32</f>
        <v>0</v>
      </c>
      <c r="CG32" s="186" t="str">
        <f t="shared" si="55"/>
        <v>-</v>
      </c>
      <c r="CH32" s="187" t="e">
        <f t="shared" si="56"/>
        <v>#VALUE!</v>
      </c>
      <c r="CI32" s="185">
        <f>COMMANDE!AO32</f>
        <v>0</v>
      </c>
      <c r="CJ32" s="186" t="str">
        <f t="shared" si="57"/>
        <v>-</v>
      </c>
      <c r="CK32" s="187" t="e">
        <f t="shared" si="58"/>
        <v>#VALUE!</v>
      </c>
      <c r="CL32" s="185">
        <f>COMMANDE!AQ32</f>
        <v>0</v>
      </c>
      <c r="CM32" s="186" t="str">
        <f t="shared" si="59"/>
        <v>-</v>
      </c>
      <c r="CN32" s="187" t="e">
        <f t="shared" si="60"/>
        <v>#VALUE!</v>
      </c>
      <c r="CO32" s="185">
        <f>COMMANDE!AS32</f>
        <v>0</v>
      </c>
      <c r="CP32" s="186" t="str">
        <f t="shared" si="61"/>
        <v>-</v>
      </c>
      <c r="CQ32" s="187" t="e">
        <f t="shared" si="62"/>
        <v>#VALUE!</v>
      </c>
      <c r="CR32" s="185">
        <f>COMMANDE!AU32</f>
        <v>0</v>
      </c>
      <c r="CS32" s="186" t="str">
        <f t="shared" si="63"/>
        <v>-</v>
      </c>
      <c r="CT32" s="187" t="e">
        <f t="shared" si="64"/>
        <v>#VALUE!</v>
      </c>
      <c r="CU32" s="185">
        <f>COMMANDE!AW32</f>
        <v>0</v>
      </c>
      <c r="CV32" s="186" t="str">
        <f t="shared" si="65"/>
        <v>-</v>
      </c>
      <c r="CW32" s="187" t="e">
        <f t="shared" si="66"/>
        <v>#VALUE!</v>
      </c>
      <c r="CX32" s="185">
        <f>COMMANDE!AY32</f>
        <v>0</v>
      </c>
      <c r="CY32" s="186" t="str">
        <f t="shared" si="67"/>
        <v>-</v>
      </c>
      <c r="CZ32" s="187" t="e">
        <f t="shared" si="68"/>
        <v>#VALUE!</v>
      </c>
      <c r="DA32" s="185">
        <f>COMMANDE!BA32</f>
        <v>0</v>
      </c>
      <c r="DB32" s="186" t="str">
        <f t="shared" si="69"/>
        <v>-</v>
      </c>
      <c r="DC32" s="187" t="e">
        <f t="shared" si="70"/>
        <v>#VALUE!</v>
      </c>
      <c r="DD32" s="416"/>
      <c r="DE32" s="188"/>
    </row>
    <row r="33" spans="1:109" ht="40" customHeight="1" x14ac:dyDescent="0.2">
      <c r="A33" s="390" t="e">
        <f t="shared" si="3"/>
        <v>#VALUE!</v>
      </c>
      <c r="B33" s="390" t="e">
        <f t="shared" si="4"/>
        <v>#VALUE!</v>
      </c>
      <c r="C33" s="390" t="e">
        <f t="shared" si="5"/>
        <v>#VALUE!</v>
      </c>
      <c r="D33" s="390" t="e">
        <f t="shared" si="6"/>
        <v>#VALUE!</v>
      </c>
      <c r="E33" s="390" t="e">
        <f t="shared" si="7"/>
        <v>#VALUE!</v>
      </c>
      <c r="F33" s="390" t="e">
        <f t="shared" si="8"/>
        <v>#VALUE!</v>
      </c>
      <c r="G33" s="390" t="e">
        <f t="shared" si="9"/>
        <v>#VALUE!</v>
      </c>
      <c r="H33" s="390" t="e">
        <f t="shared" si="10"/>
        <v>#VALUE!</v>
      </c>
      <c r="I33" s="390" t="e">
        <f t="shared" si="11"/>
        <v>#VALUE!</v>
      </c>
      <c r="J33" s="390" t="e">
        <f t="shared" si="12"/>
        <v>#VALUE!</v>
      </c>
      <c r="K33" s="390" t="e">
        <f t="shared" si="13"/>
        <v>#VALUE!</v>
      </c>
      <c r="L33" s="390" t="e">
        <f t="shared" si="14"/>
        <v>#VALUE!</v>
      </c>
      <c r="M33" s="390" t="e">
        <f t="shared" si="15"/>
        <v>#VALUE!</v>
      </c>
      <c r="N33" s="390" t="e">
        <f t="shared" si="16"/>
        <v>#VALUE!</v>
      </c>
      <c r="O33" s="390" t="e">
        <f t="shared" si="17"/>
        <v>#VALUE!</v>
      </c>
      <c r="P33" s="390" t="e">
        <f t="shared" si="18"/>
        <v>#VALUE!</v>
      </c>
      <c r="Q33" s="390" t="e">
        <f t="shared" si="19"/>
        <v>#VALUE!</v>
      </c>
      <c r="R33" s="390" t="e">
        <f t="shared" si="20"/>
        <v>#VALUE!</v>
      </c>
      <c r="S33" s="390" t="e">
        <f t="shared" si="21"/>
        <v>#VALUE!</v>
      </c>
      <c r="T33" s="390" t="e">
        <f t="shared" si="22"/>
        <v>#VALUE!</v>
      </c>
      <c r="U33" s="387">
        <f t="shared" si="23"/>
        <v>0</v>
      </c>
      <c r="V33" s="175">
        <f>BDD!A23</f>
        <v>1001</v>
      </c>
      <c r="W33" s="176" t="str">
        <f>BDD!B23</f>
        <v>Avocat Bacon BIO</v>
      </c>
      <c r="X33" s="177" t="str">
        <f>IF(BDD!F23=0, "", BDD!F23)</f>
        <v/>
      </c>
      <c r="Y33" s="178" t="e">
        <f>ROUND(BDD!G23+FDP_CMD_KG, 2)</f>
        <v>#VALUE!</v>
      </c>
      <c r="Z33" s="178" t="e">
        <f>ROUND(BDD!G23+FDP_FACT_KG, 2)</f>
        <v>#DIV/0!</v>
      </c>
      <c r="AA33" s="179" t="str">
        <f>BDD!H23</f>
        <v>kg</v>
      </c>
      <c r="AB33" s="180" t="e">
        <f>IF(NOT(ISBLANK(BDD!I23)), ROUND(SUM((BDD!G23*reduc1),FDP_CMD_KG), 2), "")</f>
        <v>#VALUE!</v>
      </c>
      <c r="AC33" s="180" t="e">
        <f>IF(NOT(ISBLANK(BDD!J23)), ROUND(SUM((BDD!G23*reduc2),FDP_CMD_KG), 2), "")</f>
        <v>#VALUE!</v>
      </c>
      <c r="AD33" s="180" t="str">
        <f>IF(NOT(ISBLANK(BDD!K23)), ROUND(SUM((BDD!G23*reduc3),FDP_CMD_KG), 2), "")</f>
        <v/>
      </c>
      <c r="AE33" s="180" t="e">
        <f>IF(NOT(ISBLANK(BDD!I23)), ROUND(SUM((BDD!G23*reduc1),FDP_FACT_KG), 2), "")</f>
        <v>#DIV/0!</v>
      </c>
      <c r="AF33" s="180" t="e">
        <f>IF(NOT(ISBLANK(BDD!J23)), ROUND(SUM((BDD!G23*reduc2),FDP_FACT_KG), 2), "")</f>
        <v>#DIV/0!</v>
      </c>
      <c r="AG33" s="180" t="str">
        <f>IF(NOT(ISBLANK(BDD!K23)), ROUND(SUM((BDD!G23*reduc3),FDP_FACT_KG), 2), "")</f>
        <v/>
      </c>
      <c r="AH33" s="181" t="str">
        <f>BDD!C23</f>
        <v>Grenade</v>
      </c>
      <c r="AI33" s="403">
        <f t="shared" si="24"/>
        <v>0</v>
      </c>
      <c r="AJ33" s="182" t="e">
        <f t="shared" si="25"/>
        <v>#VALUE!</v>
      </c>
      <c r="AK33" s="183" t="e">
        <f t="shared" si="26"/>
        <v>#VALUE!</v>
      </c>
      <c r="AL33" s="534"/>
      <c r="AM33" s="410"/>
      <c r="AN33" s="182" t="e">
        <f t="shared" si="27"/>
        <v>#DIV/0!</v>
      </c>
      <c r="AO33" s="184" t="e">
        <f t="shared" si="28"/>
        <v>#DIV/0!</v>
      </c>
      <c r="AP33" s="174"/>
      <c r="AQ33" s="174"/>
      <c r="AR33" s="534"/>
      <c r="AS33" s="409">
        <f t="shared" si="29"/>
        <v>0</v>
      </c>
      <c r="AT33" s="182" t="e">
        <f t="shared" si="30"/>
        <v>#DIV/0!</v>
      </c>
      <c r="AU33" s="183" t="e">
        <f t="shared" si="2"/>
        <v>#DIV/0!</v>
      </c>
      <c r="AV33" s="185">
        <f>COMMANDE!O33</f>
        <v>0</v>
      </c>
      <c r="AW33" s="186" t="str">
        <f t="shared" si="31"/>
        <v>-</v>
      </c>
      <c r="AX33" s="187" t="e">
        <f t="shared" si="32"/>
        <v>#VALUE!</v>
      </c>
      <c r="AY33" s="185">
        <f>COMMANDE!Q33</f>
        <v>0</v>
      </c>
      <c r="AZ33" s="186" t="str">
        <f t="shared" si="33"/>
        <v>-</v>
      </c>
      <c r="BA33" s="187" t="e">
        <f t="shared" si="34"/>
        <v>#VALUE!</v>
      </c>
      <c r="BB33" s="185">
        <f>COMMANDE!S33</f>
        <v>0</v>
      </c>
      <c r="BC33" s="186" t="str">
        <f t="shared" si="35"/>
        <v>-</v>
      </c>
      <c r="BD33" s="187" t="e">
        <f t="shared" si="36"/>
        <v>#VALUE!</v>
      </c>
      <c r="BE33" s="185">
        <f>COMMANDE!U33</f>
        <v>0</v>
      </c>
      <c r="BF33" s="186" t="str">
        <f t="shared" si="37"/>
        <v>-</v>
      </c>
      <c r="BG33" s="187" t="e">
        <f t="shared" si="38"/>
        <v>#VALUE!</v>
      </c>
      <c r="BH33" s="185">
        <f>COMMANDE!W33</f>
        <v>0</v>
      </c>
      <c r="BI33" s="186" t="str">
        <f t="shared" si="39"/>
        <v>-</v>
      </c>
      <c r="BJ33" s="187" t="e">
        <f t="shared" si="40"/>
        <v>#VALUE!</v>
      </c>
      <c r="BK33" s="185">
        <f>COMMANDE!Y33</f>
        <v>0</v>
      </c>
      <c r="BL33" s="186" t="str">
        <f t="shared" si="41"/>
        <v>-</v>
      </c>
      <c r="BM33" s="187" t="e">
        <f t="shared" si="42"/>
        <v>#VALUE!</v>
      </c>
      <c r="BN33" s="185">
        <f>COMMANDE!AA33</f>
        <v>0</v>
      </c>
      <c r="BO33" s="186" t="str">
        <f t="shared" si="43"/>
        <v>-</v>
      </c>
      <c r="BP33" s="187" t="e">
        <f t="shared" si="44"/>
        <v>#VALUE!</v>
      </c>
      <c r="BQ33" s="185">
        <f>COMMANDE!AC33</f>
        <v>0</v>
      </c>
      <c r="BR33" s="186" t="str">
        <f t="shared" si="45"/>
        <v>-</v>
      </c>
      <c r="BS33" s="187" t="e">
        <f t="shared" si="46"/>
        <v>#VALUE!</v>
      </c>
      <c r="BT33" s="185">
        <f>COMMANDE!AE33</f>
        <v>0</v>
      </c>
      <c r="BU33" s="186" t="str">
        <f t="shared" si="47"/>
        <v>-</v>
      </c>
      <c r="BV33" s="187" t="e">
        <f t="shared" si="48"/>
        <v>#VALUE!</v>
      </c>
      <c r="BW33" s="185">
        <f>COMMANDE!AG33</f>
        <v>0</v>
      </c>
      <c r="BX33" s="186" t="str">
        <f t="shared" si="49"/>
        <v>-</v>
      </c>
      <c r="BY33" s="187" t="e">
        <f t="shared" si="50"/>
        <v>#VALUE!</v>
      </c>
      <c r="BZ33" s="185">
        <f>COMMANDE!AI33</f>
        <v>0</v>
      </c>
      <c r="CA33" s="186" t="str">
        <f t="shared" si="51"/>
        <v>-</v>
      </c>
      <c r="CB33" s="187" t="e">
        <f t="shared" si="52"/>
        <v>#VALUE!</v>
      </c>
      <c r="CC33" s="185">
        <f>COMMANDE!AK33</f>
        <v>0</v>
      </c>
      <c r="CD33" s="186" t="str">
        <f t="shared" si="53"/>
        <v>-</v>
      </c>
      <c r="CE33" s="187" t="e">
        <f t="shared" si="54"/>
        <v>#VALUE!</v>
      </c>
      <c r="CF33" s="185">
        <f>COMMANDE!AM33</f>
        <v>0</v>
      </c>
      <c r="CG33" s="186" t="str">
        <f t="shared" si="55"/>
        <v>-</v>
      </c>
      <c r="CH33" s="187" t="e">
        <f t="shared" si="56"/>
        <v>#VALUE!</v>
      </c>
      <c r="CI33" s="185">
        <f>COMMANDE!AO33</f>
        <v>0</v>
      </c>
      <c r="CJ33" s="186" t="str">
        <f t="shared" si="57"/>
        <v>-</v>
      </c>
      <c r="CK33" s="187" t="e">
        <f t="shared" si="58"/>
        <v>#VALUE!</v>
      </c>
      <c r="CL33" s="185">
        <f>COMMANDE!AQ33</f>
        <v>0</v>
      </c>
      <c r="CM33" s="186" t="str">
        <f t="shared" si="59"/>
        <v>-</v>
      </c>
      <c r="CN33" s="187" t="e">
        <f t="shared" si="60"/>
        <v>#VALUE!</v>
      </c>
      <c r="CO33" s="185">
        <f>COMMANDE!AS33</f>
        <v>0</v>
      </c>
      <c r="CP33" s="186" t="str">
        <f t="shared" si="61"/>
        <v>-</v>
      </c>
      <c r="CQ33" s="187" t="e">
        <f t="shared" si="62"/>
        <v>#VALUE!</v>
      </c>
      <c r="CR33" s="185">
        <f>COMMANDE!AU33</f>
        <v>0</v>
      </c>
      <c r="CS33" s="186" t="str">
        <f t="shared" si="63"/>
        <v>-</v>
      </c>
      <c r="CT33" s="187" t="e">
        <f t="shared" si="64"/>
        <v>#VALUE!</v>
      </c>
      <c r="CU33" s="185">
        <f>COMMANDE!AW33</f>
        <v>0</v>
      </c>
      <c r="CV33" s="186" t="str">
        <f t="shared" si="65"/>
        <v>-</v>
      </c>
      <c r="CW33" s="187" t="e">
        <f t="shared" si="66"/>
        <v>#VALUE!</v>
      </c>
      <c r="CX33" s="185">
        <f>COMMANDE!AY33</f>
        <v>0</v>
      </c>
      <c r="CY33" s="186" t="str">
        <f t="shared" si="67"/>
        <v>-</v>
      </c>
      <c r="CZ33" s="187" t="e">
        <f t="shared" si="68"/>
        <v>#VALUE!</v>
      </c>
      <c r="DA33" s="185">
        <f>COMMANDE!BA33</f>
        <v>0</v>
      </c>
      <c r="DB33" s="186" t="str">
        <f t="shared" si="69"/>
        <v>-</v>
      </c>
      <c r="DC33" s="187" t="e">
        <f t="shared" si="70"/>
        <v>#VALUE!</v>
      </c>
      <c r="DD33" s="416"/>
      <c r="DE33" s="188"/>
    </row>
    <row r="34" spans="1:109" ht="40" customHeight="1" x14ac:dyDescent="0.2">
      <c r="A34" s="390" t="e">
        <f t="shared" si="3"/>
        <v>#VALUE!</v>
      </c>
      <c r="B34" s="390" t="e">
        <f t="shared" si="4"/>
        <v>#VALUE!</v>
      </c>
      <c r="C34" s="390" t="e">
        <f t="shared" si="5"/>
        <v>#VALUE!</v>
      </c>
      <c r="D34" s="390" t="e">
        <f t="shared" si="6"/>
        <v>#VALUE!</v>
      </c>
      <c r="E34" s="390" t="e">
        <f t="shared" si="7"/>
        <v>#VALUE!</v>
      </c>
      <c r="F34" s="390" t="e">
        <f t="shared" si="8"/>
        <v>#VALUE!</v>
      </c>
      <c r="G34" s="390" t="e">
        <f t="shared" si="9"/>
        <v>#VALUE!</v>
      </c>
      <c r="H34" s="390" t="e">
        <f t="shared" si="10"/>
        <v>#VALUE!</v>
      </c>
      <c r="I34" s="390" t="e">
        <f t="shared" si="11"/>
        <v>#VALUE!</v>
      </c>
      <c r="J34" s="390" t="e">
        <f t="shared" si="12"/>
        <v>#VALUE!</v>
      </c>
      <c r="K34" s="390" t="e">
        <f t="shared" si="13"/>
        <v>#VALUE!</v>
      </c>
      <c r="L34" s="390" t="e">
        <f t="shared" si="14"/>
        <v>#VALUE!</v>
      </c>
      <c r="M34" s="390" t="e">
        <f t="shared" si="15"/>
        <v>#VALUE!</v>
      </c>
      <c r="N34" s="390" t="e">
        <f t="shared" si="16"/>
        <v>#VALUE!</v>
      </c>
      <c r="O34" s="390" t="e">
        <f t="shared" si="17"/>
        <v>#VALUE!</v>
      </c>
      <c r="P34" s="390" t="e">
        <f t="shared" si="18"/>
        <v>#VALUE!</v>
      </c>
      <c r="Q34" s="390" t="e">
        <f t="shared" si="19"/>
        <v>#VALUE!</v>
      </c>
      <c r="R34" s="390" t="e">
        <f t="shared" si="20"/>
        <v>#VALUE!</v>
      </c>
      <c r="S34" s="390" t="e">
        <f t="shared" si="21"/>
        <v>#VALUE!</v>
      </c>
      <c r="T34" s="390" t="e">
        <f t="shared" si="22"/>
        <v>#VALUE!</v>
      </c>
      <c r="U34" s="387">
        <f t="shared" si="23"/>
        <v>0</v>
      </c>
      <c r="V34" s="175">
        <f>BDD!A24</f>
        <v>3944</v>
      </c>
      <c r="W34" s="176" t="str">
        <f>BDD!B24</f>
        <v>Avocat Bacon Cocktail (petit calibre)</v>
      </c>
      <c r="X34" s="177" t="str">
        <f>IF(BDD!F24=0, "", BDD!F24)</f>
        <v>❤️</v>
      </c>
      <c r="Y34" s="178" t="e">
        <f>ROUND(BDD!G24+FDP_CMD_KG, 2)</f>
        <v>#VALUE!</v>
      </c>
      <c r="Z34" s="178" t="e">
        <f>ROUND(BDD!G24+FDP_FACT_KG, 2)</f>
        <v>#DIV/0!</v>
      </c>
      <c r="AA34" s="179" t="str">
        <f>BDD!H24</f>
        <v>kg</v>
      </c>
      <c r="AB34" s="180" t="str">
        <f>IF(NOT(ISBLANK(BDD!I24)), ROUND(SUM((BDD!G24*reduc1),FDP_CMD_KG), 2), "")</f>
        <v/>
      </c>
      <c r="AC34" s="180" t="str">
        <f>IF(NOT(ISBLANK(BDD!J24)), ROUND(SUM((BDD!G24*reduc2),FDP_CMD_KG), 2), "")</f>
        <v/>
      </c>
      <c r="AD34" s="180" t="str">
        <f>IF(NOT(ISBLANK(BDD!K24)), ROUND(SUM((BDD!G24*reduc3),FDP_CMD_KG), 2), "")</f>
        <v/>
      </c>
      <c r="AE34" s="180" t="str">
        <f>IF(NOT(ISBLANK(BDD!I24)), ROUND(SUM((BDD!G24*reduc1),FDP_FACT_KG), 2), "")</f>
        <v/>
      </c>
      <c r="AF34" s="180" t="str">
        <f>IF(NOT(ISBLANK(BDD!J24)), ROUND(SUM((BDD!G24*reduc2),FDP_FACT_KG), 2), "")</f>
        <v/>
      </c>
      <c r="AG34" s="180" t="str">
        <f>IF(NOT(ISBLANK(BDD!K24)), ROUND(SUM((BDD!G24*reduc3),FDP_FACT_KG), 2), "")</f>
        <v/>
      </c>
      <c r="AH34" s="181" t="str">
        <f>BDD!C24</f>
        <v>Grenade</v>
      </c>
      <c r="AI34" s="403">
        <f t="shared" si="24"/>
        <v>0</v>
      </c>
      <c r="AJ34" s="182" t="e">
        <f t="shared" si="25"/>
        <v>#VALUE!</v>
      </c>
      <c r="AK34" s="183" t="e">
        <f t="shared" si="26"/>
        <v>#VALUE!</v>
      </c>
      <c r="AL34" s="534"/>
      <c r="AM34" s="410"/>
      <c r="AN34" s="182" t="e">
        <f t="shared" si="27"/>
        <v>#DIV/0!</v>
      </c>
      <c r="AO34" s="184" t="e">
        <f t="shared" si="28"/>
        <v>#DIV/0!</v>
      </c>
      <c r="AP34" s="174"/>
      <c r="AQ34" s="174"/>
      <c r="AR34" s="534"/>
      <c r="AS34" s="409">
        <f t="shared" si="29"/>
        <v>0</v>
      </c>
      <c r="AT34" s="182" t="e">
        <f t="shared" si="30"/>
        <v>#DIV/0!</v>
      </c>
      <c r="AU34" s="183" t="e">
        <f t="shared" si="2"/>
        <v>#DIV/0!</v>
      </c>
      <c r="AV34" s="185">
        <f>COMMANDE!O34</f>
        <v>0</v>
      </c>
      <c r="AW34" s="186" t="str">
        <f t="shared" si="31"/>
        <v>-</v>
      </c>
      <c r="AX34" s="187" t="e">
        <f t="shared" si="32"/>
        <v>#VALUE!</v>
      </c>
      <c r="AY34" s="185">
        <f>COMMANDE!Q34</f>
        <v>0</v>
      </c>
      <c r="AZ34" s="186" t="str">
        <f t="shared" si="33"/>
        <v>-</v>
      </c>
      <c r="BA34" s="187" t="e">
        <f t="shared" si="34"/>
        <v>#VALUE!</v>
      </c>
      <c r="BB34" s="185">
        <f>COMMANDE!S34</f>
        <v>0</v>
      </c>
      <c r="BC34" s="186" t="str">
        <f t="shared" si="35"/>
        <v>-</v>
      </c>
      <c r="BD34" s="187" t="e">
        <f t="shared" si="36"/>
        <v>#VALUE!</v>
      </c>
      <c r="BE34" s="185">
        <f>COMMANDE!U34</f>
        <v>0</v>
      </c>
      <c r="BF34" s="186" t="str">
        <f t="shared" si="37"/>
        <v>-</v>
      </c>
      <c r="BG34" s="187" t="e">
        <f t="shared" si="38"/>
        <v>#VALUE!</v>
      </c>
      <c r="BH34" s="185">
        <f>COMMANDE!W34</f>
        <v>0</v>
      </c>
      <c r="BI34" s="186" t="str">
        <f t="shared" si="39"/>
        <v>-</v>
      </c>
      <c r="BJ34" s="187" t="e">
        <f t="shared" si="40"/>
        <v>#VALUE!</v>
      </c>
      <c r="BK34" s="185">
        <f>COMMANDE!Y34</f>
        <v>0</v>
      </c>
      <c r="BL34" s="186" t="str">
        <f t="shared" si="41"/>
        <v>-</v>
      </c>
      <c r="BM34" s="187" t="e">
        <f t="shared" si="42"/>
        <v>#VALUE!</v>
      </c>
      <c r="BN34" s="185">
        <f>COMMANDE!AA34</f>
        <v>0</v>
      </c>
      <c r="BO34" s="186" t="str">
        <f t="shared" si="43"/>
        <v>-</v>
      </c>
      <c r="BP34" s="187" t="e">
        <f t="shared" si="44"/>
        <v>#VALUE!</v>
      </c>
      <c r="BQ34" s="185">
        <f>COMMANDE!AC34</f>
        <v>0</v>
      </c>
      <c r="BR34" s="186" t="str">
        <f t="shared" si="45"/>
        <v>-</v>
      </c>
      <c r="BS34" s="187" t="e">
        <f t="shared" si="46"/>
        <v>#VALUE!</v>
      </c>
      <c r="BT34" s="185">
        <f>COMMANDE!AE34</f>
        <v>0</v>
      </c>
      <c r="BU34" s="186" t="str">
        <f t="shared" si="47"/>
        <v>-</v>
      </c>
      <c r="BV34" s="187" t="e">
        <f t="shared" si="48"/>
        <v>#VALUE!</v>
      </c>
      <c r="BW34" s="185">
        <f>COMMANDE!AG34</f>
        <v>0</v>
      </c>
      <c r="BX34" s="186" t="str">
        <f t="shared" si="49"/>
        <v>-</v>
      </c>
      <c r="BY34" s="187" t="e">
        <f t="shared" si="50"/>
        <v>#VALUE!</v>
      </c>
      <c r="BZ34" s="185">
        <f>COMMANDE!AI34</f>
        <v>0</v>
      </c>
      <c r="CA34" s="186" t="str">
        <f t="shared" si="51"/>
        <v>-</v>
      </c>
      <c r="CB34" s="187" t="e">
        <f t="shared" si="52"/>
        <v>#VALUE!</v>
      </c>
      <c r="CC34" s="185">
        <f>COMMANDE!AK34</f>
        <v>0</v>
      </c>
      <c r="CD34" s="186" t="str">
        <f t="shared" si="53"/>
        <v>-</v>
      </c>
      <c r="CE34" s="187" t="e">
        <f t="shared" si="54"/>
        <v>#VALUE!</v>
      </c>
      <c r="CF34" s="185">
        <f>COMMANDE!AM34</f>
        <v>0</v>
      </c>
      <c r="CG34" s="186" t="str">
        <f t="shared" si="55"/>
        <v>-</v>
      </c>
      <c r="CH34" s="187" t="e">
        <f t="shared" si="56"/>
        <v>#VALUE!</v>
      </c>
      <c r="CI34" s="185">
        <f>COMMANDE!AO34</f>
        <v>0</v>
      </c>
      <c r="CJ34" s="186" t="str">
        <f t="shared" si="57"/>
        <v>-</v>
      </c>
      <c r="CK34" s="187" t="e">
        <f t="shared" si="58"/>
        <v>#VALUE!</v>
      </c>
      <c r="CL34" s="185">
        <f>COMMANDE!AQ34</f>
        <v>0</v>
      </c>
      <c r="CM34" s="186" t="str">
        <f t="shared" si="59"/>
        <v>-</v>
      </c>
      <c r="CN34" s="187" t="e">
        <f t="shared" si="60"/>
        <v>#VALUE!</v>
      </c>
      <c r="CO34" s="185">
        <f>COMMANDE!AS34</f>
        <v>0</v>
      </c>
      <c r="CP34" s="186" t="str">
        <f t="shared" si="61"/>
        <v>-</v>
      </c>
      <c r="CQ34" s="187" t="e">
        <f t="shared" si="62"/>
        <v>#VALUE!</v>
      </c>
      <c r="CR34" s="185">
        <f>COMMANDE!AU34</f>
        <v>0</v>
      </c>
      <c r="CS34" s="186" t="str">
        <f t="shared" si="63"/>
        <v>-</v>
      </c>
      <c r="CT34" s="187" t="e">
        <f t="shared" si="64"/>
        <v>#VALUE!</v>
      </c>
      <c r="CU34" s="185">
        <f>COMMANDE!AW34</f>
        <v>0</v>
      </c>
      <c r="CV34" s="186" t="str">
        <f t="shared" si="65"/>
        <v>-</v>
      </c>
      <c r="CW34" s="187" t="e">
        <f t="shared" si="66"/>
        <v>#VALUE!</v>
      </c>
      <c r="CX34" s="185">
        <f>COMMANDE!AY34</f>
        <v>0</v>
      </c>
      <c r="CY34" s="186" t="str">
        <f t="shared" si="67"/>
        <v>-</v>
      </c>
      <c r="CZ34" s="187" t="e">
        <f t="shared" si="68"/>
        <v>#VALUE!</v>
      </c>
      <c r="DA34" s="185">
        <f>COMMANDE!BA34</f>
        <v>0</v>
      </c>
      <c r="DB34" s="186" t="str">
        <f t="shared" si="69"/>
        <v>-</v>
      </c>
      <c r="DC34" s="187" t="e">
        <f t="shared" si="70"/>
        <v>#VALUE!</v>
      </c>
      <c r="DD34" s="416"/>
      <c r="DE34" s="188"/>
    </row>
    <row r="35" spans="1:109" ht="40" customHeight="1" x14ac:dyDescent="0.2">
      <c r="A35" s="390" t="e">
        <f t="shared" si="3"/>
        <v>#VALUE!</v>
      </c>
      <c r="B35" s="390" t="e">
        <f t="shared" si="4"/>
        <v>#VALUE!</v>
      </c>
      <c r="C35" s="390" t="e">
        <f t="shared" si="5"/>
        <v>#VALUE!</v>
      </c>
      <c r="D35" s="390" t="e">
        <f t="shared" si="6"/>
        <v>#VALUE!</v>
      </c>
      <c r="E35" s="390" t="e">
        <f t="shared" si="7"/>
        <v>#VALUE!</v>
      </c>
      <c r="F35" s="390" t="e">
        <f t="shared" si="8"/>
        <v>#VALUE!</v>
      </c>
      <c r="G35" s="390" t="e">
        <f t="shared" si="9"/>
        <v>#VALUE!</v>
      </c>
      <c r="H35" s="390" t="e">
        <f t="shared" si="10"/>
        <v>#VALUE!</v>
      </c>
      <c r="I35" s="390" t="e">
        <f t="shared" si="11"/>
        <v>#VALUE!</v>
      </c>
      <c r="J35" s="390" t="e">
        <f t="shared" si="12"/>
        <v>#VALUE!</v>
      </c>
      <c r="K35" s="390" t="e">
        <f t="shared" si="13"/>
        <v>#VALUE!</v>
      </c>
      <c r="L35" s="390" t="e">
        <f t="shared" si="14"/>
        <v>#VALUE!</v>
      </c>
      <c r="M35" s="390" t="e">
        <f t="shared" si="15"/>
        <v>#VALUE!</v>
      </c>
      <c r="N35" s="390" t="e">
        <f t="shared" si="16"/>
        <v>#VALUE!</v>
      </c>
      <c r="O35" s="390" t="e">
        <f t="shared" si="17"/>
        <v>#VALUE!</v>
      </c>
      <c r="P35" s="390" t="e">
        <f t="shared" si="18"/>
        <v>#VALUE!</v>
      </c>
      <c r="Q35" s="390" t="e">
        <f t="shared" si="19"/>
        <v>#VALUE!</v>
      </c>
      <c r="R35" s="390" t="e">
        <f t="shared" si="20"/>
        <v>#VALUE!</v>
      </c>
      <c r="S35" s="390" t="e">
        <f t="shared" si="21"/>
        <v>#VALUE!</v>
      </c>
      <c r="T35" s="390" t="e">
        <f t="shared" si="22"/>
        <v>#VALUE!</v>
      </c>
      <c r="U35" s="387">
        <f t="shared" si="23"/>
        <v>0</v>
      </c>
      <c r="V35" s="175" t="str">
        <f>BDD!A25</f>
        <v>6119-1265</v>
      </c>
      <c r="W35" s="176" t="str">
        <f>BDD!B25</f>
        <v>Avocat Bacon médium BIO</v>
      </c>
      <c r="X35" s="177" t="str">
        <f>IF(BDD!F25=0, "", BDD!F25)</f>
        <v/>
      </c>
      <c r="Y35" s="178" t="e">
        <f>ROUND(BDD!G25+FDP_CMD_KG, 2)</f>
        <v>#VALUE!</v>
      </c>
      <c r="Z35" s="178" t="e">
        <f>ROUND(BDD!G25+FDP_FACT_KG, 2)</f>
        <v>#DIV/0!</v>
      </c>
      <c r="AA35" s="179" t="str">
        <f>BDD!H25</f>
        <v>kg</v>
      </c>
      <c r="AB35" s="180" t="e">
        <f>IF(NOT(ISBLANK(BDD!I25)), ROUND(SUM((BDD!G25*reduc1),FDP_CMD_KG), 2), "")</f>
        <v>#VALUE!</v>
      </c>
      <c r="AC35" s="180" t="e">
        <f>IF(NOT(ISBLANK(BDD!J25)), ROUND(SUM((BDD!G25*reduc2),FDP_CMD_KG), 2), "")</f>
        <v>#VALUE!</v>
      </c>
      <c r="AD35" s="180" t="e">
        <f>IF(NOT(ISBLANK(BDD!K25)), ROUND(SUM((BDD!G25*reduc3),FDP_CMD_KG), 2), "")</f>
        <v>#VALUE!</v>
      </c>
      <c r="AE35" s="180" t="e">
        <f>IF(NOT(ISBLANK(BDD!I25)), ROUND(SUM((BDD!G25*reduc1),FDP_FACT_KG), 2), "")</f>
        <v>#DIV/0!</v>
      </c>
      <c r="AF35" s="180" t="e">
        <f>IF(NOT(ISBLANK(BDD!J25)), ROUND(SUM((BDD!G25*reduc2),FDP_FACT_KG), 2), "")</f>
        <v>#DIV/0!</v>
      </c>
      <c r="AG35" s="180" t="e">
        <f>IF(NOT(ISBLANK(BDD!K25)), ROUND(SUM((BDD!G25*reduc3),FDP_FACT_KG), 2), "")</f>
        <v>#DIV/0!</v>
      </c>
      <c r="AH35" s="181" t="str">
        <f>BDD!C25</f>
        <v>Malaga</v>
      </c>
      <c r="AI35" s="403">
        <f t="shared" si="24"/>
        <v>0</v>
      </c>
      <c r="AJ35" s="182" t="e">
        <f t="shared" si="25"/>
        <v>#VALUE!</v>
      </c>
      <c r="AK35" s="183" t="e">
        <f t="shared" si="26"/>
        <v>#VALUE!</v>
      </c>
      <c r="AL35" s="534"/>
      <c r="AM35" s="410"/>
      <c r="AN35" s="182" t="e">
        <f t="shared" si="27"/>
        <v>#DIV/0!</v>
      </c>
      <c r="AO35" s="184" t="e">
        <f t="shared" si="28"/>
        <v>#DIV/0!</v>
      </c>
      <c r="AP35" s="174"/>
      <c r="AQ35" s="174"/>
      <c r="AR35" s="534"/>
      <c r="AS35" s="409">
        <f t="shared" si="29"/>
        <v>0</v>
      </c>
      <c r="AT35" s="182" t="e">
        <f t="shared" si="30"/>
        <v>#DIV/0!</v>
      </c>
      <c r="AU35" s="183" t="e">
        <f t="shared" si="2"/>
        <v>#DIV/0!</v>
      </c>
      <c r="AV35" s="185">
        <f>COMMANDE!O35</f>
        <v>0</v>
      </c>
      <c r="AW35" s="186" t="str">
        <f t="shared" si="31"/>
        <v>-</v>
      </c>
      <c r="AX35" s="187" t="e">
        <f t="shared" si="32"/>
        <v>#VALUE!</v>
      </c>
      <c r="AY35" s="185">
        <f>COMMANDE!Q35</f>
        <v>0</v>
      </c>
      <c r="AZ35" s="186" t="str">
        <f t="shared" si="33"/>
        <v>-</v>
      </c>
      <c r="BA35" s="187" t="e">
        <f t="shared" si="34"/>
        <v>#VALUE!</v>
      </c>
      <c r="BB35" s="185">
        <f>COMMANDE!S35</f>
        <v>0</v>
      </c>
      <c r="BC35" s="186" t="str">
        <f t="shared" si="35"/>
        <v>-</v>
      </c>
      <c r="BD35" s="187" t="e">
        <f t="shared" si="36"/>
        <v>#VALUE!</v>
      </c>
      <c r="BE35" s="185">
        <f>COMMANDE!U35</f>
        <v>0</v>
      </c>
      <c r="BF35" s="186" t="str">
        <f t="shared" si="37"/>
        <v>-</v>
      </c>
      <c r="BG35" s="187" t="e">
        <f t="shared" si="38"/>
        <v>#VALUE!</v>
      </c>
      <c r="BH35" s="185">
        <f>COMMANDE!W35</f>
        <v>0</v>
      </c>
      <c r="BI35" s="186" t="str">
        <f t="shared" si="39"/>
        <v>-</v>
      </c>
      <c r="BJ35" s="187" t="e">
        <f t="shared" si="40"/>
        <v>#VALUE!</v>
      </c>
      <c r="BK35" s="185">
        <f>COMMANDE!Y35</f>
        <v>0</v>
      </c>
      <c r="BL35" s="186" t="str">
        <f t="shared" si="41"/>
        <v>-</v>
      </c>
      <c r="BM35" s="187" t="e">
        <f t="shared" si="42"/>
        <v>#VALUE!</v>
      </c>
      <c r="BN35" s="185">
        <f>COMMANDE!AA35</f>
        <v>0</v>
      </c>
      <c r="BO35" s="186" t="str">
        <f t="shared" si="43"/>
        <v>-</v>
      </c>
      <c r="BP35" s="187" t="e">
        <f t="shared" si="44"/>
        <v>#VALUE!</v>
      </c>
      <c r="BQ35" s="185">
        <f>COMMANDE!AC35</f>
        <v>0</v>
      </c>
      <c r="BR35" s="186" t="str">
        <f t="shared" si="45"/>
        <v>-</v>
      </c>
      <c r="BS35" s="187" t="e">
        <f t="shared" si="46"/>
        <v>#VALUE!</v>
      </c>
      <c r="BT35" s="185">
        <f>COMMANDE!AE35</f>
        <v>0</v>
      </c>
      <c r="BU35" s="186" t="str">
        <f t="shared" si="47"/>
        <v>-</v>
      </c>
      <c r="BV35" s="187" t="e">
        <f t="shared" si="48"/>
        <v>#VALUE!</v>
      </c>
      <c r="BW35" s="185">
        <f>COMMANDE!AG35</f>
        <v>0</v>
      </c>
      <c r="BX35" s="186" t="str">
        <f t="shared" si="49"/>
        <v>-</v>
      </c>
      <c r="BY35" s="187" t="e">
        <f t="shared" si="50"/>
        <v>#VALUE!</v>
      </c>
      <c r="BZ35" s="185">
        <f>COMMANDE!AI35</f>
        <v>0</v>
      </c>
      <c r="CA35" s="186" t="str">
        <f t="shared" si="51"/>
        <v>-</v>
      </c>
      <c r="CB35" s="187" t="e">
        <f t="shared" si="52"/>
        <v>#VALUE!</v>
      </c>
      <c r="CC35" s="185">
        <f>COMMANDE!AK35</f>
        <v>0</v>
      </c>
      <c r="CD35" s="186" t="str">
        <f t="shared" si="53"/>
        <v>-</v>
      </c>
      <c r="CE35" s="187" t="e">
        <f t="shared" si="54"/>
        <v>#VALUE!</v>
      </c>
      <c r="CF35" s="185">
        <f>COMMANDE!AM35</f>
        <v>0</v>
      </c>
      <c r="CG35" s="186" t="str">
        <f t="shared" si="55"/>
        <v>-</v>
      </c>
      <c r="CH35" s="187" t="e">
        <f t="shared" si="56"/>
        <v>#VALUE!</v>
      </c>
      <c r="CI35" s="185">
        <f>COMMANDE!AO35</f>
        <v>0</v>
      </c>
      <c r="CJ35" s="186" t="str">
        <f t="shared" si="57"/>
        <v>-</v>
      </c>
      <c r="CK35" s="187" t="e">
        <f t="shared" si="58"/>
        <v>#VALUE!</v>
      </c>
      <c r="CL35" s="185">
        <f>COMMANDE!AQ35</f>
        <v>0</v>
      </c>
      <c r="CM35" s="186" t="str">
        <f t="shared" si="59"/>
        <v>-</v>
      </c>
      <c r="CN35" s="187" t="e">
        <f t="shared" si="60"/>
        <v>#VALUE!</v>
      </c>
      <c r="CO35" s="185">
        <f>COMMANDE!AS35</f>
        <v>0</v>
      </c>
      <c r="CP35" s="186" t="str">
        <f t="shared" si="61"/>
        <v>-</v>
      </c>
      <c r="CQ35" s="187" t="e">
        <f t="shared" si="62"/>
        <v>#VALUE!</v>
      </c>
      <c r="CR35" s="185">
        <f>COMMANDE!AU35</f>
        <v>0</v>
      </c>
      <c r="CS35" s="186" t="str">
        <f t="shared" si="63"/>
        <v>-</v>
      </c>
      <c r="CT35" s="187" t="e">
        <f t="shared" si="64"/>
        <v>#VALUE!</v>
      </c>
      <c r="CU35" s="185">
        <f>COMMANDE!AW35</f>
        <v>0</v>
      </c>
      <c r="CV35" s="186" t="str">
        <f t="shared" si="65"/>
        <v>-</v>
      </c>
      <c r="CW35" s="187" t="e">
        <f t="shared" si="66"/>
        <v>#VALUE!</v>
      </c>
      <c r="CX35" s="185">
        <f>COMMANDE!AY35</f>
        <v>0</v>
      </c>
      <c r="CY35" s="186" t="str">
        <f t="shared" si="67"/>
        <v>-</v>
      </c>
      <c r="CZ35" s="187" t="e">
        <f t="shared" si="68"/>
        <v>#VALUE!</v>
      </c>
      <c r="DA35" s="185">
        <f>COMMANDE!BA35</f>
        <v>0</v>
      </c>
      <c r="DB35" s="186" t="str">
        <f t="shared" si="69"/>
        <v>-</v>
      </c>
      <c r="DC35" s="187" t="e">
        <f t="shared" si="70"/>
        <v>#VALUE!</v>
      </c>
      <c r="DD35" s="416"/>
      <c r="DE35" s="188"/>
    </row>
    <row r="36" spans="1:109" ht="40" customHeight="1" x14ac:dyDescent="0.2">
      <c r="A36" s="390" t="e">
        <f t="shared" si="3"/>
        <v>#VALUE!</v>
      </c>
      <c r="B36" s="390" t="e">
        <f t="shared" si="4"/>
        <v>#VALUE!</v>
      </c>
      <c r="C36" s="390" t="e">
        <f t="shared" si="5"/>
        <v>#VALUE!</v>
      </c>
      <c r="D36" s="390" t="e">
        <f t="shared" si="6"/>
        <v>#VALUE!</v>
      </c>
      <c r="E36" s="390" t="e">
        <f t="shared" si="7"/>
        <v>#VALUE!</v>
      </c>
      <c r="F36" s="390" t="e">
        <f t="shared" si="8"/>
        <v>#VALUE!</v>
      </c>
      <c r="G36" s="390" t="e">
        <f t="shared" si="9"/>
        <v>#VALUE!</v>
      </c>
      <c r="H36" s="390" t="e">
        <f t="shared" si="10"/>
        <v>#VALUE!</v>
      </c>
      <c r="I36" s="390" t="e">
        <f t="shared" si="11"/>
        <v>#VALUE!</v>
      </c>
      <c r="J36" s="390" t="e">
        <f t="shared" si="12"/>
        <v>#VALUE!</v>
      </c>
      <c r="K36" s="390" t="e">
        <f t="shared" si="13"/>
        <v>#VALUE!</v>
      </c>
      <c r="L36" s="390" t="e">
        <f t="shared" si="14"/>
        <v>#VALUE!</v>
      </c>
      <c r="M36" s="390" t="e">
        <f t="shared" si="15"/>
        <v>#VALUE!</v>
      </c>
      <c r="N36" s="390" t="e">
        <f t="shared" si="16"/>
        <v>#VALUE!</v>
      </c>
      <c r="O36" s="390" t="e">
        <f t="shared" si="17"/>
        <v>#VALUE!</v>
      </c>
      <c r="P36" s="390" t="e">
        <f t="shared" si="18"/>
        <v>#VALUE!</v>
      </c>
      <c r="Q36" s="390" t="e">
        <f t="shared" si="19"/>
        <v>#VALUE!</v>
      </c>
      <c r="R36" s="390" t="e">
        <f t="shared" si="20"/>
        <v>#VALUE!</v>
      </c>
      <c r="S36" s="390" t="e">
        <f t="shared" si="21"/>
        <v>#VALUE!</v>
      </c>
      <c r="T36" s="390" t="e">
        <f t="shared" si="22"/>
        <v>#VALUE!</v>
      </c>
      <c r="U36" s="387">
        <f t="shared" si="23"/>
        <v>0</v>
      </c>
      <c r="V36" s="175">
        <f>BDD!A26</f>
        <v>3048</v>
      </c>
      <c r="W36" s="176" t="str">
        <f>BDD!B26</f>
        <v>Avocat Fuerte</v>
      </c>
      <c r="X36" s="177" t="str">
        <f>IF(BDD!F26=0, "", BDD!F26)</f>
        <v>❤️</v>
      </c>
      <c r="Y36" s="178" t="e">
        <f>ROUND(BDD!G26+FDP_CMD_KG, 2)</f>
        <v>#VALUE!</v>
      </c>
      <c r="Z36" s="178" t="e">
        <f>ROUND(BDD!G26+FDP_FACT_KG, 2)</f>
        <v>#DIV/0!</v>
      </c>
      <c r="AA36" s="179" t="str">
        <f>BDD!H26</f>
        <v>kg</v>
      </c>
      <c r="AB36" s="180" t="e">
        <f>IF(NOT(ISBLANK(BDD!I26)), ROUND(SUM((BDD!G26*reduc1),FDP_CMD_KG), 2), "")</f>
        <v>#VALUE!</v>
      </c>
      <c r="AC36" s="180" t="e">
        <f>IF(NOT(ISBLANK(BDD!J26)), ROUND(SUM((BDD!G26*reduc2),FDP_CMD_KG), 2), "")</f>
        <v>#VALUE!</v>
      </c>
      <c r="AD36" s="180" t="str">
        <f>IF(NOT(ISBLANK(BDD!K26)), ROUND(SUM((BDD!G26*reduc3),FDP_CMD_KG), 2), "")</f>
        <v/>
      </c>
      <c r="AE36" s="180" t="e">
        <f>IF(NOT(ISBLANK(BDD!I26)), ROUND(SUM((BDD!G26*reduc1),FDP_FACT_KG), 2), "")</f>
        <v>#DIV/0!</v>
      </c>
      <c r="AF36" s="180" t="e">
        <f>IF(NOT(ISBLANK(BDD!J26)), ROUND(SUM((BDD!G26*reduc2),FDP_FACT_KG), 2), "")</f>
        <v>#DIV/0!</v>
      </c>
      <c r="AG36" s="180" t="str">
        <f>IF(NOT(ISBLANK(BDD!K26)), ROUND(SUM((BDD!G26*reduc3),FDP_FACT_KG), 2), "")</f>
        <v/>
      </c>
      <c r="AH36" s="181" t="str">
        <f>BDD!C26</f>
        <v>Malaga</v>
      </c>
      <c r="AI36" s="403">
        <f t="shared" si="24"/>
        <v>0</v>
      </c>
      <c r="AJ36" s="182" t="e">
        <f t="shared" si="25"/>
        <v>#VALUE!</v>
      </c>
      <c r="AK36" s="183" t="e">
        <f t="shared" si="26"/>
        <v>#VALUE!</v>
      </c>
      <c r="AL36" s="534"/>
      <c r="AM36" s="410"/>
      <c r="AN36" s="182" t="e">
        <f t="shared" si="27"/>
        <v>#DIV/0!</v>
      </c>
      <c r="AO36" s="184" t="e">
        <f t="shared" si="28"/>
        <v>#DIV/0!</v>
      </c>
      <c r="AP36" s="174"/>
      <c r="AQ36" s="174"/>
      <c r="AR36" s="534"/>
      <c r="AS36" s="409">
        <f t="shared" si="29"/>
        <v>0</v>
      </c>
      <c r="AT36" s="182" t="e">
        <f t="shared" si="30"/>
        <v>#DIV/0!</v>
      </c>
      <c r="AU36" s="183" t="e">
        <f t="shared" si="2"/>
        <v>#DIV/0!</v>
      </c>
      <c r="AV36" s="185">
        <f>COMMANDE!O36</f>
        <v>0</v>
      </c>
      <c r="AW36" s="186" t="str">
        <f t="shared" si="31"/>
        <v>-</v>
      </c>
      <c r="AX36" s="187" t="e">
        <f t="shared" si="32"/>
        <v>#VALUE!</v>
      </c>
      <c r="AY36" s="185">
        <f>COMMANDE!Q36</f>
        <v>0</v>
      </c>
      <c r="AZ36" s="186" t="str">
        <f t="shared" si="33"/>
        <v>-</v>
      </c>
      <c r="BA36" s="187" t="e">
        <f t="shared" si="34"/>
        <v>#VALUE!</v>
      </c>
      <c r="BB36" s="185">
        <f>COMMANDE!S36</f>
        <v>0</v>
      </c>
      <c r="BC36" s="186" t="str">
        <f t="shared" si="35"/>
        <v>-</v>
      </c>
      <c r="BD36" s="187" t="e">
        <f t="shared" si="36"/>
        <v>#VALUE!</v>
      </c>
      <c r="BE36" s="185">
        <f>COMMANDE!U36</f>
        <v>0</v>
      </c>
      <c r="BF36" s="186" t="str">
        <f t="shared" si="37"/>
        <v>-</v>
      </c>
      <c r="BG36" s="187" t="e">
        <f t="shared" si="38"/>
        <v>#VALUE!</v>
      </c>
      <c r="BH36" s="185">
        <f>COMMANDE!W36</f>
        <v>0</v>
      </c>
      <c r="BI36" s="186" t="str">
        <f t="shared" si="39"/>
        <v>-</v>
      </c>
      <c r="BJ36" s="187" t="e">
        <f t="shared" si="40"/>
        <v>#VALUE!</v>
      </c>
      <c r="BK36" s="185">
        <f>COMMANDE!Y36</f>
        <v>0</v>
      </c>
      <c r="BL36" s="186" t="str">
        <f t="shared" si="41"/>
        <v>-</v>
      </c>
      <c r="BM36" s="187" t="e">
        <f t="shared" si="42"/>
        <v>#VALUE!</v>
      </c>
      <c r="BN36" s="185">
        <f>COMMANDE!AA36</f>
        <v>0</v>
      </c>
      <c r="BO36" s="186" t="str">
        <f t="shared" si="43"/>
        <v>-</v>
      </c>
      <c r="BP36" s="187" t="e">
        <f t="shared" si="44"/>
        <v>#VALUE!</v>
      </c>
      <c r="BQ36" s="185">
        <f>COMMANDE!AC36</f>
        <v>0</v>
      </c>
      <c r="BR36" s="186" t="str">
        <f t="shared" si="45"/>
        <v>-</v>
      </c>
      <c r="BS36" s="187" t="e">
        <f t="shared" si="46"/>
        <v>#VALUE!</v>
      </c>
      <c r="BT36" s="185">
        <f>COMMANDE!AE36</f>
        <v>0</v>
      </c>
      <c r="BU36" s="186" t="str">
        <f t="shared" si="47"/>
        <v>-</v>
      </c>
      <c r="BV36" s="187" t="e">
        <f t="shared" si="48"/>
        <v>#VALUE!</v>
      </c>
      <c r="BW36" s="185">
        <f>COMMANDE!AG36</f>
        <v>0</v>
      </c>
      <c r="BX36" s="186" t="str">
        <f t="shared" si="49"/>
        <v>-</v>
      </c>
      <c r="BY36" s="187" t="e">
        <f t="shared" si="50"/>
        <v>#VALUE!</v>
      </c>
      <c r="BZ36" s="185">
        <f>COMMANDE!AI36</f>
        <v>0</v>
      </c>
      <c r="CA36" s="186" t="str">
        <f t="shared" si="51"/>
        <v>-</v>
      </c>
      <c r="CB36" s="187" t="e">
        <f t="shared" si="52"/>
        <v>#VALUE!</v>
      </c>
      <c r="CC36" s="185">
        <f>COMMANDE!AK36</f>
        <v>0</v>
      </c>
      <c r="CD36" s="186" t="str">
        <f t="shared" si="53"/>
        <v>-</v>
      </c>
      <c r="CE36" s="187" t="e">
        <f t="shared" si="54"/>
        <v>#VALUE!</v>
      </c>
      <c r="CF36" s="185">
        <f>COMMANDE!AM36</f>
        <v>0</v>
      </c>
      <c r="CG36" s="186" t="str">
        <f t="shared" si="55"/>
        <v>-</v>
      </c>
      <c r="CH36" s="187" t="e">
        <f t="shared" si="56"/>
        <v>#VALUE!</v>
      </c>
      <c r="CI36" s="185">
        <f>COMMANDE!AO36</f>
        <v>0</v>
      </c>
      <c r="CJ36" s="186" t="str">
        <f t="shared" si="57"/>
        <v>-</v>
      </c>
      <c r="CK36" s="187" t="e">
        <f t="shared" si="58"/>
        <v>#VALUE!</v>
      </c>
      <c r="CL36" s="185">
        <f>COMMANDE!AQ36</f>
        <v>0</v>
      </c>
      <c r="CM36" s="186" t="str">
        <f t="shared" si="59"/>
        <v>-</v>
      </c>
      <c r="CN36" s="187" t="e">
        <f t="shared" si="60"/>
        <v>#VALUE!</v>
      </c>
      <c r="CO36" s="185">
        <f>COMMANDE!AS36</f>
        <v>0</v>
      </c>
      <c r="CP36" s="186" t="str">
        <f t="shared" si="61"/>
        <v>-</v>
      </c>
      <c r="CQ36" s="187" t="e">
        <f t="shared" si="62"/>
        <v>#VALUE!</v>
      </c>
      <c r="CR36" s="185">
        <f>COMMANDE!AU36</f>
        <v>0</v>
      </c>
      <c r="CS36" s="186" t="str">
        <f t="shared" si="63"/>
        <v>-</v>
      </c>
      <c r="CT36" s="187" t="e">
        <f t="shared" si="64"/>
        <v>#VALUE!</v>
      </c>
      <c r="CU36" s="185">
        <f>COMMANDE!AW36</f>
        <v>0</v>
      </c>
      <c r="CV36" s="186" t="str">
        <f t="shared" si="65"/>
        <v>-</v>
      </c>
      <c r="CW36" s="187" t="e">
        <f t="shared" si="66"/>
        <v>#VALUE!</v>
      </c>
      <c r="CX36" s="185">
        <f>COMMANDE!AY36</f>
        <v>0</v>
      </c>
      <c r="CY36" s="186" t="str">
        <f t="shared" si="67"/>
        <v>-</v>
      </c>
      <c r="CZ36" s="187" t="e">
        <f t="shared" si="68"/>
        <v>#VALUE!</v>
      </c>
      <c r="DA36" s="185">
        <f>COMMANDE!BA36</f>
        <v>0</v>
      </c>
      <c r="DB36" s="186" t="str">
        <f t="shared" si="69"/>
        <v>-</v>
      </c>
      <c r="DC36" s="187" t="e">
        <f t="shared" si="70"/>
        <v>#VALUE!</v>
      </c>
      <c r="DD36" s="416"/>
      <c r="DE36" s="188"/>
    </row>
    <row r="37" spans="1:109" ht="40" customHeight="1" x14ac:dyDescent="0.2">
      <c r="A37" s="390" t="e">
        <f t="shared" si="3"/>
        <v>#VALUE!</v>
      </c>
      <c r="B37" s="390" t="e">
        <f t="shared" si="4"/>
        <v>#VALUE!</v>
      </c>
      <c r="C37" s="390" t="e">
        <f t="shared" si="5"/>
        <v>#VALUE!</v>
      </c>
      <c r="D37" s="390" t="e">
        <f t="shared" si="6"/>
        <v>#VALUE!</v>
      </c>
      <c r="E37" s="390" t="e">
        <f t="shared" si="7"/>
        <v>#VALUE!</v>
      </c>
      <c r="F37" s="390" t="e">
        <f t="shared" si="8"/>
        <v>#VALUE!</v>
      </c>
      <c r="G37" s="390" t="e">
        <f t="shared" si="9"/>
        <v>#VALUE!</v>
      </c>
      <c r="H37" s="390" t="e">
        <f t="shared" si="10"/>
        <v>#VALUE!</v>
      </c>
      <c r="I37" s="390" t="e">
        <f t="shared" si="11"/>
        <v>#VALUE!</v>
      </c>
      <c r="J37" s="390" t="e">
        <f t="shared" si="12"/>
        <v>#VALUE!</v>
      </c>
      <c r="K37" s="390" t="e">
        <f t="shared" si="13"/>
        <v>#VALUE!</v>
      </c>
      <c r="L37" s="390" t="e">
        <f t="shared" si="14"/>
        <v>#VALUE!</v>
      </c>
      <c r="M37" s="390" t="e">
        <f t="shared" si="15"/>
        <v>#VALUE!</v>
      </c>
      <c r="N37" s="390" t="e">
        <f t="shared" si="16"/>
        <v>#VALUE!</v>
      </c>
      <c r="O37" s="390" t="e">
        <f t="shared" si="17"/>
        <v>#VALUE!</v>
      </c>
      <c r="P37" s="390" t="e">
        <f t="shared" si="18"/>
        <v>#VALUE!</v>
      </c>
      <c r="Q37" s="390" t="e">
        <f t="shared" si="19"/>
        <v>#VALUE!</v>
      </c>
      <c r="R37" s="390" t="e">
        <f t="shared" si="20"/>
        <v>#VALUE!</v>
      </c>
      <c r="S37" s="390" t="e">
        <f t="shared" si="21"/>
        <v>#VALUE!</v>
      </c>
      <c r="T37" s="390" t="e">
        <f t="shared" si="22"/>
        <v>#VALUE!</v>
      </c>
      <c r="U37" s="387">
        <f t="shared" si="23"/>
        <v>0</v>
      </c>
      <c r="V37" s="175">
        <f>BDD!A27</f>
        <v>1200</v>
      </c>
      <c r="W37" s="176" t="str">
        <f>BDD!B27</f>
        <v>Avocat Fuerte BIO</v>
      </c>
      <c r="X37" s="177" t="str">
        <f>IF(BDD!F27=0, "", BDD!F27)</f>
        <v>❤️</v>
      </c>
      <c r="Y37" s="178" t="e">
        <f>ROUND(BDD!G27+FDP_CMD_KG, 2)</f>
        <v>#VALUE!</v>
      </c>
      <c r="Z37" s="178" t="e">
        <f>ROUND(BDD!G27+FDP_FACT_KG, 2)</f>
        <v>#DIV/0!</v>
      </c>
      <c r="AA37" s="179" t="str">
        <f>BDD!H27</f>
        <v>kg</v>
      </c>
      <c r="AB37" s="180" t="e">
        <f>IF(NOT(ISBLANK(BDD!I27)), ROUND(SUM((BDD!G27*reduc1),FDP_CMD_KG), 2), "")</f>
        <v>#VALUE!</v>
      </c>
      <c r="AC37" s="180" t="e">
        <f>IF(NOT(ISBLANK(BDD!J27)), ROUND(SUM((BDD!G27*reduc2),FDP_CMD_KG), 2), "")</f>
        <v>#VALUE!</v>
      </c>
      <c r="AD37" s="180" t="str">
        <f>IF(NOT(ISBLANK(BDD!K27)), ROUND(SUM((BDD!G27*reduc3),FDP_CMD_KG), 2), "")</f>
        <v/>
      </c>
      <c r="AE37" s="180" t="e">
        <f>IF(NOT(ISBLANK(BDD!I27)), ROUND(SUM((BDD!G27*reduc1),FDP_FACT_KG), 2), "")</f>
        <v>#DIV/0!</v>
      </c>
      <c r="AF37" s="180" t="e">
        <f>IF(NOT(ISBLANK(BDD!J27)), ROUND(SUM((BDD!G27*reduc2),FDP_FACT_KG), 2), "")</f>
        <v>#DIV/0!</v>
      </c>
      <c r="AG37" s="180" t="str">
        <f>IF(NOT(ISBLANK(BDD!K27)), ROUND(SUM((BDD!G27*reduc3),FDP_FACT_KG), 2), "")</f>
        <v/>
      </c>
      <c r="AH37" s="181" t="str">
        <f>BDD!C27</f>
        <v>Grenade</v>
      </c>
      <c r="AI37" s="403">
        <f t="shared" si="24"/>
        <v>0</v>
      </c>
      <c r="AJ37" s="182" t="e">
        <f t="shared" si="25"/>
        <v>#VALUE!</v>
      </c>
      <c r="AK37" s="183" t="e">
        <f t="shared" si="26"/>
        <v>#VALUE!</v>
      </c>
      <c r="AL37" s="534"/>
      <c r="AM37" s="410"/>
      <c r="AN37" s="182" t="e">
        <f t="shared" si="27"/>
        <v>#DIV/0!</v>
      </c>
      <c r="AO37" s="184" t="e">
        <f t="shared" si="28"/>
        <v>#DIV/0!</v>
      </c>
      <c r="AP37" s="174"/>
      <c r="AQ37" s="174"/>
      <c r="AR37" s="534"/>
      <c r="AS37" s="409">
        <f t="shared" si="29"/>
        <v>0</v>
      </c>
      <c r="AT37" s="182" t="e">
        <f t="shared" si="30"/>
        <v>#DIV/0!</v>
      </c>
      <c r="AU37" s="183" t="e">
        <f t="shared" si="2"/>
        <v>#DIV/0!</v>
      </c>
      <c r="AV37" s="185">
        <f>COMMANDE!O37</f>
        <v>0</v>
      </c>
      <c r="AW37" s="186" t="str">
        <f t="shared" si="31"/>
        <v>-</v>
      </c>
      <c r="AX37" s="187" t="e">
        <f t="shared" si="32"/>
        <v>#VALUE!</v>
      </c>
      <c r="AY37" s="185">
        <f>COMMANDE!Q37</f>
        <v>0</v>
      </c>
      <c r="AZ37" s="186" t="str">
        <f t="shared" si="33"/>
        <v>-</v>
      </c>
      <c r="BA37" s="187" t="e">
        <f t="shared" si="34"/>
        <v>#VALUE!</v>
      </c>
      <c r="BB37" s="185">
        <f>COMMANDE!S37</f>
        <v>0</v>
      </c>
      <c r="BC37" s="186" t="str">
        <f t="shared" si="35"/>
        <v>-</v>
      </c>
      <c r="BD37" s="187" t="e">
        <f t="shared" si="36"/>
        <v>#VALUE!</v>
      </c>
      <c r="BE37" s="185">
        <f>COMMANDE!U37</f>
        <v>0</v>
      </c>
      <c r="BF37" s="186" t="str">
        <f t="shared" si="37"/>
        <v>-</v>
      </c>
      <c r="BG37" s="187" t="e">
        <f t="shared" si="38"/>
        <v>#VALUE!</v>
      </c>
      <c r="BH37" s="185">
        <f>COMMANDE!W37</f>
        <v>0</v>
      </c>
      <c r="BI37" s="186" t="str">
        <f t="shared" si="39"/>
        <v>-</v>
      </c>
      <c r="BJ37" s="187" t="e">
        <f t="shared" si="40"/>
        <v>#VALUE!</v>
      </c>
      <c r="BK37" s="185">
        <f>COMMANDE!Y37</f>
        <v>0</v>
      </c>
      <c r="BL37" s="186" t="str">
        <f t="shared" si="41"/>
        <v>-</v>
      </c>
      <c r="BM37" s="187" t="e">
        <f t="shared" si="42"/>
        <v>#VALUE!</v>
      </c>
      <c r="BN37" s="185">
        <f>COMMANDE!AA37</f>
        <v>0</v>
      </c>
      <c r="BO37" s="186" t="str">
        <f t="shared" si="43"/>
        <v>-</v>
      </c>
      <c r="BP37" s="187" t="e">
        <f t="shared" si="44"/>
        <v>#VALUE!</v>
      </c>
      <c r="BQ37" s="185">
        <f>COMMANDE!AC37</f>
        <v>0</v>
      </c>
      <c r="BR37" s="186" t="str">
        <f t="shared" si="45"/>
        <v>-</v>
      </c>
      <c r="BS37" s="187" t="e">
        <f t="shared" si="46"/>
        <v>#VALUE!</v>
      </c>
      <c r="BT37" s="185">
        <f>COMMANDE!AE37</f>
        <v>0</v>
      </c>
      <c r="BU37" s="186" t="str">
        <f t="shared" si="47"/>
        <v>-</v>
      </c>
      <c r="BV37" s="187" t="e">
        <f t="shared" si="48"/>
        <v>#VALUE!</v>
      </c>
      <c r="BW37" s="185">
        <f>COMMANDE!AG37</f>
        <v>0</v>
      </c>
      <c r="BX37" s="186" t="str">
        <f t="shared" si="49"/>
        <v>-</v>
      </c>
      <c r="BY37" s="187" t="e">
        <f t="shared" si="50"/>
        <v>#VALUE!</v>
      </c>
      <c r="BZ37" s="185">
        <f>COMMANDE!AI37</f>
        <v>0</v>
      </c>
      <c r="CA37" s="186" t="str">
        <f t="shared" si="51"/>
        <v>-</v>
      </c>
      <c r="CB37" s="187" t="e">
        <f t="shared" si="52"/>
        <v>#VALUE!</v>
      </c>
      <c r="CC37" s="185">
        <f>COMMANDE!AK37</f>
        <v>0</v>
      </c>
      <c r="CD37" s="186" t="str">
        <f t="shared" si="53"/>
        <v>-</v>
      </c>
      <c r="CE37" s="187" t="e">
        <f t="shared" si="54"/>
        <v>#VALUE!</v>
      </c>
      <c r="CF37" s="185">
        <f>COMMANDE!AM37</f>
        <v>0</v>
      </c>
      <c r="CG37" s="186" t="str">
        <f t="shared" si="55"/>
        <v>-</v>
      </c>
      <c r="CH37" s="187" t="e">
        <f t="shared" si="56"/>
        <v>#VALUE!</v>
      </c>
      <c r="CI37" s="185">
        <f>COMMANDE!AO37</f>
        <v>0</v>
      </c>
      <c r="CJ37" s="186" t="str">
        <f t="shared" si="57"/>
        <v>-</v>
      </c>
      <c r="CK37" s="187" t="e">
        <f t="shared" si="58"/>
        <v>#VALUE!</v>
      </c>
      <c r="CL37" s="185">
        <f>COMMANDE!AQ37</f>
        <v>0</v>
      </c>
      <c r="CM37" s="186" t="str">
        <f t="shared" si="59"/>
        <v>-</v>
      </c>
      <c r="CN37" s="187" t="e">
        <f t="shared" si="60"/>
        <v>#VALUE!</v>
      </c>
      <c r="CO37" s="185">
        <f>COMMANDE!AS37</f>
        <v>0</v>
      </c>
      <c r="CP37" s="186" t="str">
        <f t="shared" si="61"/>
        <v>-</v>
      </c>
      <c r="CQ37" s="187" t="e">
        <f t="shared" si="62"/>
        <v>#VALUE!</v>
      </c>
      <c r="CR37" s="185">
        <f>COMMANDE!AU37</f>
        <v>0</v>
      </c>
      <c r="CS37" s="186" t="str">
        <f t="shared" si="63"/>
        <v>-</v>
      </c>
      <c r="CT37" s="187" t="e">
        <f t="shared" si="64"/>
        <v>#VALUE!</v>
      </c>
      <c r="CU37" s="185">
        <f>COMMANDE!AW37</f>
        <v>0</v>
      </c>
      <c r="CV37" s="186" t="str">
        <f t="shared" si="65"/>
        <v>-</v>
      </c>
      <c r="CW37" s="187" t="e">
        <f t="shared" si="66"/>
        <v>#VALUE!</v>
      </c>
      <c r="CX37" s="185">
        <f>COMMANDE!AY37</f>
        <v>0</v>
      </c>
      <c r="CY37" s="186" t="str">
        <f t="shared" si="67"/>
        <v>-</v>
      </c>
      <c r="CZ37" s="187" t="e">
        <f t="shared" si="68"/>
        <v>#VALUE!</v>
      </c>
      <c r="DA37" s="185">
        <f>COMMANDE!BA37</f>
        <v>0</v>
      </c>
      <c r="DB37" s="186" t="str">
        <f t="shared" si="69"/>
        <v>-</v>
      </c>
      <c r="DC37" s="187" t="e">
        <f t="shared" si="70"/>
        <v>#VALUE!</v>
      </c>
      <c r="DD37" s="416"/>
      <c r="DE37" s="188"/>
    </row>
    <row r="38" spans="1:109" ht="40" customHeight="1" x14ac:dyDescent="0.2">
      <c r="A38" s="390" t="e">
        <f t="shared" si="3"/>
        <v>#VALUE!</v>
      </c>
      <c r="B38" s="390" t="e">
        <f t="shared" si="4"/>
        <v>#VALUE!</v>
      </c>
      <c r="C38" s="390" t="e">
        <f t="shared" si="5"/>
        <v>#VALUE!</v>
      </c>
      <c r="D38" s="390" t="e">
        <f t="shared" si="6"/>
        <v>#VALUE!</v>
      </c>
      <c r="E38" s="390" t="e">
        <f t="shared" si="7"/>
        <v>#VALUE!</v>
      </c>
      <c r="F38" s="390" t="e">
        <f t="shared" si="8"/>
        <v>#VALUE!</v>
      </c>
      <c r="G38" s="390" t="e">
        <f t="shared" si="9"/>
        <v>#VALUE!</v>
      </c>
      <c r="H38" s="390" t="e">
        <f t="shared" si="10"/>
        <v>#VALUE!</v>
      </c>
      <c r="I38" s="390" t="e">
        <f t="shared" si="11"/>
        <v>#VALUE!</v>
      </c>
      <c r="J38" s="390" t="e">
        <f t="shared" si="12"/>
        <v>#VALUE!</v>
      </c>
      <c r="K38" s="390" t="e">
        <f t="shared" si="13"/>
        <v>#VALUE!</v>
      </c>
      <c r="L38" s="390" t="e">
        <f t="shared" si="14"/>
        <v>#VALUE!</v>
      </c>
      <c r="M38" s="390" t="e">
        <f t="shared" si="15"/>
        <v>#VALUE!</v>
      </c>
      <c r="N38" s="390" t="e">
        <f t="shared" si="16"/>
        <v>#VALUE!</v>
      </c>
      <c r="O38" s="390" t="e">
        <f t="shared" si="17"/>
        <v>#VALUE!</v>
      </c>
      <c r="P38" s="390" t="e">
        <f t="shared" si="18"/>
        <v>#VALUE!</v>
      </c>
      <c r="Q38" s="390" t="e">
        <f t="shared" si="19"/>
        <v>#VALUE!</v>
      </c>
      <c r="R38" s="390" t="e">
        <f t="shared" si="20"/>
        <v>#VALUE!</v>
      </c>
      <c r="S38" s="390" t="e">
        <f t="shared" si="21"/>
        <v>#VALUE!</v>
      </c>
      <c r="T38" s="390" t="e">
        <f t="shared" si="22"/>
        <v>#VALUE!</v>
      </c>
      <c r="U38" s="387">
        <f t="shared" si="23"/>
        <v>0</v>
      </c>
      <c r="V38" s="175">
        <f>BDD!A28</f>
        <v>1527</v>
      </c>
      <c r="W38" s="176" t="str">
        <f>BDD!B28</f>
        <v>Baie de Goji BIO (env. 1kg)</v>
      </c>
      <c r="X38" s="177" t="str">
        <f>IF(BDD!F28=0, "", BDD!F28)</f>
        <v>❤️</v>
      </c>
      <c r="Y38" s="178" t="e">
        <f>ROUND(BDD!G28+FDP_CMD_KG, 2)</f>
        <v>#VALUE!</v>
      </c>
      <c r="Z38" s="178" t="e">
        <f>ROUND(BDD!G28+FDP_FACT_KG, 2)</f>
        <v>#DIV/0!</v>
      </c>
      <c r="AA38" s="179" t="str">
        <f>BDD!H28</f>
        <v>Pièce</v>
      </c>
      <c r="AB38" s="180" t="str">
        <f>IF(NOT(ISBLANK(BDD!I28)), ROUND(SUM((BDD!G28*reduc1),FDP_CMD_KG), 2), "")</f>
        <v/>
      </c>
      <c r="AC38" s="180" t="str">
        <f>IF(NOT(ISBLANK(BDD!J28)), ROUND(SUM((BDD!G28*reduc2),FDP_CMD_KG), 2), "")</f>
        <v/>
      </c>
      <c r="AD38" s="180" t="str">
        <f>IF(NOT(ISBLANK(BDD!K28)), ROUND(SUM((BDD!G28*reduc3),FDP_CMD_KG), 2), "")</f>
        <v/>
      </c>
      <c r="AE38" s="180" t="str">
        <f>IF(NOT(ISBLANK(BDD!I28)), ROUND(SUM((BDD!G28*reduc1),FDP_FACT_KG), 2), "")</f>
        <v/>
      </c>
      <c r="AF38" s="180" t="str">
        <f>IF(NOT(ISBLANK(BDD!J28)), ROUND(SUM((BDD!G28*reduc2),FDP_FACT_KG), 2), "")</f>
        <v/>
      </c>
      <c r="AG38" s="180" t="str">
        <f>IF(NOT(ISBLANK(BDD!K28)), ROUND(SUM((BDD!G28*reduc3),FDP_FACT_KG), 2), "")</f>
        <v/>
      </c>
      <c r="AH38" s="181" t="str">
        <f>BDD!C28</f>
        <v>Tibet</v>
      </c>
      <c r="AI38" s="403">
        <f t="shared" si="24"/>
        <v>0</v>
      </c>
      <c r="AJ38" s="182" t="e">
        <f t="shared" si="25"/>
        <v>#VALUE!</v>
      </c>
      <c r="AK38" s="183" t="e">
        <f t="shared" si="26"/>
        <v>#VALUE!</v>
      </c>
      <c r="AL38" s="534"/>
      <c r="AM38" s="410"/>
      <c r="AN38" s="182" t="e">
        <f t="shared" si="27"/>
        <v>#DIV/0!</v>
      </c>
      <c r="AO38" s="184" t="e">
        <f t="shared" si="28"/>
        <v>#DIV/0!</v>
      </c>
      <c r="AP38" s="174"/>
      <c r="AQ38" s="174"/>
      <c r="AR38" s="534"/>
      <c r="AS38" s="409">
        <f t="shared" si="29"/>
        <v>0</v>
      </c>
      <c r="AT38" s="182" t="e">
        <f t="shared" si="30"/>
        <v>#DIV/0!</v>
      </c>
      <c r="AU38" s="183" t="e">
        <f t="shared" si="2"/>
        <v>#DIV/0!</v>
      </c>
      <c r="AV38" s="185">
        <f>COMMANDE!O38</f>
        <v>0</v>
      </c>
      <c r="AW38" s="186" t="str">
        <f t="shared" si="31"/>
        <v>-</v>
      </c>
      <c r="AX38" s="187" t="e">
        <f t="shared" si="32"/>
        <v>#VALUE!</v>
      </c>
      <c r="AY38" s="185">
        <f>COMMANDE!Q38</f>
        <v>0</v>
      </c>
      <c r="AZ38" s="186" t="str">
        <f t="shared" si="33"/>
        <v>-</v>
      </c>
      <c r="BA38" s="187" t="e">
        <f t="shared" si="34"/>
        <v>#VALUE!</v>
      </c>
      <c r="BB38" s="185">
        <f>COMMANDE!S38</f>
        <v>0</v>
      </c>
      <c r="BC38" s="186" t="str">
        <f t="shared" si="35"/>
        <v>-</v>
      </c>
      <c r="BD38" s="187" t="e">
        <f t="shared" si="36"/>
        <v>#VALUE!</v>
      </c>
      <c r="BE38" s="185">
        <f>COMMANDE!U38</f>
        <v>0</v>
      </c>
      <c r="BF38" s="186" t="str">
        <f t="shared" si="37"/>
        <v>-</v>
      </c>
      <c r="BG38" s="187" t="e">
        <f t="shared" si="38"/>
        <v>#VALUE!</v>
      </c>
      <c r="BH38" s="185">
        <f>COMMANDE!W38</f>
        <v>0</v>
      </c>
      <c r="BI38" s="186" t="str">
        <f t="shared" si="39"/>
        <v>-</v>
      </c>
      <c r="BJ38" s="187" t="e">
        <f t="shared" si="40"/>
        <v>#VALUE!</v>
      </c>
      <c r="BK38" s="185">
        <f>COMMANDE!Y38</f>
        <v>0</v>
      </c>
      <c r="BL38" s="186" t="str">
        <f t="shared" si="41"/>
        <v>-</v>
      </c>
      <c r="BM38" s="187" t="e">
        <f t="shared" si="42"/>
        <v>#VALUE!</v>
      </c>
      <c r="BN38" s="185">
        <f>COMMANDE!AA38</f>
        <v>0</v>
      </c>
      <c r="BO38" s="186" t="str">
        <f t="shared" si="43"/>
        <v>-</v>
      </c>
      <c r="BP38" s="187" t="e">
        <f t="shared" si="44"/>
        <v>#VALUE!</v>
      </c>
      <c r="BQ38" s="185">
        <f>COMMANDE!AC38</f>
        <v>0</v>
      </c>
      <c r="BR38" s="186" t="str">
        <f t="shared" si="45"/>
        <v>-</v>
      </c>
      <c r="BS38" s="187" t="e">
        <f t="shared" si="46"/>
        <v>#VALUE!</v>
      </c>
      <c r="BT38" s="185">
        <f>COMMANDE!AE38</f>
        <v>0</v>
      </c>
      <c r="BU38" s="186" t="str">
        <f t="shared" si="47"/>
        <v>-</v>
      </c>
      <c r="BV38" s="187" t="e">
        <f t="shared" si="48"/>
        <v>#VALUE!</v>
      </c>
      <c r="BW38" s="185">
        <f>COMMANDE!AG38</f>
        <v>0</v>
      </c>
      <c r="BX38" s="186" t="str">
        <f t="shared" si="49"/>
        <v>-</v>
      </c>
      <c r="BY38" s="187" t="e">
        <f t="shared" si="50"/>
        <v>#VALUE!</v>
      </c>
      <c r="BZ38" s="185">
        <f>COMMANDE!AI38</f>
        <v>0</v>
      </c>
      <c r="CA38" s="186" t="str">
        <f t="shared" si="51"/>
        <v>-</v>
      </c>
      <c r="CB38" s="187" t="e">
        <f t="shared" si="52"/>
        <v>#VALUE!</v>
      </c>
      <c r="CC38" s="185">
        <f>COMMANDE!AK38</f>
        <v>0</v>
      </c>
      <c r="CD38" s="186" t="str">
        <f t="shared" si="53"/>
        <v>-</v>
      </c>
      <c r="CE38" s="187" t="e">
        <f t="shared" si="54"/>
        <v>#VALUE!</v>
      </c>
      <c r="CF38" s="185">
        <f>COMMANDE!AM38</f>
        <v>0</v>
      </c>
      <c r="CG38" s="186" t="str">
        <f t="shared" si="55"/>
        <v>-</v>
      </c>
      <c r="CH38" s="187" t="e">
        <f t="shared" si="56"/>
        <v>#VALUE!</v>
      </c>
      <c r="CI38" s="185">
        <f>COMMANDE!AO38</f>
        <v>0</v>
      </c>
      <c r="CJ38" s="186" t="str">
        <f t="shared" si="57"/>
        <v>-</v>
      </c>
      <c r="CK38" s="187" t="e">
        <f t="shared" si="58"/>
        <v>#VALUE!</v>
      </c>
      <c r="CL38" s="185">
        <f>COMMANDE!AQ38</f>
        <v>0</v>
      </c>
      <c r="CM38" s="186" t="str">
        <f t="shared" si="59"/>
        <v>-</v>
      </c>
      <c r="CN38" s="187" t="e">
        <f t="shared" si="60"/>
        <v>#VALUE!</v>
      </c>
      <c r="CO38" s="185">
        <f>COMMANDE!AS38</f>
        <v>0</v>
      </c>
      <c r="CP38" s="186" t="str">
        <f t="shared" si="61"/>
        <v>-</v>
      </c>
      <c r="CQ38" s="187" t="e">
        <f t="shared" si="62"/>
        <v>#VALUE!</v>
      </c>
      <c r="CR38" s="185">
        <f>COMMANDE!AU38</f>
        <v>0</v>
      </c>
      <c r="CS38" s="186" t="str">
        <f t="shared" si="63"/>
        <v>-</v>
      </c>
      <c r="CT38" s="187" t="e">
        <f t="shared" si="64"/>
        <v>#VALUE!</v>
      </c>
      <c r="CU38" s="185">
        <f>COMMANDE!AW38</f>
        <v>0</v>
      </c>
      <c r="CV38" s="186" t="str">
        <f t="shared" si="65"/>
        <v>-</v>
      </c>
      <c r="CW38" s="187" t="e">
        <f t="shared" si="66"/>
        <v>#VALUE!</v>
      </c>
      <c r="CX38" s="185">
        <f>COMMANDE!AY38</f>
        <v>0</v>
      </c>
      <c r="CY38" s="186" t="str">
        <f t="shared" si="67"/>
        <v>-</v>
      </c>
      <c r="CZ38" s="187" t="e">
        <f t="shared" si="68"/>
        <v>#VALUE!</v>
      </c>
      <c r="DA38" s="185">
        <f>COMMANDE!BA38</f>
        <v>0</v>
      </c>
      <c r="DB38" s="186" t="str">
        <f t="shared" si="69"/>
        <v>-</v>
      </c>
      <c r="DC38" s="187" t="e">
        <f t="shared" si="70"/>
        <v>#VALUE!</v>
      </c>
      <c r="DD38" s="416"/>
      <c r="DE38" s="188"/>
    </row>
    <row r="39" spans="1:109" ht="40" customHeight="1" x14ac:dyDescent="0.2">
      <c r="A39" s="390" t="e">
        <f t="shared" si="3"/>
        <v>#VALUE!</v>
      </c>
      <c r="B39" s="390" t="e">
        <f t="shared" si="4"/>
        <v>#VALUE!</v>
      </c>
      <c r="C39" s="390" t="e">
        <f t="shared" si="5"/>
        <v>#VALUE!</v>
      </c>
      <c r="D39" s="390" t="e">
        <f t="shared" si="6"/>
        <v>#VALUE!</v>
      </c>
      <c r="E39" s="390" t="e">
        <f t="shared" si="7"/>
        <v>#VALUE!</v>
      </c>
      <c r="F39" s="390" t="e">
        <f t="shared" si="8"/>
        <v>#VALUE!</v>
      </c>
      <c r="G39" s="390" t="e">
        <f t="shared" si="9"/>
        <v>#VALUE!</v>
      </c>
      <c r="H39" s="390" t="e">
        <f t="shared" si="10"/>
        <v>#VALUE!</v>
      </c>
      <c r="I39" s="390" t="e">
        <f t="shared" si="11"/>
        <v>#VALUE!</v>
      </c>
      <c r="J39" s="390" t="e">
        <f t="shared" si="12"/>
        <v>#VALUE!</v>
      </c>
      <c r="K39" s="390" t="e">
        <f t="shared" si="13"/>
        <v>#VALUE!</v>
      </c>
      <c r="L39" s="390" t="e">
        <f t="shared" si="14"/>
        <v>#VALUE!</v>
      </c>
      <c r="M39" s="390" t="e">
        <f t="shared" si="15"/>
        <v>#VALUE!</v>
      </c>
      <c r="N39" s="390" t="e">
        <f t="shared" si="16"/>
        <v>#VALUE!</v>
      </c>
      <c r="O39" s="390" t="e">
        <f t="shared" si="17"/>
        <v>#VALUE!</v>
      </c>
      <c r="P39" s="390" t="e">
        <f t="shared" si="18"/>
        <v>#VALUE!</v>
      </c>
      <c r="Q39" s="390" t="e">
        <f t="shared" si="19"/>
        <v>#VALUE!</v>
      </c>
      <c r="R39" s="390" t="e">
        <f t="shared" si="20"/>
        <v>#VALUE!</v>
      </c>
      <c r="S39" s="390" t="e">
        <f t="shared" si="21"/>
        <v>#VALUE!</v>
      </c>
      <c r="T39" s="390" t="e">
        <f t="shared" si="22"/>
        <v>#VALUE!</v>
      </c>
      <c r="U39" s="387">
        <f t="shared" si="23"/>
        <v>0</v>
      </c>
      <c r="V39" s="175">
        <f>BDD!A29</f>
        <v>1527</v>
      </c>
      <c r="W39" s="176" t="str">
        <f>BDD!B29</f>
        <v>Baie de Goji BIO (envi. 500g)</v>
      </c>
      <c r="X39" s="177" t="str">
        <f>IF(BDD!F29=0, "", BDD!F29)</f>
        <v>❤️</v>
      </c>
      <c r="Y39" s="178" t="e">
        <f>ROUND(BDD!G29+FDP_CMD_KG, 2)</f>
        <v>#VALUE!</v>
      </c>
      <c r="Z39" s="178" t="e">
        <f>ROUND(BDD!G29+FDP_FACT_KG, 2)</f>
        <v>#DIV/0!</v>
      </c>
      <c r="AA39" s="179" t="str">
        <f>BDD!H29</f>
        <v>Pièce</v>
      </c>
      <c r="AB39" s="180" t="str">
        <f>IF(NOT(ISBLANK(BDD!I29)), ROUND(SUM((BDD!G29*reduc1),FDP_CMD_KG), 2), "")</f>
        <v/>
      </c>
      <c r="AC39" s="180" t="str">
        <f>IF(NOT(ISBLANK(BDD!J29)), ROUND(SUM((BDD!G29*reduc2),FDP_CMD_KG), 2), "")</f>
        <v/>
      </c>
      <c r="AD39" s="180" t="str">
        <f>IF(NOT(ISBLANK(BDD!K29)), ROUND(SUM((BDD!G29*reduc3),FDP_CMD_KG), 2), "")</f>
        <v/>
      </c>
      <c r="AE39" s="180" t="str">
        <f>IF(NOT(ISBLANK(BDD!I29)), ROUND(SUM((BDD!G29*reduc1),FDP_FACT_KG), 2), "")</f>
        <v/>
      </c>
      <c r="AF39" s="180" t="str">
        <f>IF(NOT(ISBLANK(BDD!J29)), ROUND(SUM((BDD!G29*reduc2),FDP_FACT_KG), 2), "")</f>
        <v/>
      </c>
      <c r="AG39" s="180" t="str">
        <f>IF(NOT(ISBLANK(BDD!K29)), ROUND(SUM((BDD!G29*reduc3),FDP_FACT_KG), 2), "")</f>
        <v/>
      </c>
      <c r="AH39" s="181" t="str">
        <f>BDD!C29</f>
        <v>Tibet</v>
      </c>
      <c r="AI39" s="403">
        <f t="shared" si="24"/>
        <v>0</v>
      </c>
      <c r="AJ39" s="182" t="e">
        <f t="shared" si="25"/>
        <v>#VALUE!</v>
      </c>
      <c r="AK39" s="183" t="e">
        <f t="shared" si="26"/>
        <v>#VALUE!</v>
      </c>
      <c r="AL39" s="534"/>
      <c r="AM39" s="410"/>
      <c r="AN39" s="182" t="e">
        <f t="shared" si="27"/>
        <v>#DIV/0!</v>
      </c>
      <c r="AO39" s="184" t="e">
        <f t="shared" si="28"/>
        <v>#DIV/0!</v>
      </c>
      <c r="AP39" s="174"/>
      <c r="AQ39" s="174"/>
      <c r="AR39" s="534"/>
      <c r="AS39" s="409">
        <f t="shared" si="29"/>
        <v>0</v>
      </c>
      <c r="AT39" s="182" t="e">
        <f t="shared" si="30"/>
        <v>#DIV/0!</v>
      </c>
      <c r="AU39" s="183" t="e">
        <f t="shared" si="2"/>
        <v>#DIV/0!</v>
      </c>
      <c r="AV39" s="185">
        <f>COMMANDE!O39</f>
        <v>0</v>
      </c>
      <c r="AW39" s="186" t="str">
        <f t="shared" si="31"/>
        <v>-</v>
      </c>
      <c r="AX39" s="187" t="e">
        <f t="shared" si="32"/>
        <v>#VALUE!</v>
      </c>
      <c r="AY39" s="185">
        <f>COMMANDE!Q39</f>
        <v>0</v>
      </c>
      <c r="AZ39" s="186" t="str">
        <f t="shared" si="33"/>
        <v>-</v>
      </c>
      <c r="BA39" s="187" t="e">
        <f t="shared" si="34"/>
        <v>#VALUE!</v>
      </c>
      <c r="BB39" s="185">
        <f>COMMANDE!S39</f>
        <v>0</v>
      </c>
      <c r="BC39" s="186" t="str">
        <f t="shared" si="35"/>
        <v>-</v>
      </c>
      <c r="BD39" s="187" t="e">
        <f t="shared" si="36"/>
        <v>#VALUE!</v>
      </c>
      <c r="BE39" s="185">
        <f>COMMANDE!U39</f>
        <v>0</v>
      </c>
      <c r="BF39" s="186" t="str">
        <f t="shared" si="37"/>
        <v>-</v>
      </c>
      <c r="BG39" s="187" t="e">
        <f t="shared" si="38"/>
        <v>#VALUE!</v>
      </c>
      <c r="BH39" s="185">
        <f>COMMANDE!W39</f>
        <v>0</v>
      </c>
      <c r="BI39" s="186" t="str">
        <f t="shared" si="39"/>
        <v>-</v>
      </c>
      <c r="BJ39" s="187" t="e">
        <f t="shared" si="40"/>
        <v>#VALUE!</v>
      </c>
      <c r="BK39" s="185">
        <f>COMMANDE!Y39</f>
        <v>0</v>
      </c>
      <c r="BL39" s="186" t="str">
        <f t="shared" si="41"/>
        <v>-</v>
      </c>
      <c r="BM39" s="187" t="e">
        <f t="shared" si="42"/>
        <v>#VALUE!</v>
      </c>
      <c r="BN39" s="185">
        <f>COMMANDE!AA39</f>
        <v>0</v>
      </c>
      <c r="BO39" s="186" t="str">
        <f t="shared" si="43"/>
        <v>-</v>
      </c>
      <c r="BP39" s="187" t="e">
        <f t="shared" si="44"/>
        <v>#VALUE!</v>
      </c>
      <c r="BQ39" s="185">
        <f>COMMANDE!AC39</f>
        <v>0</v>
      </c>
      <c r="BR39" s="186" t="str">
        <f t="shared" si="45"/>
        <v>-</v>
      </c>
      <c r="BS39" s="187" t="e">
        <f t="shared" si="46"/>
        <v>#VALUE!</v>
      </c>
      <c r="BT39" s="185">
        <f>COMMANDE!AE39</f>
        <v>0</v>
      </c>
      <c r="BU39" s="186" t="str">
        <f t="shared" si="47"/>
        <v>-</v>
      </c>
      <c r="BV39" s="187" t="e">
        <f t="shared" si="48"/>
        <v>#VALUE!</v>
      </c>
      <c r="BW39" s="185">
        <f>COMMANDE!AG39</f>
        <v>0</v>
      </c>
      <c r="BX39" s="186" t="str">
        <f t="shared" si="49"/>
        <v>-</v>
      </c>
      <c r="BY39" s="187" t="e">
        <f t="shared" si="50"/>
        <v>#VALUE!</v>
      </c>
      <c r="BZ39" s="185">
        <f>COMMANDE!AI39</f>
        <v>0</v>
      </c>
      <c r="CA39" s="186" t="str">
        <f t="shared" si="51"/>
        <v>-</v>
      </c>
      <c r="CB39" s="187" t="e">
        <f t="shared" si="52"/>
        <v>#VALUE!</v>
      </c>
      <c r="CC39" s="185">
        <f>COMMANDE!AK39</f>
        <v>0</v>
      </c>
      <c r="CD39" s="186" t="str">
        <f t="shared" si="53"/>
        <v>-</v>
      </c>
      <c r="CE39" s="187" t="e">
        <f t="shared" si="54"/>
        <v>#VALUE!</v>
      </c>
      <c r="CF39" s="185">
        <f>COMMANDE!AM39</f>
        <v>0</v>
      </c>
      <c r="CG39" s="186" t="str">
        <f t="shared" si="55"/>
        <v>-</v>
      </c>
      <c r="CH39" s="187" t="e">
        <f t="shared" si="56"/>
        <v>#VALUE!</v>
      </c>
      <c r="CI39" s="185">
        <f>COMMANDE!AO39</f>
        <v>0</v>
      </c>
      <c r="CJ39" s="186" t="str">
        <f t="shared" si="57"/>
        <v>-</v>
      </c>
      <c r="CK39" s="187" t="e">
        <f t="shared" si="58"/>
        <v>#VALUE!</v>
      </c>
      <c r="CL39" s="185">
        <f>COMMANDE!AQ39</f>
        <v>0</v>
      </c>
      <c r="CM39" s="186" t="str">
        <f t="shared" si="59"/>
        <v>-</v>
      </c>
      <c r="CN39" s="187" t="e">
        <f t="shared" si="60"/>
        <v>#VALUE!</v>
      </c>
      <c r="CO39" s="185">
        <f>COMMANDE!AS39</f>
        <v>0</v>
      </c>
      <c r="CP39" s="186" t="str">
        <f t="shared" si="61"/>
        <v>-</v>
      </c>
      <c r="CQ39" s="187" t="e">
        <f t="shared" si="62"/>
        <v>#VALUE!</v>
      </c>
      <c r="CR39" s="185">
        <f>COMMANDE!AU39</f>
        <v>0</v>
      </c>
      <c r="CS39" s="186" t="str">
        <f t="shared" si="63"/>
        <v>-</v>
      </c>
      <c r="CT39" s="187" t="e">
        <f t="shared" si="64"/>
        <v>#VALUE!</v>
      </c>
      <c r="CU39" s="185">
        <f>COMMANDE!AW39</f>
        <v>0</v>
      </c>
      <c r="CV39" s="186" t="str">
        <f t="shared" si="65"/>
        <v>-</v>
      </c>
      <c r="CW39" s="187" t="e">
        <f t="shared" si="66"/>
        <v>#VALUE!</v>
      </c>
      <c r="CX39" s="185">
        <f>COMMANDE!AY39</f>
        <v>0</v>
      </c>
      <c r="CY39" s="186" t="str">
        <f t="shared" si="67"/>
        <v>-</v>
      </c>
      <c r="CZ39" s="187" t="e">
        <f t="shared" si="68"/>
        <v>#VALUE!</v>
      </c>
      <c r="DA39" s="185">
        <f>COMMANDE!BA39</f>
        <v>0</v>
      </c>
      <c r="DB39" s="186" t="str">
        <f t="shared" si="69"/>
        <v>-</v>
      </c>
      <c r="DC39" s="187" t="e">
        <f t="shared" si="70"/>
        <v>#VALUE!</v>
      </c>
      <c r="DD39" s="416"/>
      <c r="DE39" s="188"/>
    </row>
    <row r="40" spans="1:109" ht="40" customHeight="1" x14ac:dyDescent="0.2">
      <c r="A40" s="390" t="e">
        <f t="shared" si="3"/>
        <v>#VALUE!</v>
      </c>
      <c r="B40" s="390" t="e">
        <f t="shared" si="4"/>
        <v>#VALUE!</v>
      </c>
      <c r="C40" s="390" t="e">
        <f t="shared" si="5"/>
        <v>#VALUE!</v>
      </c>
      <c r="D40" s="390" t="e">
        <f t="shared" si="6"/>
        <v>#VALUE!</v>
      </c>
      <c r="E40" s="390" t="e">
        <f t="shared" si="7"/>
        <v>#VALUE!</v>
      </c>
      <c r="F40" s="390" t="e">
        <f t="shared" si="8"/>
        <v>#VALUE!</v>
      </c>
      <c r="G40" s="390" t="e">
        <f t="shared" si="9"/>
        <v>#VALUE!</v>
      </c>
      <c r="H40" s="390" t="e">
        <f t="shared" si="10"/>
        <v>#VALUE!</v>
      </c>
      <c r="I40" s="390" t="e">
        <f t="shared" si="11"/>
        <v>#VALUE!</v>
      </c>
      <c r="J40" s="390" t="e">
        <f t="shared" si="12"/>
        <v>#VALUE!</v>
      </c>
      <c r="K40" s="390" t="e">
        <f t="shared" si="13"/>
        <v>#VALUE!</v>
      </c>
      <c r="L40" s="390" t="e">
        <f t="shared" si="14"/>
        <v>#VALUE!</v>
      </c>
      <c r="M40" s="390" t="e">
        <f t="shared" si="15"/>
        <v>#VALUE!</v>
      </c>
      <c r="N40" s="390" t="e">
        <f t="shared" si="16"/>
        <v>#VALUE!</v>
      </c>
      <c r="O40" s="390" t="e">
        <f t="shared" si="17"/>
        <v>#VALUE!</v>
      </c>
      <c r="P40" s="390" t="e">
        <f t="shared" si="18"/>
        <v>#VALUE!</v>
      </c>
      <c r="Q40" s="390" t="e">
        <f t="shared" si="19"/>
        <v>#VALUE!</v>
      </c>
      <c r="R40" s="390" t="e">
        <f t="shared" si="20"/>
        <v>#VALUE!</v>
      </c>
      <c r="S40" s="390" t="e">
        <f t="shared" si="21"/>
        <v>#VALUE!</v>
      </c>
      <c r="T40" s="390" t="e">
        <f t="shared" si="22"/>
        <v>#VALUE!</v>
      </c>
      <c r="U40" s="387">
        <f t="shared" si="23"/>
        <v>0</v>
      </c>
      <c r="V40" s="175">
        <f>BDD!A30</f>
        <v>3033</v>
      </c>
      <c r="W40" s="176" t="str">
        <f>BDD!B30</f>
        <v>Banane Cavendish (mûri sur plante)</v>
      </c>
      <c r="X40" s="177" t="str">
        <f>IF(BDD!F30=0, "", BDD!F30)</f>
        <v>❤️</v>
      </c>
      <c r="Y40" s="178" t="e">
        <f>ROUND(BDD!G30+FDP_CMD_KG, 2)</f>
        <v>#VALUE!</v>
      </c>
      <c r="Z40" s="178" t="e">
        <f>ROUND(BDD!G30+FDP_FACT_KG, 2)</f>
        <v>#DIV/0!</v>
      </c>
      <c r="AA40" s="179" t="str">
        <f>BDD!H30</f>
        <v>kg</v>
      </c>
      <c r="AB40" s="180" t="e">
        <f>IF(NOT(ISBLANK(BDD!I30)), ROUND(SUM((BDD!G30*reduc1),FDP_CMD_KG), 2), "")</f>
        <v>#VALUE!</v>
      </c>
      <c r="AC40" s="180" t="e">
        <f>IF(NOT(ISBLANK(BDD!J30)), ROUND(SUM((BDD!G30*reduc2),FDP_CMD_KG), 2), "")</f>
        <v>#VALUE!</v>
      </c>
      <c r="AD40" s="180" t="e">
        <f>IF(NOT(ISBLANK(BDD!K30)), ROUND(SUM((BDD!G30*reduc3),FDP_CMD_KG), 2), "")</f>
        <v>#VALUE!</v>
      </c>
      <c r="AE40" s="180" t="e">
        <f>IF(NOT(ISBLANK(BDD!I30)), ROUND(SUM((BDD!G30*reduc1),FDP_FACT_KG), 2), "")</f>
        <v>#DIV/0!</v>
      </c>
      <c r="AF40" s="180" t="e">
        <f>IF(NOT(ISBLANK(BDD!J30)), ROUND(SUM((BDD!G30*reduc2),FDP_FACT_KG), 2), "")</f>
        <v>#DIV/0!</v>
      </c>
      <c r="AG40" s="180" t="e">
        <f>IF(NOT(ISBLANK(BDD!K30)), ROUND(SUM((BDD!G30*reduc3),FDP_FACT_KG), 2), "")</f>
        <v>#DIV/0!</v>
      </c>
      <c r="AH40" s="181" t="str">
        <f>BDD!C30</f>
        <v>Grenade</v>
      </c>
      <c r="AI40" s="403">
        <f t="shared" si="24"/>
        <v>0</v>
      </c>
      <c r="AJ40" s="182" t="e">
        <f t="shared" si="25"/>
        <v>#VALUE!</v>
      </c>
      <c r="AK40" s="183" t="e">
        <f t="shared" si="26"/>
        <v>#VALUE!</v>
      </c>
      <c r="AL40" s="534"/>
      <c r="AM40" s="410"/>
      <c r="AN40" s="182" t="e">
        <f t="shared" si="27"/>
        <v>#DIV/0!</v>
      </c>
      <c r="AO40" s="184" t="e">
        <f t="shared" si="28"/>
        <v>#DIV/0!</v>
      </c>
      <c r="AP40" s="174"/>
      <c r="AQ40" s="174"/>
      <c r="AR40" s="534"/>
      <c r="AS40" s="409">
        <f t="shared" si="29"/>
        <v>0</v>
      </c>
      <c r="AT40" s="182" t="e">
        <f t="shared" si="30"/>
        <v>#DIV/0!</v>
      </c>
      <c r="AU40" s="183" t="e">
        <f t="shared" si="2"/>
        <v>#DIV/0!</v>
      </c>
      <c r="AV40" s="185">
        <f>COMMANDE!O40</f>
        <v>0</v>
      </c>
      <c r="AW40" s="186" t="str">
        <f t="shared" si="31"/>
        <v>-</v>
      </c>
      <c r="AX40" s="187" t="e">
        <f t="shared" si="32"/>
        <v>#VALUE!</v>
      </c>
      <c r="AY40" s="185">
        <f>COMMANDE!Q40</f>
        <v>0</v>
      </c>
      <c r="AZ40" s="186" t="str">
        <f t="shared" si="33"/>
        <v>-</v>
      </c>
      <c r="BA40" s="187" t="e">
        <f t="shared" si="34"/>
        <v>#VALUE!</v>
      </c>
      <c r="BB40" s="185">
        <f>COMMANDE!S40</f>
        <v>0</v>
      </c>
      <c r="BC40" s="186" t="str">
        <f t="shared" si="35"/>
        <v>-</v>
      </c>
      <c r="BD40" s="187" t="e">
        <f t="shared" si="36"/>
        <v>#VALUE!</v>
      </c>
      <c r="BE40" s="185">
        <f>COMMANDE!U40</f>
        <v>0</v>
      </c>
      <c r="BF40" s="186" t="str">
        <f t="shared" si="37"/>
        <v>-</v>
      </c>
      <c r="BG40" s="187" t="e">
        <f t="shared" si="38"/>
        <v>#VALUE!</v>
      </c>
      <c r="BH40" s="185">
        <f>COMMANDE!W40</f>
        <v>0</v>
      </c>
      <c r="BI40" s="186" t="str">
        <f t="shared" si="39"/>
        <v>-</v>
      </c>
      <c r="BJ40" s="187" t="e">
        <f t="shared" si="40"/>
        <v>#VALUE!</v>
      </c>
      <c r="BK40" s="185">
        <f>COMMANDE!Y40</f>
        <v>0</v>
      </c>
      <c r="BL40" s="186" t="str">
        <f t="shared" si="41"/>
        <v>-</v>
      </c>
      <c r="BM40" s="187" t="e">
        <f t="shared" si="42"/>
        <v>#VALUE!</v>
      </c>
      <c r="BN40" s="185">
        <f>COMMANDE!AA40</f>
        <v>0</v>
      </c>
      <c r="BO40" s="186" t="str">
        <f t="shared" si="43"/>
        <v>-</v>
      </c>
      <c r="BP40" s="187" t="e">
        <f t="shared" si="44"/>
        <v>#VALUE!</v>
      </c>
      <c r="BQ40" s="185">
        <f>COMMANDE!AC40</f>
        <v>0</v>
      </c>
      <c r="BR40" s="186" t="str">
        <f t="shared" si="45"/>
        <v>-</v>
      </c>
      <c r="BS40" s="187" t="e">
        <f t="shared" si="46"/>
        <v>#VALUE!</v>
      </c>
      <c r="BT40" s="185">
        <f>COMMANDE!AE40</f>
        <v>0</v>
      </c>
      <c r="BU40" s="186" t="str">
        <f t="shared" si="47"/>
        <v>-</v>
      </c>
      <c r="BV40" s="187" t="e">
        <f t="shared" si="48"/>
        <v>#VALUE!</v>
      </c>
      <c r="BW40" s="185">
        <f>COMMANDE!AG40</f>
        <v>0</v>
      </c>
      <c r="BX40" s="186" t="str">
        <f t="shared" si="49"/>
        <v>-</v>
      </c>
      <c r="BY40" s="187" t="e">
        <f t="shared" si="50"/>
        <v>#VALUE!</v>
      </c>
      <c r="BZ40" s="185">
        <f>COMMANDE!AI40</f>
        <v>0</v>
      </c>
      <c r="CA40" s="186" t="str">
        <f t="shared" si="51"/>
        <v>-</v>
      </c>
      <c r="CB40" s="187" t="e">
        <f t="shared" si="52"/>
        <v>#VALUE!</v>
      </c>
      <c r="CC40" s="185">
        <f>COMMANDE!AK40</f>
        <v>0</v>
      </c>
      <c r="CD40" s="186" t="str">
        <f t="shared" si="53"/>
        <v>-</v>
      </c>
      <c r="CE40" s="187" t="e">
        <f t="shared" si="54"/>
        <v>#VALUE!</v>
      </c>
      <c r="CF40" s="185">
        <f>COMMANDE!AM40</f>
        <v>0</v>
      </c>
      <c r="CG40" s="186" t="str">
        <f t="shared" si="55"/>
        <v>-</v>
      </c>
      <c r="CH40" s="187" t="e">
        <f t="shared" si="56"/>
        <v>#VALUE!</v>
      </c>
      <c r="CI40" s="185">
        <f>COMMANDE!AO40</f>
        <v>0</v>
      </c>
      <c r="CJ40" s="186" t="str">
        <f t="shared" si="57"/>
        <v>-</v>
      </c>
      <c r="CK40" s="187" t="e">
        <f t="shared" si="58"/>
        <v>#VALUE!</v>
      </c>
      <c r="CL40" s="185">
        <f>COMMANDE!AQ40</f>
        <v>0</v>
      </c>
      <c r="CM40" s="186" t="str">
        <f t="shared" si="59"/>
        <v>-</v>
      </c>
      <c r="CN40" s="187" t="e">
        <f t="shared" si="60"/>
        <v>#VALUE!</v>
      </c>
      <c r="CO40" s="185">
        <f>COMMANDE!AS40</f>
        <v>0</v>
      </c>
      <c r="CP40" s="186" t="str">
        <f t="shared" si="61"/>
        <v>-</v>
      </c>
      <c r="CQ40" s="187" t="e">
        <f t="shared" si="62"/>
        <v>#VALUE!</v>
      </c>
      <c r="CR40" s="185">
        <f>COMMANDE!AU40</f>
        <v>0</v>
      </c>
      <c r="CS40" s="186" t="str">
        <f t="shared" si="63"/>
        <v>-</v>
      </c>
      <c r="CT40" s="187" t="e">
        <f t="shared" si="64"/>
        <v>#VALUE!</v>
      </c>
      <c r="CU40" s="185">
        <f>COMMANDE!AW40</f>
        <v>0</v>
      </c>
      <c r="CV40" s="186" t="str">
        <f t="shared" si="65"/>
        <v>-</v>
      </c>
      <c r="CW40" s="187" t="e">
        <f t="shared" si="66"/>
        <v>#VALUE!</v>
      </c>
      <c r="CX40" s="185">
        <f>COMMANDE!AY40</f>
        <v>0</v>
      </c>
      <c r="CY40" s="186" t="str">
        <f t="shared" si="67"/>
        <v>-</v>
      </c>
      <c r="CZ40" s="187" t="e">
        <f t="shared" si="68"/>
        <v>#VALUE!</v>
      </c>
      <c r="DA40" s="185">
        <f>COMMANDE!BA40</f>
        <v>0</v>
      </c>
      <c r="DB40" s="186" t="str">
        <f t="shared" si="69"/>
        <v>-</v>
      </c>
      <c r="DC40" s="187" t="e">
        <f t="shared" si="70"/>
        <v>#VALUE!</v>
      </c>
      <c r="DD40" s="416"/>
      <c r="DE40" s="188"/>
    </row>
    <row r="41" spans="1:109" ht="40" customHeight="1" x14ac:dyDescent="0.2">
      <c r="A41" s="390" t="e">
        <f t="shared" si="3"/>
        <v>#VALUE!</v>
      </c>
      <c r="B41" s="390" t="e">
        <f t="shared" si="4"/>
        <v>#VALUE!</v>
      </c>
      <c r="C41" s="390" t="e">
        <f t="shared" si="5"/>
        <v>#VALUE!</v>
      </c>
      <c r="D41" s="390" t="e">
        <f t="shared" si="6"/>
        <v>#VALUE!</v>
      </c>
      <c r="E41" s="390" t="e">
        <f t="shared" si="7"/>
        <v>#VALUE!</v>
      </c>
      <c r="F41" s="390" t="e">
        <f t="shared" si="8"/>
        <v>#VALUE!</v>
      </c>
      <c r="G41" s="390" t="e">
        <f t="shared" si="9"/>
        <v>#VALUE!</v>
      </c>
      <c r="H41" s="390" t="e">
        <f t="shared" si="10"/>
        <v>#VALUE!</v>
      </c>
      <c r="I41" s="390" t="e">
        <f t="shared" si="11"/>
        <v>#VALUE!</v>
      </c>
      <c r="J41" s="390" t="e">
        <f t="shared" si="12"/>
        <v>#VALUE!</v>
      </c>
      <c r="K41" s="390" t="e">
        <f t="shared" si="13"/>
        <v>#VALUE!</v>
      </c>
      <c r="L41" s="390" t="e">
        <f t="shared" si="14"/>
        <v>#VALUE!</v>
      </c>
      <c r="M41" s="390" t="e">
        <f t="shared" si="15"/>
        <v>#VALUE!</v>
      </c>
      <c r="N41" s="390" t="e">
        <f t="shared" si="16"/>
        <v>#VALUE!</v>
      </c>
      <c r="O41" s="390" t="e">
        <f t="shared" si="17"/>
        <v>#VALUE!</v>
      </c>
      <c r="P41" s="390" t="e">
        <f t="shared" si="18"/>
        <v>#VALUE!</v>
      </c>
      <c r="Q41" s="390" t="e">
        <f t="shared" si="19"/>
        <v>#VALUE!</v>
      </c>
      <c r="R41" s="390" t="e">
        <f t="shared" si="20"/>
        <v>#VALUE!</v>
      </c>
      <c r="S41" s="390" t="e">
        <f t="shared" si="21"/>
        <v>#VALUE!</v>
      </c>
      <c r="T41" s="390" t="e">
        <f t="shared" si="22"/>
        <v>#VALUE!</v>
      </c>
      <c r="U41" s="387">
        <f t="shared" si="23"/>
        <v>0</v>
      </c>
      <c r="V41" s="175" t="str">
        <f>BDD!A31</f>
        <v>1007-2364</v>
      </c>
      <c r="W41" s="176" t="str">
        <f>BDD!B31</f>
        <v>Banane Cavendish BIO/RECO
    - (robuste et ferme)</v>
      </c>
      <c r="X41" s="177" t="str">
        <f>IF(BDD!F31=0, "", BDD!F31)</f>
        <v>❤️</v>
      </c>
      <c r="Y41" s="178" t="e">
        <f>ROUND(BDD!G31+FDP_CMD_KG, 2)</f>
        <v>#VALUE!</v>
      </c>
      <c r="Z41" s="178" t="e">
        <f>ROUND(BDD!G31+FDP_FACT_KG, 2)</f>
        <v>#DIV/0!</v>
      </c>
      <c r="AA41" s="179" t="str">
        <f>BDD!H31</f>
        <v>kg</v>
      </c>
      <c r="AB41" s="180" t="e">
        <f>IF(NOT(ISBLANK(BDD!I31)), ROUND(SUM((BDD!G31*reduc1),FDP_CMD_KG), 2), "")</f>
        <v>#VALUE!</v>
      </c>
      <c r="AC41" s="180" t="str">
        <f>IF(NOT(ISBLANK(BDD!J31)), ROUND(SUM((BDD!G31*reduc2),FDP_CMD_KG), 2), "")</f>
        <v/>
      </c>
      <c r="AD41" s="180" t="str">
        <f>IF(NOT(ISBLANK(BDD!K31)), ROUND(SUM((BDD!G31*reduc3),FDP_CMD_KG), 2), "")</f>
        <v/>
      </c>
      <c r="AE41" s="180" t="e">
        <f>IF(NOT(ISBLANK(BDD!I31)), ROUND(SUM((BDD!G31*reduc1),FDP_FACT_KG), 2), "")</f>
        <v>#DIV/0!</v>
      </c>
      <c r="AF41" s="180" t="str">
        <f>IF(NOT(ISBLANK(BDD!J31)), ROUND(SUM((BDD!G31*reduc2),FDP_FACT_KG), 2), "")</f>
        <v/>
      </c>
      <c r="AG41" s="180" t="str">
        <f>IF(NOT(ISBLANK(BDD!K31)), ROUND(SUM((BDD!G31*reduc3),FDP_FACT_KG), 2), "")</f>
        <v/>
      </c>
      <c r="AH41" s="181" t="str">
        <f>BDD!C31</f>
        <v>Iles Canaries</v>
      </c>
      <c r="AI41" s="403">
        <f t="shared" si="24"/>
        <v>0</v>
      </c>
      <c r="AJ41" s="182" t="e">
        <f t="shared" si="25"/>
        <v>#VALUE!</v>
      </c>
      <c r="AK41" s="183" t="e">
        <f t="shared" si="26"/>
        <v>#VALUE!</v>
      </c>
      <c r="AL41" s="534"/>
      <c r="AM41" s="410"/>
      <c r="AN41" s="182" t="e">
        <f t="shared" si="27"/>
        <v>#DIV/0!</v>
      </c>
      <c r="AO41" s="184" t="e">
        <f t="shared" si="28"/>
        <v>#DIV/0!</v>
      </c>
      <c r="AP41" s="174"/>
      <c r="AQ41" s="174"/>
      <c r="AR41" s="534"/>
      <c r="AS41" s="409">
        <f t="shared" si="29"/>
        <v>0</v>
      </c>
      <c r="AT41" s="182" t="e">
        <f t="shared" si="30"/>
        <v>#DIV/0!</v>
      </c>
      <c r="AU41" s="183" t="e">
        <f t="shared" si="2"/>
        <v>#DIV/0!</v>
      </c>
      <c r="AV41" s="185">
        <f>COMMANDE!O41</f>
        <v>0</v>
      </c>
      <c r="AW41" s="186" t="str">
        <f t="shared" si="31"/>
        <v>-</v>
      </c>
      <c r="AX41" s="187" t="e">
        <f t="shared" si="32"/>
        <v>#VALUE!</v>
      </c>
      <c r="AY41" s="185">
        <f>COMMANDE!Q41</f>
        <v>0</v>
      </c>
      <c r="AZ41" s="186" t="str">
        <f t="shared" si="33"/>
        <v>-</v>
      </c>
      <c r="BA41" s="187" t="e">
        <f t="shared" si="34"/>
        <v>#VALUE!</v>
      </c>
      <c r="BB41" s="185">
        <f>COMMANDE!S41</f>
        <v>0</v>
      </c>
      <c r="BC41" s="186" t="str">
        <f t="shared" si="35"/>
        <v>-</v>
      </c>
      <c r="BD41" s="187" t="e">
        <f t="shared" si="36"/>
        <v>#VALUE!</v>
      </c>
      <c r="BE41" s="185">
        <f>COMMANDE!U41</f>
        <v>0</v>
      </c>
      <c r="BF41" s="186" t="str">
        <f t="shared" si="37"/>
        <v>-</v>
      </c>
      <c r="BG41" s="187" t="e">
        <f t="shared" si="38"/>
        <v>#VALUE!</v>
      </c>
      <c r="BH41" s="185">
        <f>COMMANDE!W41</f>
        <v>0</v>
      </c>
      <c r="BI41" s="186" t="str">
        <f t="shared" si="39"/>
        <v>-</v>
      </c>
      <c r="BJ41" s="187" t="e">
        <f t="shared" si="40"/>
        <v>#VALUE!</v>
      </c>
      <c r="BK41" s="185">
        <f>COMMANDE!Y41</f>
        <v>0</v>
      </c>
      <c r="BL41" s="186" t="str">
        <f t="shared" si="41"/>
        <v>-</v>
      </c>
      <c r="BM41" s="187" t="e">
        <f t="shared" si="42"/>
        <v>#VALUE!</v>
      </c>
      <c r="BN41" s="185">
        <f>COMMANDE!AA41</f>
        <v>0</v>
      </c>
      <c r="BO41" s="186" t="str">
        <f t="shared" si="43"/>
        <v>-</v>
      </c>
      <c r="BP41" s="187" t="e">
        <f t="shared" si="44"/>
        <v>#VALUE!</v>
      </c>
      <c r="BQ41" s="185">
        <f>COMMANDE!AC41</f>
        <v>0</v>
      </c>
      <c r="BR41" s="186" t="str">
        <f t="shared" si="45"/>
        <v>-</v>
      </c>
      <c r="BS41" s="187" t="e">
        <f t="shared" si="46"/>
        <v>#VALUE!</v>
      </c>
      <c r="BT41" s="185">
        <f>COMMANDE!AE41</f>
        <v>0</v>
      </c>
      <c r="BU41" s="186" t="str">
        <f t="shared" si="47"/>
        <v>-</v>
      </c>
      <c r="BV41" s="187" t="e">
        <f t="shared" si="48"/>
        <v>#VALUE!</v>
      </c>
      <c r="BW41" s="185">
        <f>COMMANDE!AG41</f>
        <v>0</v>
      </c>
      <c r="BX41" s="186" t="str">
        <f t="shared" si="49"/>
        <v>-</v>
      </c>
      <c r="BY41" s="187" t="e">
        <f t="shared" si="50"/>
        <v>#VALUE!</v>
      </c>
      <c r="BZ41" s="185">
        <f>COMMANDE!AI41</f>
        <v>0</v>
      </c>
      <c r="CA41" s="186" t="str">
        <f t="shared" si="51"/>
        <v>-</v>
      </c>
      <c r="CB41" s="187" t="e">
        <f t="shared" si="52"/>
        <v>#VALUE!</v>
      </c>
      <c r="CC41" s="185">
        <f>COMMANDE!AK41</f>
        <v>0</v>
      </c>
      <c r="CD41" s="186" t="str">
        <f t="shared" si="53"/>
        <v>-</v>
      </c>
      <c r="CE41" s="187" t="e">
        <f t="shared" si="54"/>
        <v>#VALUE!</v>
      </c>
      <c r="CF41" s="185">
        <f>COMMANDE!AM41</f>
        <v>0</v>
      </c>
      <c r="CG41" s="186" t="str">
        <f t="shared" si="55"/>
        <v>-</v>
      </c>
      <c r="CH41" s="187" t="e">
        <f t="shared" si="56"/>
        <v>#VALUE!</v>
      </c>
      <c r="CI41" s="185">
        <f>COMMANDE!AO41</f>
        <v>0</v>
      </c>
      <c r="CJ41" s="186" t="str">
        <f t="shared" si="57"/>
        <v>-</v>
      </c>
      <c r="CK41" s="187" t="e">
        <f t="shared" si="58"/>
        <v>#VALUE!</v>
      </c>
      <c r="CL41" s="185">
        <f>COMMANDE!AQ41</f>
        <v>0</v>
      </c>
      <c r="CM41" s="186" t="str">
        <f t="shared" si="59"/>
        <v>-</v>
      </c>
      <c r="CN41" s="187" t="e">
        <f t="shared" si="60"/>
        <v>#VALUE!</v>
      </c>
      <c r="CO41" s="185">
        <f>COMMANDE!AS41</f>
        <v>0</v>
      </c>
      <c r="CP41" s="186" t="str">
        <f t="shared" si="61"/>
        <v>-</v>
      </c>
      <c r="CQ41" s="187" t="e">
        <f t="shared" si="62"/>
        <v>#VALUE!</v>
      </c>
      <c r="CR41" s="185">
        <f>COMMANDE!AU41</f>
        <v>0</v>
      </c>
      <c r="CS41" s="186" t="str">
        <f t="shared" si="63"/>
        <v>-</v>
      </c>
      <c r="CT41" s="187" t="e">
        <f t="shared" si="64"/>
        <v>#VALUE!</v>
      </c>
      <c r="CU41" s="185">
        <f>COMMANDE!AW41</f>
        <v>0</v>
      </c>
      <c r="CV41" s="186" t="str">
        <f t="shared" si="65"/>
        <v>-</v>
      </c>
      <c r="CW41" s="187" t="e">
        <f t="shared" si="66"/>
        <v>#VALUE!</v>
      </c>
      <c r="CX41" s="185">
        <f>COMMANDE!AY41</f>
        <v>0</v>
      </c>
      <c r="CY41" s="186" t="str">
        <f t="shared" si="67"/>
        <v>-</v>
      </c>
      <c r="CZ41" s="187" t="e">
        <f t="shared" si="68"/>
        <v>#VALUE!</v>
      </c>
      <c r="DA41" s="185">
        <f>COMMANDE!BA41</f>
        <v>0</v>
      </c>
      <c r="DB41" s="186" t="str">
        <f t="shared" si="69"/>
        <v>-</v>
      </c>
      <c r="DC41" s="187" t="e">
        <f t="shared" si="70"/>
        <v>#VALUE!</v>
      </c>
      <c r="DD41" s="416"/>
      <c r="DE41" s="188"/>
    </row>
    <row r="42" spans="1:109" ht="40" customHeight="1" x14ac:dyDescent="0.2">
      <c r="A42" s="390" t="e">
        <f t="shared" si="3"/>
        <v>#VALUE!</v>
      </c>
      <c r="B42" s="390" t="e">
        <f t="shared" si="4"/>
        <v>#VALUE!</v>
      </c>
      <c r="C42" s="390" t="e">
        <f t="shared" si="5"/>
        <v>#VALUE!</v>
      </c>
      <c r="D42" s="390" t="e">
        <f t="shared" si="6"/>
        <v>#VALUE!</v>
      </c>
      <c r="E42" s="390" t="e">
        <f t="shared" si="7"/>
        <v>#VALUE!</v>
      </c>
      <c r="F42" s="390" t="e">
        <f t="shared" si="8"/>
        <v>#VALUE!</v>
      </c>
      <c r="G42" s="390" t="e">
        <f t="shared" si="9"/>
        <v>#VALUE!</v>
      </c>
      <c r="H42" s="390" t="e">
        <f t="shared" si="10"/>
        <v>#VALUE!</v>
      </c>
      <c r="I42" s="390" t="e">
        <f t="shared" si="11"/>
        <v>#VALUE!</v>
      </c>
      <c r="J42" s="390" t="e">
        <f t="shared" si="12"/>
        <v>#VALUE!</v>
      </c>
      <c r="K42" s="390" t="e">
        <f t="shared" si="13"/>
        <v>#VALUE!</v>
      </c>
      <c r="L42" s="390" t="e">
        <f t="shared" si="14"/>
        <v>#VALUE!</v>
      </c>
      <c r="M42" s="390" t="e">
        <f t="shared" si="15"/>
        <v>#VALUE!</v>
      </c>
      <c r="N42" s="390" t="e">
        <f t="shared" si="16"/>
        <v>#VALUE!</v>
      </c>
      <c r="O42" s="390" t="e">
        <f t="shared" si="17"/>
        <v>#VALUE!</v>
      </c>
      <c r="P42" s="390" t="e">
        <f t="shared" si="18"/>
        <v>#VALUE!</v>
      </c>
      <c r="Q42" s="390" t="e">
        <f t="shared" si="19"/>
        <v>#VALUE!</v>
      </c>
      <c r="R42" s="390" t="e">
        <f t="shared" si="20"/>
        <v>#VALUE!</v>
      </c>
      <c r="S42" s="390" t="e">
        <f t="shared" si="21"/>
        <v>#VALUE!</v>
      </c>
      <c r="T42" s="390" t="e">
        <f t="shared" si="22"/>
        <v>#VALUE!</v>
      </c>
      <c r="U42" s="387">
        <f t="shared" si="23"/>
        <v>0</v>
      </c>
      <c r="V42" s="175">
        <f>BDD!A32</f>
        <v>3746</v>
      </c>
      <c r="W42" s="176" t="str">
        <f>BDD!B32</f>
        <v>Banane deshydratée BIO semi-sèche
    - (Production Rufino, env. 200g)</v>
      </c>
      <c r="X42" s="177" t="str">
        <f>IF(BDD!F32=0, "", BDD!F32)</f>
        <v>❤️</v>
      </c>
      <c r="Y42" s="178" t="e">
        <f>ROUND(BDD!G32+FDP_CMD_KG, 2)</f>
        <v>#VALUE!</v>
      </c>
      <c r="Z42" s="178" t="e">
        <f>ROUND(BDD!G32+FDP_FACT_KG, 2)</f>
        <v>#DIV/0!</v>
      </c>
      <c r="AA42" s="179" t="str">
        <f>BDD!H32</f>
        <v>Pièce</v>
      </c>
      <c r="AB42" s="180" t="str">
        <f>IF(NOT(ISBLANK(BDD!I32)), ROUND(SUM((BDD!G32*reduc1),FDP_CMD_KG), 2), "")</f>
        <v/>
      </c>
      <c r="AC42" s="180" t="str">
        <f>IF(NOT(ISBLANK(BDD!J32)), ROUND(SUM((BDD!G32*reduc2),FDP_CMD_KG), 2), "")</f>
        <v/>
      </c>
      <c r="AD42" s="180" t="str">
        <f>IF(NOT(ISBLANK(BDD!K32)), ROUND(SUM((BDD!G32*reduc3),FDP_CMD_KG), 2), "")</f>
        <v/>
      </c>
      <c r="AE42" s="180" t="str">
        <f>IF(NOT(ISBLANK(BDD!I32)), ROUND(SUM((BDD!G32*reduc1),FDP_FACT_KG), 2), "")</f>
        <v/>
      </c>
      <c r="AF42" s="180" t="str">
        <f>IF(NOT(ISBLANK(BDD!J32)), ROUND(SUM((BDD!G32*reduc2),FDP_FACT_KG), 2), "")</f>
        <v/>
      </c>
      <c r="AG42" s="180" t="str">
        <f>IF(NOT(ISBLANK(BDD!K32)), ROUND(SUM((BDD!G32*reduc3),FDP_FACT_KG), 2), "")</f>
        <v/>
      </c>
      <c r="AH42" s="181" t="str">
        <f>BDD!C32</f>
        <v>Grenade</v>
      </c>
      <c r="AI42" s="403">
        <f t="shared" si="24"/>
        <v>0</v>
      </c>
      <c r="AJ42" s="182" t="e">
        <f t="shared" si="25"/>
        <v>#VALUE!</v>
      </c>
      <c r="AK42" s="183" t="e">
        <f t="shared" si="26"/>
        <v>#VALUE!</v>
      </c>
      <c r="AL42" s="534"/>
      <c r="AM42" s="410"/>
      <c r="AN42" s="182" t="e">
        <f t="shared" si="27"/>
        <v>#DIV/0!</v>
      </c>
      <c r="AO42" s="184" t="e">
        <f t="shared" si="28"/>
        <v>#DIV/0!</v>
      </c>
      <c r="AP42" s="174"/>
      <c r="AQ42" s="174"/>
      <c r="AR42" s="534"/>
      <c r="AS42" s="409">
        <f t="shared" si="29"/>
        <v>0</v>
      </c>
      <c r="AT42" s="182" t="e">
        <f t="shared" si="30"/>
        <v>#DIV/0!</v>
      </c>
      <c r="AU42" s="183" t="e">
        <f t="shared" si="2"/>
        <v>#DIV/0!</v>
      </c>
      <c r="AV42" s="185">
        <f>COMMANDE!O42</f>
        <v>0</v>
      </c>
      <c r="AW42" s="186" t="str">
        <f t="shared" si="31"/>
        <v>-</v>
      </c>
      <c r="AX42" s="187" t="e">
        <f t="shared" si="32"/>
        <v>#VALUE!</v>
      </c>
      <c r="AY42" s="185">
        <f>COMMANDE!Q42</f>
        <v>0</v>
      </c>
      <c r="AZ42" s="186" t="str">
        <f t="shared" si="33"/>
        <v>-</v>
      </c>
      <c r="BA42" s="187" t="e">
        <f t="shared" si="34"/>
        <v>#VALUE!</v>
      </c>
      <c r="BB42" s="185">
        <f>COMMANDE!S42</f>
        <v>0</v>
      </c>
      <c r="BC42" s="186" t="str">
        <f t="shared" si="35"/>
        <v>-</v>
      </c>
      <c r="BD42" s="187" t="e">
        <f t="shared" si="36"/>
        <v>#VALUE!</v>
      </c>
      <c r="BE42" s="185">
        <f>COMMANDE!U42</f>
        <v>0</v>
      </c>
      <c r="BF42" s="186" t="str">
        <f t="shared" si="37"/>
        <v>-</v>
      </c>
      <c r="BG42" s="187" t="e">
        <f t="shared" si="38"/>
        <v>#VALUE!</v>
      </c>
      <c r="BH42" s="185">
        <f>COMMANDE!W42</f>
        <v>0</v>
      </c>
      <c r="BI42" s="186" t="str">
        <f t="shared" si="39"/>
        <v>-</v>
      </c>
      <c r="BJ42" s="187" t="e">
        <f t="shared" si="40"/>
        <v>#VALUE!</v>
      </c>
      <c r="BK42" s="185">
        <f>COMMANDE!Y42</f>
        <v>0</v>
      </c>
      <c r="BL42" s="186" t="str">
        <f t="shared" si="41"/>
        <v>-</v>
      </c>
      <c r="BM42" s="187" t="e">
        <f t="shared" si="42"/>
        <v>#VALUE!</v>
      </c>
      <c r="BN42" s="185">
        <f>COMMANDE!AA42</f>
        <v>0</v>
      </c>
      <c r="BO42" s="186" t="str">
        <f t="shared" si="43"/>
        <v>-</v>
      </c>
      <c r="BP42" s="187" t="e">
        <f t="shared" si="44"/>
        <v>#VALUE!</v>
      </c>
      <c r="BQ42" s="185">
        <f>COMMANDE!AC42</f>
        <v>0</v>
      </c>
      <c r="BR42" s="186" t="str">
        <f t="shared" si="45"/>
        <v>-</v>
      </c>
      <c r="BS42" s="187" t="e">
        <f t="shared" si="46"/>
        <v>#VALUE!</v>
      </c>
      <c r="BT42" s="185">
        <f>COMMANDE!AE42</f>
        <v>0</v>
      </c>
      <c r="BU42" s="186" t="str">
        <f t="shared" si="47"/>
        <v>-</v>
      </c>
      <c r="BV42" s="187" t="e">
        <f t="shared" si="48"/>
        <v>#VALUE!</v>
      </c>
      <c r="BW42" s="185">
        <f>COMMANDE!AG42</f>
        <v>0</v>
      </c>
      <c r="BX42" s="186" t="str">
        <f t="shared" si="49"/>
        <v>-</v>
      </c>
      <c r="BY42" s="187" t="e">
        <f t="shared" si="50"/>
        <v>#VALUE!</v>
      </c>
      <c r="BZ42" s="185">
        <f>COMMANDE!AI42</f>
        <v>0</v>
      </c>
      <c r="CA42" s="186" t="str">
        <f t="shared" si="51"/>
        <v>-</v>
      </c>
      <c r="CB42" s="187" t="e">
        <f t="shared" si="52"/>
        <v>#VALUE!</v>
      </c>
      <c r="CC42" s="185">
        <f>COMMANDE!AK42</f>
        <v>0</v>
      </c>
      <c r="CD42" s="186" t="str">
        <f t="shared" si="53"/>
        <v>-</v>
      </c>
      <c r="CE42" s="187" t="e">
        <f t="shared" si="54"/>
        <v>#VALUE!</v>
      </c>
      <c r="CF42" s="185">
        <f>COMMANDE!AM42</f>
        <v>0</v>
      </c>
      <c r="CG42" s="186" t="str">
        <f t="shared" si="55"/>
        <v>-</v>
      </c>
      <c r="CH42" s="187" t="e">
        <f t="shared" si="56"/>
        <v>#VALUE!</v>
      </c>
      <c r="CI42" s="185">
        <f>COMMANDE!AO42</f>
        <v>0</v>
      </c>
      <c r="CJ42" s="186" t="str">
        <f t="shared" si="57"/>
        <v>-</v>
      </c>
      <c r="CK42" s="187" t="e">
        <f t="shared" si="58"/>
        <v>#VALUE!</v>
      </c>
      <c r="CL42" s="185">
        <f>COMMANDE!AQ42</f>
        <v>0</v>
      </c>
      <c r="CM42" s="186" t="str">
        <f t="shared" si="59"/>
        <v>-</v>
      </c>
      <c r="CN42" s="187" t="e">
        <f t="shared" si="60"/>
        <v>#VALUE!</v>
      </c>
      <c r="CO42" s="185">
        <f>COMMANDE!AS42</f>
        <v>0</v>
      </c>
      <c r="CP42" s="186" t="str">
        <f t="shared" si="61"/>
        <v>-</v>
      </c>
      <c r="CQ42" s="187" t="e">
        <f t="shared" si="62"/>
        <v>#VALUE!</v>
      </c>
      <c r="CR42" s="185">
        <f>COMMANDE!AU42</f>
        <v>0</v>
      </c>
      <c r="CS42" s="186" t="str">
        <f t="shared" si="63"/>
        <v>-</v>
      </c>
      <c r="CT42" s="187" t="e">
        <f t="shared" si="64"/>
        <v>#VALUE!</v>
      </c>
      <c r="CU42" s="185">
        <f>COMMANDE!AW42</f>
        <v>0</v>
      </c>
      <c r="CV42" s="186" t="str">
        <f t="shared" si="65"/>
        <v>-</v>
      </c>
      <c r="CW42" s="187" t="e">
        <f t="shared" si="66"/>
        <v>#VALUE!</v>
      </c>
      <c r="CX42" s="185">
        <f>COMMANDE!AY42</f>
        <v>0</v>
      </c>
      <c r="CY42" s="186" t="str">
        <f t="shared" si="67"/>
        <v>-</v>
      </c>
      <c r="CZ42" s="187" t="e">
        <f t="shared" si="68"/>
        <v>#VALUE!</v>
      </c>
      <c r="DA42" s="185">
        <f>COMMANDE!BA42</f>
        <v>0</v>
      </c>
      <c r="DB42" s="186" t="str">
        <f t="shared" si="69"/>
        <v>-</v>
      </c>
      <c r="DC42" s="187" t="e">
        <f t="shared" si="70"/>
        <v>#VALUE!</v>
      </c>
      <c r="DD42" s="416"/>
      <c r="DE42" s="188"/>
    </row>
    <row r="43" spans="1:109" ht="40" customHeight="1" x14ac:dyDescent="0.2">
      <c r="A43" s="390" t="e">
        <f t="shared" si="3"/>
        <v>#VALUE!</v>
      </c>
      <c r="B43" s="390" t="e">
        <f t="shared" si="4"/>
        <v>#VALUE!</v>
      </c>
      <c r="C43" s="390" t="e">
        <f t="shared" si="5"/>
        <v>#VALUE!</v>
      </c>
      <c r="D43" s="390" t="e">
        <f t="shared" si="6"/>
        <v>#VALUE!</v>
      </c>
      <c r="E43" s="390" t="e">
        <f t="shared" si="7"/>
        <v>#VALUE!</v>
      </c>
      <c r="F43" s="390" t="e">
        <f t="shared" si="8"/>
        <v>#VALUE!</v>
      </c>
      <c r="G43" s="390" t="e">
        <f t="shared" si="9"/>
        <v>#VALUE!</v>
      </c>
      <c r="H43" s="390" t="e">
        <f t="shared" si="10"/>
        <v>#VALUE!</v>
      </c>
      <c r="I43" s="390" t="e">
        <f t="shared" si="11"/>
        <v>#VALUE!</v>
      </c>
      <c r="J43" s="390" t="e">
        <f t="shared" si="12"/>
        <v>#VALUE!</v>
      </c>
      <c r="K43" s="390" t="e">
        <f t="shared" si="13"/>
        <v>#VALUE!</v>
      </c>
      <c r="L43" s="390" t="e">
        <f t="shared" si="14"/>
        <v>#VALUE!</v>
      </c>
      <c r="M43" s="390" t="e">
        <f t="shared" si="15"/>
        <v>#VALUE!</v>
      </c>
      <c r="N43" s="390" t="e">
        <f t="shared" si="16"/>
        <v>#VALUE!</v>
      </c>
      <c r="O43" s="390" t="e">
        <f t="shared" si="17"/>
        <v>#VALUE!</v>
      </c>
      <c r="P43" s="390" t="e">
        <f t="shared" si="18"/>
        <v>#VALUE!</v>
      </c>
      <c r="Q43" s="390" t="e">
        <f t="shared" si="19"/>
        <v>#VALUE!</v>
      </c>
      <c r="R43" s="390" t="e">
        <f t="shared" si="20"/>
        <v>#VALUE!</v>
      </c>
      <c r="S43" s="390" t="e">
        <f t="shared" si="21"/>
        <v>#VALUE!</v>
      </c>
      <c r="T43" s="390" t="e">
        <f t="shared" si="22"/>
        <v>#VALUE!</v>
      </c>
      <c r="U43" s="387">
        <f t="shared" si="23"/>
        <v>0</v>
      </c>
      <c r="V43" s="175">
        <f>BDD!A33</f>
        <v>1458</v>
      </c>
      <c r="W43" s="176" t="str">
        <f>BDD!B33</f>
        <v>Bâtons de cannelle BIO (env. 100g)</v>
      </c>
      <c r="X43" s="177" t="str">
        <f>IF(BDD!F33=0, "", BDD!F33)</f>
        <v/>
      </c>
      <c r="Y43" s="178" t="e">
        <f>ROUND(BDD!G33+FDP_CMD_KG, 2)</f>
        <v>#VALUE!</v>
      </c>
      <c r="Z43" s="178" t="e">
        <f>ROUND(BDD!G33+FDP_FACT_KG, 2)</f>
        <v>#DIV/0!</v>
      </c>
      <c r="AA43" s="179" t="str">
        <f>BDD!H33</f>
        <v>Pièce</v>
      </c>
      <c r="AB43" s="180" t="str">
        <f>IF(NOT(ISBLANK(BDD!I33)), ROUND(SUM((BDD!G33*reduc1),FDP_CMD_KG), 2), "")</f>
        <v/>
      </c>
      <c r="AC43" s="180" t="str">
        <f>IF(NOT(ISBLANK(BDD!J33)), ROUND(SUM((BDD!G33*reduc2),FDP_CMD_KG), 2), "")</f>
        <v/>
      </c>
      <c r="AD43" s="180" t="str">
        <f>IF(NOT(ISBLANK(BDD!K33)), ROUND(SUM((BDD!G33*reduc3),FDP_CMD_KG), 2), "")</f>
        <v/>
      </c>
      <c r="AE43" s="180" t="str">
        <f>IF(NOT(ISBLANK(BDD!I33)), ROUND(SUM((BDD!G33*reduc1),FDP_FACT_KG), 2), "")</f>
        <v/>
      </c>
      <c r="AF43" s="180" t="str">
        <f>IF(NOT(ISBLANK(BDD!J33)), ROUND(SUM((BDD!G33*reduc2),FDP_FACT_KG), 2), "")</f>
        <v/>
      </c>
      <c r="AG43" s="180" t="str">
        <f>IF(NOT(ISBLANK(BDD!K33)), ROUND(SUM((BDD!G33*reduc3),FDP_FACT_KG), 2), "")</f>
        <v/>
      </c>
      <c r="AH43" s="181" t="str">
        <f>BDD!C33</f>
        <v>Inde</v>
      </c>
      <c r="AI43" s="403">
        <f t="shared" si="24"/>
        <v>0</v>
      </c>
      <c r="AJ43" s="182" t="e">
        <f t="shared" si="25"/>
        <v>#VALUE!</v>
      </c>
      <c r="AK43" s="183" t="e">
        <f t="shared" si="26"/>
        <v>#VALUE!</v>
      </c>
      <c r="AL43" s="534"/>
      <c r="AM43" s="410"/>
      <c r="AN43" s="182" t="e">
        <f t="shared" si="27"/>
        <v>#DIV/0!</v>
      </c>
      <c r="AO43" s="184" t="e">
        <f t="shared" si="28"/>
        <v>#DIV/0!</v>
      </c>
      <c r="AP43" s="174"/>
      <c r="AQ43" s="174"/>
      <c r="AR43" s="534"/>
      <c r="AS43" s="409">
        <f t="shared" si="29"/>
        <v>0</v>
      </c>
      <c r="AT43" s="182" t="e">
        <f t="shared" si="30"/>
        <v>#DIV/0!</v>
      </c>
      <c r="AU43" s="183" t="e">
        <f t="shared" si="2"/>
        <v>#DIV/0!</v>
      </c>
      <c r="AV43" s="185">
        <f>COMMANDE!O43</f>
        <v>0</v>
      </c>
      <c r="AW43" s="186" t="str">
        <f t="shared" si="31"/>
        <v>-</v>
      </c>
      <c r="AX43" s="187" t="e">
        <f t="shared" si="32"/>
        <v>#VALUE!</v>
      </c>
      <c r="AY43" s="185">
        <f>COMMANDE!Q43</f>
        <v>0</v>
      </c>
      <c r="AZ43" s="186" t="str">
        <f t="shared" si="33"/>
        <v>-</v>
      </c>
      <c r="BA43" s="187" t="e">
        <f t="shared" si="34"/>
        <v>#VALUE!</v>
      </c>
      <c r="BB43" s="185">
        <f>COMMANDE!S43</f>
        <v>0</v>
      </c>
      <c r="BC43" s="186" t="str">
        <f t="shared" si="35"/>
        <v>-</v>
      </c>
      <c r="BD43" s="187" t="e">
        <f t="shared" si="36"/>
        <v>#VALUE!</v>
      </c>
      <c r="BE43" s="185">
        <f>COMMANDE!U43</f>
        <v>0</v>
      </c>
      <c r="BF43" s="186" t="str">
        <f t="shared" si="37"/>
        <v>-</v>
      </c>
      <c r="BG43" s="187" t="e">
        <f t="shared" si="38"/>
        <v>#VALUE!</v>
      </c>
      <c r="BH43" s="185">
        <f>COMMANDE!W43</f>
        <v>0</v>
      </c>
      <c r="BI43" s="186" t="str">
        <f t="shared" si="39"/>
        <v>-</v>
      </c>
      <c r="BJ43" s="187" t="e">
        <f t="shared" si="40"/>
        <v>#VALUE!</v>
      </c>
      <c r="BK43" s="185">
        <f>COMMANDE!Y43</f>
        <v>0</v>
      </c>
      <c r="BL43" s="186" t="str">
        <f t="shared" si="41"/>
        <v>-</v>
      </c>
      <c r="BM43" s="187" t="e">
        <f t="shared" si="42"/>
        <v>#VALUE!</v>
      </c>
      <c r="BN43" s="185">
        <f>COMMANDE!AA43</f>
        <v>0</v>
      </c>
      <c r="BO43" s="186" t="str">
        <f t="shared" si="43"/>
        <v>-</v>
      </c>
      <c r="BP43" s="187" t="e">
        <f t="shared" si="44"/>
        <v>#VALUE!</v>
      </c>
      <c r="BQ43" s="185">
        <f>COMMANDE!AC43</f>
        <v>0</v>
      </c>
      <c r="BR43" s="186" t="str">
        <f t="shared" si="45"/>
        <v>-</v>
      </c>
      <c r="BS43" s="187" t="e">
        <f t="shared" si="46"/>
        <v>#VALUE!</v>
      </c>
      <c r="BT43" s="185">
        <f>COMMANDE!AE43</f>
        <v>0</v>
      </c>
      <c r="BU43" s="186" t="str">
        <f t="shared" si="47"/>
        <v>-</v>
      </c>
      <c r="BV43" s="187" t="e">
        <f t="shared" si="48"/>
        <v>#VALUE!</v>
      </c>
      <c r="BW43" s="185">
        <f>COMMANDE!AG43</f>
        <v>0</v>
      </c>
      <c r="BX43" s="186" t="str">
        <f t="shared" si="49"/>
        <v>-</v>
      </c>
      <c r="BY43" s="187" t="e">
        <f t="shared" si="50"/>
        <v>#VALUE!</v>
      </c>
      <c r="BZ43" s="185">
        <f>COMMANDE!AI43</f>
        <v>0</v>
      </c>
      <c r="CA43" s="186" t="str">
        <f t="shared" si="51"/>
        <v>-</v>
      </c>
      <c r="CB43" s="187" t="e">
        <f t="shared" si="52"/>
        <v>#VALUE!</v>
      </c>
      <c r="CC43" s="185">
        <f>COMMANDE!AK43</f>
        <v>0</v>
      </c>
      <c r="CD43" s="186" t="str">
        <f t="shared" si="53"/>
        <v>-</v>
      </c>
      <c r="CE43" s="187" t="e">
        <f t="shared" si="54"/>
        <v>#VALUE!</v>
      </c>
      <c r="CF43" s="185">
        <f>COMMANDE!AM43</f>
        <v>0</v>
      </c>
      <c r="CG43" s="186" t="str">
        <f t="shared" si="55"/>
        <v>-</v>
      </c>
      <c r="CH43" s="187" t="e">
        <f t="shared" si="56"/>
        <v>#VALUE!</v>
      </c>
      <c r="CI43" s="185">
        <f>COMMANDE!AO43</f>
        <v>0</v>
      </c>
      <c r="CJ43" s="186" t="str">
        <f t="shared" si="57"/>
        <v>-</v>
      </c>
      <c r="CK43" s="187" t="e">
        <f t="shared" si="58"/>
        <v>#VALUE!</v>
      </c>
      <c r="CL43" s="185">
        <f>COMMANDE!AQ43</f>
        <v>0</v>
      </c>
      <c r="CM43" s="186" t="str">
        <f t="shared" si="59"/>
        <v>-</v>
      </c>
      <c r="CN43" s="187" t="e">
        <f t="shared" si="60"/>
        <v>#VALUE!</v>
      </c>
      <c r="CO43" s="185">
        <f>COMMANDE!AS43</f>
        <v>0</v>
      </c>
      <c r="CP43" s="186" t="str">
        <f t="shared" si="61"/>
        <v>-</v>
      </c>
      <c r="CQ43" s="187" t="e">
        <f t="shared" si="62"/>
        <v>#VALUE!</v>
      </c>
      <c r="CR43" s="185">
        <f>COMMANDE!AU43</f>
        <v>0</v>
      </c>
      <c r="CS43" s="186" t="str">
        <f t="shared" si="63"/>
        <v>-</v>
      </c>
      <c r="CT43" s="187" t="e">
        <f t="shared" si="64"/>
        <v>#VALUE!</v>
      </c>
      <c r="CU43" s="185">
        <f>COMMANDE!AW43</f>
        <v>0</v>
      </c>
      <c r="CV43" s="186" t="str">
        <f t="shared" si="65"/>
        <v>-</v>
      </c>
      <c r="CW43" s="187" t="e">
        <f t="shared" si="66"/>
        <v>#VALUE!</v>
      </c>
      <c r="CX43" s="185">
        <f>COMMANDE!AY43</f>
        <v>0</v>
      </c>
      <c r="CY43" s="186" t="str">
        <f t="shared" si="67"/>
        <v>-</v>
      </c>
      <c r="CZ43" s="187" t="e">
        <f t="shared" si="68"/>
        <v>#VALUE!</v>
      </c>
      <c r="DA43" s="185">
        <f>COMMANDE!BA43</f>
        <v>0</v>
      </c>
      <c r="DB43" s="186" t="str">
        <f t="shared" si="69"/>
        <v>-</v>
      </c>
      <c r="DC43" s="187" t="e">
        <f t="shared" si="70"/>
        <v>#VALUE!</v>
      </c>
      <c r="DD43" s="416"/>
      <c r="DE43" s="188"/>
    </row>
    <row r="44" spans="1:109" ht="40" customHeight="1" x14ac:dyDescent="0.2">
      <c r="A44" s="390" t="e">
        <f t="shared" si="3"/>
        <v>#VALUE!</v>
      </c>
      <c r="B44" s="390" t="e">
        <f t="shared" si="4"/>
        <v>#VALUE!</v>
      </c>
      <c r="C44" s="390" t="e">
        <f t="shared" si="5"/>
        <v>#VALUE!</v>
      </c>
      <c r="D44" s="390" t="e">
        <f t="shared" si="6"/>
        <v>#VALUE!</v>
      </c>
      <c r="E44" s="390" t="e">
        <f t="shared" si="7"/>
        <v>#VALUE!</v>
      </c>
      <c r="F44" s="390" t="e">
        <f t="shared" si="8"/>
        <v>#VALUE!</v>
      </c>
      <c r="G44" s="390" t="e">
        <f t="shared" si="9"/>
        <v>#VALUE!</v>
      </c>
      <c r="H44" s="390" t="e">
        <f t="shared" si="10"/>
        <v>#VALUE!</v>
      </c>
      <c r="I44" s="390" t="e">
        <f t="shared" si="11"/>
        <v>#VALUE!</v>
      </c>
      <c r="J44" s="390" t="e">
        <f t="shared" si="12"/>
        <v>#VALUE!</v>
      </c>
      <c r="K44" s="390" t="e">
        <f t="shared" si="13"/>
        <v>#VALUE!</v>
      </c>
      <c r="L44" s="390" t="e">
        <f t="shared" si="14"/>
        <v>#VALUE!</v>
      </c>
      <c r="M44" s="390" t="e">
        <f t="shared" si="15"/>
        <v>#VALUE!</v>
      </c>
      <c r="N44" s="390" t="e">
        <f t="shared" si="16"/>
        <v>#VALUE!</v>
      </c>
      <c r="O44" s="390" t="e">
        <f t="shared" si="17"/>
        <v>#VALUE!</v>
      </c>
      <c r="P44" s="390" t="e">
        <f t="shared" si="18"/>
        <v>#VALUE!</v>
      </c>
      <c r="Q44" s="390" t="e">
        <f t="shared" si="19"/>
        <v>#VALUE!</v>
      </c>
      <c r="R44" s="390" t="e">
        <f t="shared" si="20"/>
        <v>#VALUE!</v>
      </c>
      <c r="S44" s="390" t="e">
        <f t="shared" si="21"/>
        <v>#VALUE!</v>
      </c>
      <c r="T44" s="390" t="e">
        <f t="shared" si="22"/>
        <v>#VALUE!</v>
      </c>
      <c r="U44" s="387">
        <f t="shared" si="23"/>
        <v>0</v>
      </c>
      <c r="V44" s="175" t="str">
        <f>BDD!A34</f>
        <v>1124-1275-1679</v>
      </c>
      <c r="W44" s="176" t="str">
        <f>BDD!B34</f>
        <v>Betterave BIO</v>
      </c>
      <c r="X44" s="177" t="str">
        <f>IF(BDD!F34=0, "", BDD!F34)</f>
        <v/>
      </c>
      <c r="Y44" s="178" t="e">
        <f>ROUND(BDD!G34+FDP_CMD_KG, 2)</f>
        <v>#VALUE!</v>
      </c>
      <c r="Z44" s="178" t="e">
        <f>ROUND(BDD!G34+FDP_FACT_KG, 2)</f>
        <v>#DIV/0!</v>
      </c>
      <c r="AA44" s="179" t="str">
        <f>BDD!H34</f>
        <v>kg</v>
      </c>
      <c r="AB44" s="180" t="e">
        <f>IF(NOT(ISBLANK(BDD!I34)), ROUND(SUM((BDD!G34*reduc1),FDP_CMD_KG), 2), "")</f>
        <v>#VALUE!</v>
      </c>
      <c r="AC44" s="180" t="str">
        <f>IF(NOT(ISBLANK(BDD!J34)), ROUND(SUM((BDD!G34*reduc2),FDP_CMD_KG), 2), "")</f>
        <v/>
      </c>
      <c r="AD44" s="180" t="str">
        <f>IF(NOT(ISBLANK(BDD!K34)), ROUND(SUM((BDD!G34*reduc3),FDP_CMD_KG), 2), "")</f>
        <v/>
      </c>
      <c r="AE44" s="180" t="e">
        <f>IF(NOT(ISBLANK(BDD!I34)), ROUND(SUM((BDD!G34*reduc1),FDP_FACT_KG), 2), "")</f>
        <v>#DIV/0!</v>
      </c>
      <c r="AF44" s="180" t="str">
        <f>IF(NOT(ISBLANK(BDD!J34)), ROUND(SUM((BDD!G34*reduc2),FDP_FACT_KG), 2), "")</f>
        <v/>
      </c>
      <c r="AG44" s="180" t="str">
        <f>IF(NOT(ISBLANK(BDD!K34)), ROUND(SUM((BDD!G34*reduc3),FDP_FACT_KG), 2), "")</f>
        <v/>
      </c>
      <c r="AH44" s="181" t="str">
        <f>BDD!C34</f>
        <v>Malaga</v>
      </c>
      <c r="AI44" s="403">
        <f t="shared" si="24"/>
        <v>0</v>
      </c>
      <c r="AJ44" s="182" t="e">
        <f t="shared" si="25"/>
        <v>#VALUE!</v>
      </c>
      <c r="AK44" s="183" t="e">
        <f t="shared" si="26"/>
        <v>#VALUE!</v>
      </c>
      <c r="AL44" s="534"/>
      <c r="AM44" s="410"/>
      <c r="AN44" s="182" t="e">
        <f t="shared" si="27"/>
        <v>#DIV/0!</v>
      </c>
      <c r="AO44" s="184" t="e">
        <f t="shared" si="28"/>
        <v>#DIV/0!</v>
      </c>
      <c r="AP44" s="174"/>
      <c r="AQ44" s="174"/>
      <c r="AR44" s="534"/>
      <c r="AS44" s="409">
        <f t="shared" si="29"/>
        <v>0</v>
      </c>
      <c r="AT44" s="182" t="e">
        <f t="shared" si="30"/>
        <v>#DIV/0!</v>
      </c>
      <c r="AU44" s="183" t="e">
        <f t="shared" si="2"/>
        <v>#DIV/0!</v>
      </c>
      <c r="AV44" s="185">
        <f>COMMANDE!O44</f>
        <v>0</v>
      </c>
      <c r="AW44" s="186" t="str">
        <f t="shared" si="31"/>
        <v>-</v>
      </c>
      <c r="AX44" s="187" t="e">
        <f t="shared" si="32"/>
        <v>#VALUE!</v>
      </c>
      <c r="AY44" s="185">
        <f>COMMANDE!Q44</f>
        <v>0</v>
      </c>
      <c r="AZ44" s="186" t="str">
        <f t="shared" si="33"/>
        <v>-</v>
      </c>
      <c r="BA44" s="187" t="e">
        <f t="shared" si="34"/>
        <v>#VALUE!</v>
      </c>
      <c r="BB44" s="185">
        <f>COMMANDE!S44</f>
        <v>0</v>
      </c>
      <c r="BC44" s="186" t="str">
        <f t="shared" si="35"/>
        <v>-</v>
      </c>
      <c r="BD44" s="187" t="e">
        <f t="shared" si="36"/>
        <v>#VALUE!</v>
      </c>
      <c r="BE44" s="185">
        <f>COMMANDE!U44</f>
        <v>0</v>
      </c>
      <c r="BF44" s="186" t="str">
        <f t="shared" si="37"/>
        <v>-</v>
      </c>
      <c r="BG44" s="187" t="e">
        <f t="shared" si="38"/>
        <v>#VALUE!</v>
      </c>
      <c r="BH44" s="185">
        <f>COMMANDE!W44</f>
        <v>0</v>
      </c>
      <c r="BI44" s="186" t="str">
        <f t="shared" si="39"/>
        <v>-</v>
      </c>
      <c r="BJ44" s="187" t="e">
        <f t="shared" si="40"/>
        <v>#VALUE!</v>
      </c>
      <c r="BK44" s="185">
        <f>COMMANDE!Y44</f>
        <v>0</v>
      </c>
      <c r="BL44" s="186" t="str">
        <f t="shared" si="41"/>
        <v>-</v>
      </c>
      <c r="BM44" s="187" t="e">
        <f t="shared" si="42"/>
        <v>#VALUE!</v>
      </c>
      <c r="BN44" s="185">
        <f>COMMANDE!AA44</f>
        <v>0</v>
      </c>
      <c r="BO44" s="186" t="str">
        <f t="shared" si="43"/>
        <v>-</v>
      </c>
      <c r="BP44" s="187" t="e">
        <f t="shared" si="44"/>
        <v>#VALUE!</v>
      </c>
      <c r="BQ44" s="185">
        <f>COMMANDE!AC44</f>
        <v>0</v>
      </c>
      <c r="BR44" s="186" t="str">
        <f t="shared" si="45"/>
        <v>-</v>
      </c>
      <c r="BS44" s="187" t="e">
        <f t="shared" si="46"/>
        <v>#VALUE!</v>
      </c>
      <c r="BT44" s="185">
        <f>COMMANDE!AE44</f>
        <v>0</v>
      </c>
      <c r="BU44" s="186" t="str">
        <f t="shared" si="47"/>
        <v>-</v>
      </c>
      <c r="BV44" s="187" t="e">
        <f t="shared" si="48"/>
        <v>#VALUE!</v>
      </c>
      <c r="BW44" s="185">
        <f>COMMANDE!AG44</f>
        <v>0</v>
      </c>
      <c r="BX44" s="186" t="str">
        <f t="shared" si="49"/>
        <v>-</v>
      </c>
      <c r="BY44" s="187" t="e">
        <f t="shared" si="50"/>
        <v>#VALUE!</v>
      </c>
      <c r="BZ44" s="185">
        <f>COMMANDE!AI44</f>
        <v>0</v>
      </c>
      <c r="CA44" s="186" t="str">
        <f t="shared" si="51"/>
        <v>-</v>
      </c>
      <c r="CB44" s="187" t="e">
        <f t="shared" si="52"/>
        <v>#VALUE!</v>
      </c>
      <c r="CC44" s="185">
        <f>COMMANDE!AK44</f>
        <v>0</v>
      </c>
      <c r="CD44" s="186" t="str">
        <f t="shared" si="53"/>
        <v>-</v>
      </c>
      <c r="CE44" s="187" t="e">
        <f t="shared" si="54"/>
        <v>#VALUE!</v>
      </c>
      <c r="CF44" s="185">
        <f>COMMANDE!AM44</f>
        <v>0</v>
      </c>
      <c r="CG44" s="186" t="str">
        <f t="shared" si="55"/>
        <v>-</v>
      </c>
      <c r="CH44" s="187" t="e">
        <f t="shared" si="56"/>
        <v>#VALUE!</v>
      </c>
      <c r="CI44" s="185">
        <f>COMMANDE!AO44</f>
        <v>0</v>
      </c>
      <c r="CJ44" s="186" t="str">
        <f t="shared" si="57"/>
        <v>-</v>
      </c>
      <c r="CK44" s="187" t="e">
        <f t="shared" si="58"/>
        <v>#VALUE!</v>
      </c>
      <c r="CL44" s="185">
        <f>COMMANDE!AQ44</f>
        <v>0</v>
      </c>
      <c r="CM44" s="186" t="str">
        <f t="shared" si="59"/>
        <v>-</v>
      </c>
      <c r="CN44" s="187" t="e">
        <f t="shared" si="60"/>
        <v>#VALUE!</v>
      </c>
      <c r="CO44" s="185">
        <f>COMMANDE!AS44</f>
        <v>0</v>
      </c>
      <c r="CP44" s="186" t="str">
        <f t="shared" si="61"/>
        <v>-</v>
      </c>
      <c r="CQ44" s="187" t="e">
        <f t="shared" si="62"/>
        <v>#VALUE!</v>
      </c>
      <c r="CR44" s="185">
        <f>COMMANDE!AU44</f>
        <v>0</v>
      </c>
      <c r="CS44" s="186" t="str">
        <f t="shared" si="63"/>
        <v>-</v>
      </c>
      <c r="CT44" s="187" t="e">
        <f t="shared" si="64"/>
        <v>#VALUE!</v>
      </c>
      <c r="CU44" s="185">
        <f>COMMANDE!AW44</f>
        <v>0</v>
      </c>
      <c r="CV44" s="186" t="str">
        <f t="shared" si="65"/>
        <v>-</v>
      </c>
      <c r="CW44" s="187" t="e">
        <f t="shared" si="66"/>
        <v>#VALUE!</v>
      </c>
      <c r="CX44" s="185">
        <f>COMMANDE!AY44</f>
        <v>0</v>
      </c>
      <c r="CY44" s="186" t="str">
        <f t="shared" si="67"/>
        <v>-</v>
      </c>
      <c r="CZ44" s="187" t="e">
        <f t="shared" si="68"/>
        <v>#VALUE!</v>
      </c>
      <c r="DA44" s="185">
        <f>COMMANDE!BA44</f>
        <v>0</v>
      </c>
      <c r="DB44" s="186" t="str">
        <f t="shared" si="69"/>
        <v>-</v>
      </c>
      <c r="DC44" s="187" t="e">
        <f t="shared" si="70"/>
        <v>#VALUE!</v>
      </c>
      <c r="DD44" s="416"/>
      <c r="DE44" s="188"/>
    </row>
    <row r="45" spans="1:109" ht="40" customHeight="1" x14ac:dyDescent="0.2">
      <c r="A45" s="390" t="e">
        <f t="shared" si="3"/>
        <v>#VALUE!</v>
      </c>
      <c r="B45" s="390" t="e">
        <f t="shared" si="4"/>
        <v>#VALUE!</v>
      </c>
      <c r="C45" s="390" t="e">
        <f t="shared" si="5"/>
        <v>#VALUE!</v>
      </c>
      <c r="D45" s="390" t="e">
        <f t="shared" si="6"/>
        <v>#VALUE!</v>
      </c>
      <c r="E45" s="390" t="e">
        <f t="shared" si="7"/>
        <v>#VALUE!</v>
      </c>
      <c r="F45" s="390" t="e">
        <f t="shared" si="8"/>
        <v>#VALUE!</v>
      </c>
      <c r="G45" s="390" t="e">
        <f t="shared" si="9"/>
        <v>#VALUE!</v>
      </c>
      <c r="H45" s="390" t="e">
        <f t="shared" si="10"/>
        <v>#VALUE!</v>
      </c>
      <c r="I45" s="390" t="e">
        <f t="shared" si="11"/>
        <v>#VALUE!</v>
      </c>
      <c r="J45" s="390" t="e">
        <f t="shared" si="12"/>
        <v>#VALUE!</v>
      </c>
      <c r="K45" s="390" t="e">
        <f t="shared" si="13"/>
        <v>#VALUE!</v>
      </c>
      <c r="L45" s="390" t="e">
        <f t="shared" si="14"/>
        <v>#VALUE!</v>
      </c>
      <c r="M45" s="390" t="e">
        <f t="shared" si="15"/>
        <v>#VALUE!</v>
      </c>
      <c r="N45" s="390" t="e">
        <f t="shared" si="16"/>
        <v>#VALUE!</v>
      </c>
      <c r="O45" s="390" t="e">
        <f t="shared" si="17"/>
        <v>#VALUE!</v>
      </c>
      <c r="P45" s="390" t="e">
        <f t="shared" si="18"/>
        <v>#VALUE!</v>
      </c>
      <c r="Q45" s="390" t="e">
        <f t="shared" si="19"/>
        <v>#VALUE!</v>
      </c>
      <c r="R45" s="390" t="e">
        <f t="shared" si="20"/>
        <v>#VALUE!</v>
      </c>
      <c r="S45" s="390" t="e">
        <f t="shared" si="21"/>
        <v>#VALUE!</v>
      </c>
      <c r="T45" s="390" t="e">
        <f t="shared" si="22"/>
        <v>#VALUE!</v>
      </c>
      <c r="U45" s="387">
        <f t="shared" si="23"/>
        <v>0</v>
      </c>
      <c r="V45" s="175">
        <f>BDD!A35</f>
        <v>1696</v>
      </c>
      <c r="W45" s="176" t="str">
        <f>BDD!B35</f>
        <v>Betterave en poudre BIO (env. 1kg)</v>
      </c>
      <c r="X45" s="177" t="str">
        <f>IF(BDD!F35=0, "", BDD!F35)</f>
        <v>❤️</v>
      </c>
      <c r="Y45" s="178" t="e">
        <f>ROUND(BDD!G35+FDP_CMD_KG, 2)</f>
        <v>#VALUE!</v>
      </c>
      <c r="Z45" s="178" t="e">
        <f>ROUND(BDD!G35+FDP_FACT_KG, 2)</f>
        <v>#DIV/0!</v>
      </c>
      <c r="AA45" s="179" t="str">
        <f>BDD!H35</f>
        <v>Pièce</v>
      </c>
      <c r="AB45" s="180" t="str">
        <f>IF(NOT(ISBLANK(BDD!I35)), ROUND(SUM((BDD!G35*reduc1),FDP_CMD_KG), 2), "")</f>
        <v/>
      </c>
      <c r="AC45" s="180" t="str">
        <f>IF(NOT(ISBLANK(BDD!J35)), ROUND(SUM((BDD!G35*reduc2),FDP_CMD_KG), 2), "")</f>
        <v/>
      </c>
      <c r="AD45" s="180" t="str">
        <f>IF(NOT(ISBLANK(BDD!K35)), ROUND(SUM((BDD!G35*reduc3),FDP_CMD_KG), 2), "")</f>
        <v/>
      </c>
      <c r="AE45" s="180" t="str">
        <f>IF(NOT(ISBLANK(BDD!I35)), ROUND(SUM((BDD!G35*reduc1),FDP_FACT_KG), 2), "")</f>
        <v/>
      </c>
      <c r="AF45" s="180" t="str">
        <f>IF(NOT(ISBLANK(BDD!J35)), ROUND(SUM((BDD!G35*reduc2),FDP_FACT_KG), 2), "")</f>
        <v/>
      </c>
      <c r="AG45" s="180" t="str">
        <f>IF(NOT(ISBLANK(BDD!K35)), ROUND(SUM((BDD!G35*reduc3),FDP_FACT_KG), 2), "")</f>
        <v/>
      </c>
      <c r="AH45" s="181" t="str">
        <f>BDD!C35</f>
        <v>Hongrie</v>
      </c>
      <c r="AI45" s="403">
        <f t="shared" si="24"/>
        <v>0</v>
      </c>
      <c r="AJ45" s="182" t="e">
        <f t="shared" si="25"/>
        <v>#VALUE!</v>
      </c>
      <c r="AK45" s="183" t="e">
        <f t="shared" si="26"/>
        <v>#VALUE!</v>
      </c>
      <c r="AL45" s="534"/>
      <c r="AM45" s="410"/>
      <c r="AN45" s="182" t="e">
        <f t="shared" si="27"/>
        <v>#DIV/0!</v>
      </c>
      <c r="AO45" s="184" t="e">
        <f t="shared" si="28"/>
        <v>#DIV/0!</v>
      </c>
      <c r="AP45" s="174"/>
      <c r="AQ45" s="174"/>
      <c r="AR45" s="534"/>
      <c r="AS45" s="409">
        <f t="shared" si="29"/>
        <v>0</v>
      </c>
      <c r="AT45" s="182" t="e">
        <f t="shared" si="30"/>
        <v>#DIV/0!</v>
      </c>
      <c r="AU45" s="183" t="e">
        <f t="shared" si="2"/>
        <v>#DIV/0!</v>
      </c>
      <c r="AV45" s="185">
        <f>COMMANDE!O45</f>
        <v>0</v>
      </c>
      <c r="AW45" s="186" t="str">
        <f t="shared" si="31"/>
        <v>-</v>
      </c>
      <c r="AX45" s="187" t="e">
        <f t="shared" si="32"/>
        <v>#VALUE!</v>
      </c>
      <c r="AY45" s="185">
        <f>COMMANDE!Q45</f>
        <v>0</v>
      </c>
      <c r="AZ45" s="186" t="str">
        <f t="shared" si="33"/>
        <v>-</v>
      </c>
      <c r="BA45" s="187" t="e">
        <f t="shared" si="34"/>
        <v>#VALUE!</v>
      </c>
      <c r="BB45" s="185">
        <f>COMMANDE!S45</f>
        <v>0</v>
      </c>
      <c r="BC45" s="186" t="str">
        <f t="shared" si="35"/>
        <v>-</v>
      </c>
      <c r="BD45" s="187" t="e">
        <f t="shared" si="36"/>
        <v>#VALUE!</v>
      </c>
      <c r="BE45" s="185">
        <f>COMMANDE!U45</f>
        <v>0</v>
      </c>
      <c r="BF45" s="186" t="str">
        <f t="shared" si="37"/>
        <v>-</v>
      </c>
      <c r="BG45" s="187" t="e">
        <f t="shared" si="38"/>
        <v>#VALUE!</v>
      </c>
      <c r="BH45" s="185">
        <f>COMMANDE!W45</f>
        <v>0</v>
      </c>
      <c r="BI45" s="186" t="str">
        <f t="shared" si="39"/>
        <v>-</v>
      </c>
      <c r="BJ45" s="187" t="e">
        <f t="shared" si="40"/>
        <v>#VALUE!</v>
      </c>
      <c r="BK45" s="185">
        <f>COMMANDE!Y45</f>
        <v>0</v>
      </c>
      <c r="BL45" s="186" t="str">
        <f t="shared" si="41"/>
        <v>-</v>
      </c>
      <c r="BM45" s="187" t="e">
        <f t="shared" si="42"/>
        <v>#VALUE!</v>
      </c>
      <c r="BN45" s="185">
        <f>COMMANDE!AA45</f>
        <v>0</v>
      </c>
      <c r="BO45" s="186" t="str">
        <f t="shared" si="43"/>
        <v>-</v>
      </c>
      <c r="BP45" s="187" t="e">
        <f t="shared" si="44"/>
        <v>#VALUE!</v>
      </c>
      <c r="BQ45" s="185">
        <f>COMMANDE!AC45</f>
        <v>0</v>
      </c>
      <c r="BR45" s="186" t="str">
        <f t="shared" si="45"/>
        <v>-</v>
      </c>
      <c r="BS45" s="187" t="e">
        <f t="shared" si="46"/>
        <v>#VALUE!</v>
      </c>
      <c r="BT45" s="185">
        <f>COMMANDE!AE45</f>
        <v>0</v>
      </c>
      <c r="BU45" s="186" t="str">
        <f t="shared" si="47"/>
        <v>-</v>
      </c>
      <c r="BV45" s="187" t="e">
        <f t="shared" si="48"/>
        <v>#VALUE!</v>
      </c>
      <c r="BW45" s="185">
        <f>COMMANDE!AG45</f>
        <v>0</v>
      </c>
      <c r="BX45" s="186" t="str">
        <f t="shared" si="49"/>
        <v>-</v>
      </c>
      <c r="BY45" s="187" t="e">
        <f t="shared" si="50"/>
        <v>#VALUE!</v>
      </c>
      <c r="BZ45" s="185">
        <f>COMMANDE!AI45</f>
        <v>0</v>
      </c>
      <c r="CA45" s="186" t="str">
        <f t="shared" si="51"/>
        <v>-</v>
      </c>
      <c r="CB45" s="187" t="e">
        <f t="shared" si="52"/>
        <v>#VALUE!</v>
      </c>
      <c r="CC45" s="185">
        <f>COMMANDE!AK45</f>
        <v>0</v>
      </c>
      <c r="CD45" s="186" t="str">
        <f t="shared" si="53"/>
        <v>-</v>
      </c>
      <c r="CE45" s="187" t="e">
        <f t="shared" si="54"/>
        <v>#VALUE!</v>
      </c>
      <c r="CF45" s="185">
        <f>COMMANDE!AM45</f>
        <v>0</v>
      </c>
      <c r="CG45" s="186" t="str">
        <f t="shared" si="55"/>
        <v>-</v>
      </c>
      <c r="CH45" s="187" t="e">
        <f t="shared" si="56"/>
        <v>#VALUE!</v>
      </c>
      <c r="CI45" s="185">
        <f>COMMANDE!AO45</f>
        <v>0</v>
      </c>
      <c r="CJ45" s="186" t="str">
        <f t="shared" si="57"/>
        <v>-</v>
      </c>
      <c r="CK45" s="187" t="e">
        <f t="shared" si="58"/>
        <v>#VALUE!</v>
      </c>
      <c r="CL45" s="185">
        <f>COMMANDE!AQ45</f>
        <v>0</v>
      </c>
      <c r="CM45" s="186" t="str">
        <f t="shared" si="59"/>
        <v>-</v>
      </c>
      <c r="CN45" s="187" t="e">
        <f t="shared" si="60"/>
        <v>#VALUE!</v>
      </c>
      <c r="CO45" s="185">
        <f>COMMANDE!AS45</f>
        <v>0</v>
      </c>
      <c r="CP45" s="186" t="str">
        <f t="shared" si="61"/>
        <v>-</v>
      </c>
      <c r="CQ45" s="187" t="e">
        <f t="shared" si="62"/>
        <v>#VALUE!</v>
      </c>
      <c r="CR45" s="185">
        <f>COMMANDE!AU45</f>
        <v>0</v>
      </c>
      <c r="CS45" s="186" t="str">
        <f t="shared" si="63"/>
        <v>-</v>
      </c>
      <c r="CT45" s="187" t="e">
        <f t="shared" si="64"/>
        <v>#VALUE!</v>
      </c>
      <c r="CU45" s="185">
        <f>COMMANDE!AW45</f>
        <v>0</v>
      </c>
      <c r="CV45" s="186" t="str">
        <f t="shared" si="65"/>
        <v>-</v>
      </c>
      <c r="CW45" s="187" t="e">
        <f t="shared" si="66"/>
        <v>#VALUE!</v>
      </c>
      <c r="CX45" s="185">
        <f>COMMANDE!AY45</f>
        <v>0</v>
      </c>
      <c r="CY45" s="186" t="str">
        <f t="shared" si="67"/>
        <v>-</v>
      </c>
      <c r="CZ45" s="187" t="e">
        <f t="shared" si="68"/>
        <v>#VALUE!</v>
      </c>
      <c r="DA45" s="185">
        <f>COMMANDE!BA45</f>
        <v>0</v>
      </c>
      <c r="DB45" s="186" t="str">
        <f t="shared" si="69"/>
        <v>-</v>
      </c>
      <c r="DC45" s="187" t="e">
        <f t="shared" si="70"/>
        <v>#VALUE!</v>
      </c>
      <c r="DD45" s="416"/>
      <c r="DE45" s="188"/>
    </row>
    <row r="46" spans="1:109" ht="40" customHeight="1" x14ac:dyDescent="0.2">
      <c r="A46" s="390" t="e">
        <f t="shared" si="3"/>
        <v>#VALUE!</v>
      </c>
      <c r="B46" s="390" t="e">
        <f t="shared" si="4"/>
        <v>#VALUE!</v>
      </c>
      <c r="C46" s="390" t="e">
        <f t="shared" si="5"/>
        <v>#VALUE!</v>
      </c>
      <c r="D46" s="390" t="e">
        <f t="shared" si="6"/>
        <v>#VALUE!</v>
      </c>
      <c r="E46" s="390" t="e">
        <f t="shared" si="7"/>
        <v>#VALUE!</v>
      </c>
      <c r="F46" s="390" t="e">
        <f t="shared" si="8"/>
        <v>#VALUE!</v>
      </c>
      <c r="G46" s="390" t="e">
        <f t="shared" si="9"/>
        <v>#VALUE!</v>
      </c>
      <c r="H46" s="390" t="e">
        <f t="shared" si="10"/>
        <v>#VALUE!</v>
      </c>
      <c r="I46" s="390" t="e">
        <f t="shared" si="11"/>
        <v>#VALUE!</v>
      </c>
      <c r="J46" s="390" t="e">
        <f t="shared" si="12"/>
        <v>#VALUE!</v>
      </c>
      <c r="K46" s="390" t="e">
        <f t="shared" si="13"/>
        <v>#VALUE!</v>
      </c>
      <c r="L46" s="390" t="e">
        <f t="shared" si="14"/>
        <v>#VALUE!</v>
      </c>
      <c r="M46" s="390" t="e">
        <f t="shared" si="15"/>
        <v>#VALUE!</v>
      </c>
      <c r="N46" s="390" t="e">
        <f t="shared" si="16"/>
        <v>#VALUE!</v>
      </c>
      <c r="O46" s="390" t="e">
        <f t="shared" si="17"/>
        <v>#VALUE!</v>
      </c>
      <c r="P46" s="390" t="e">
        <f t="shared" si="18"/>
        <v>#VALUE!</v>
      </c>
      <c r="Q46" s="390" t="e">
        <f t="shared" si="19"/>
        <v>#VALUE!</v>
      </c>
      <c r="R46" s="390" t="e">
        <f t="shared" si="20"/>
        <v>#VALUE!</v>
      </c>
      <c r="S46" s="390" t="e">
        <f t="shared" si="21"/>
        <v>#VALUE!</v>
      </c>
      <c r="T46" s="390" t="e">
        <f t="shared" si="22"/>
        <v>#VALUE!</v>
      </c>
      <c r="U46" s="387">
        <f t="shared" si="23"/>
        <v>0</v>
      </c>
      <c r="V46" s="175">
        <f>BDD!A36</f>
        <v>1696</v>
      </c>
      <c r="W46" s="176" t="str">
        <f>BDD!B36</f>
        <v>Betterave en poudre BIO (env. 500g)</v>
      </c>
      <c r="X46" s="177" t="str">
        <f>IF(BDD!F36=0, "", BDD!F36)</f>
        <v>❤️</v>
      </c>
      <c r="Y46" s="178" t="e">
        <f>ROUND(BDD!G36+FDP_CMD_KG, 2)</f>
        <v>#VALUE!</v>
      </c>
      <c r="Z46" s="178" t="e">
        <f>ROUND(BDD!G36+FDP_FACT_KG, 2)</f>
        <v>#DIV/0!</v>
      </c>
      <c r="AA46" s="179" t="str">
        <f>BDD!H36</f>
        <v>Pièce</v>
      </c>
      <c r="AB46" s="180" t="str">
        <f>IF(NOT(ISBLANK(BDD!I36)), ROUND(SUM((BDD!G36*reduc1),FDP_CMD_KG), 2), "")</f>
        <v/>
      </c>
      <c r="AC46" s="180" t="str">
        <f>IF(NOT(ISBLANK(BDD!J36)), ROUND(SUM((BDD!G36*reduc2),FDP_CMD_KG), 2), "")</f>
        <v/>
      </c>
      <c r="AD46" s="180" t="str">
        <f>IF(NOT(ISBLANK(BDD!K36)), ROUND(SUM((BDD!G36*reduc3),FDP_CMD_KG), 2), "")</f>
        <v/>
      </c>
      <c r="AE46" s="180" t="str">
        <f>IF(NOT(ISBLANK(BDD!I36)), ROUND(SUM((BDD!G36*reduc1),FDP_FACT_KG), 2), "")</f>
        <v/>
      </c>
      <c r="AF46" s="180" t="str">
        <f>IF(NOT(ISBLANK(BDD!J36)), ROUND(SUM((BDD!G36*reduc2),FDP_FACT_KG), 2), "")</f>
        <v/>
      </c>
      <c r="AG46" s="180" t="str">
        <f>IF(NOT(ISBLANK(BDD!K36)), ROUND(SUM((BDD!G36*reduc3),FDP_FACT_KG), 2), "")</f>
        <v/>
      </c>
      <c r="AH46" s="181" t="str">
        <f>BDD!C36</f>
        <v>Hongrie</v>
      </c>
      <c r="AI46" s="403">
        <f t="shared" si="24"/>
        <v>0</v>
      </c>
      <c r="AJ46" s="182" t="e">
        <f t="shared" si="25"/>
        <v>#VALUE!</v>
      </c>
      <c r="AK46" s="183" t="e">
        <f t="shared" si="26"/>
        <v>#VALUE!</v>
      </c>
      <c r="AL46" s="534"/>
      <c r="AM46" s="410"/>
      <c r="AN46" s="182" t="e">
        <f t="shared" si="27"/>
        <v>#DIV/0!</v>
      </c>
      <c r="AO46" s="184" t="e">
        <f t="shared" si="28"/>
        <v>#DIV/0!</v>
      </c>
      <c r="AP46" s="174"/>
      <c r="AQ46" s="174"/>
      <c r="AR46" s="534"/>
      <c r="AS46" s="409">
        <f t="shared" si="29"/>
        <v>0</v>
      </c>
      <c r="AT46" s="182" t="e">
        <f t="shared" si="30"/>
        <v>#DIV/0!</v>
      </c>
      <c r="AU46" s="183" t="e">
        <f t="shared" si="2"/>
        <v>#DIV/0!</v>
      </c>
      <c r="AV46" s="185">
        <f>COMMANDE!O46</f>
        <v>0</v>
      </c>
      <c r="AW46" s="186" t="str">
        <f t="shared" si="31"/>
        <v>-</v>
      </c>
      <c r="AX46" s="187" t="e">
        <f t="shared" si="32"/>
        <v>#VALUE!</v>
      </c>
      <c r="AY46" s="185">
        <f>COMMANDE!Q46</f>
        <v>0</v>
      </c>
      <c r="AZ46" s="186" t="str">
        <f t="shared" si="33"/>
        <v>-</v>
      </c>
      <c r="BA46" s="187" t="e">
        <f t="shared" si="34"/>
        <v>#VALUE!</v>
      </c>
      <c r="BB46" s="185">
        <f>COMMANDE!S46</f>
        <v>0</v>
      </c>
      <c r="BC46" s="186" t="str">
        <f t="shared" si="35"/>
        <v>-</v>
      </c>
      <c r="BD46" s="187" t="e">
        <f t="shared" si="36"/>
        <v>#VALUE!</v>
      </c>
      <c r="BE46" s="185">
        <f>COMMANDE!U46</f>
        <v>0</v>
      </c>
      <c r="BF46" s="186" t="str">
        <f t="shared" si="37"/>
        <v>-</v>
      </c>
      <c r="BG46" s="187" t="e">
        <f t="shared" si="38"/>
        <v>#VALUE!</v>
      </c>
      <c r="BH46" s="185">
        <f>COMMANDE!W46</f>
        <v>0</v>
      </c>
      <c r="BI46" s="186" t="str">
        <f t="shared" si="39"/>
        <v>-</v>
      </c>
      <c r="BJ46" s="187" t="e">
        <f t="shared" si="40"/>
        <v>#VALUE!</v>
      </c>
      <c r="BK46" s="185">
        <f>COMMANDE!Y46</f>
        <v>0</v>
      </c>
      <c r="BL46" s="186" t="str">
        <f t="shared" si="41"/>
        <v>-</v>
      </c>
      <c r="BM46" s="187" t="e">
        <f t="shared" si="42"/>
        <v>#VALUE!</v>
      </c>
      <c r="BN46" s="185">
        <f>COMMANDE!AA46</f>
        <v>0</v>
      </c>
      <c r="BO46" s="186" t="str">
        <f t="shared" si="43"/>
        <v>-</v>
      </c>
      <c r="BP46" s="187" t="e">
        <f t="shared" si="44"/>
        <v>#VALUE!</v>
      </c>
      <c r="BQ46" s="185">
        <f>COMMANDE!AC46</f>
        <v>0</v>
      </c>
      <c r="BR46" s="186" t="str">
        <f t="shared" si="45"/>
        <v>-</v>
      </c>
      <c r="BS46" s="187" t="e">
        <f t="shared" si="46"/>
        <v>#VALUE!</v>
      </c>
      <c r="BT46" s="185">
        <f>COMMANDE!AE46</f>
        <v>0</v>
      </c>
      <c r="BU46" s="186" t="str">
        <f t="shared" si="47"/>
        <v>-</v>
      </c>
      <c r="BV46" s="187" t="e">
        <f t="shared" si="48"/>
        <v>#VALUE!</v>
      </c>
      <c r="BW46" s="185">
        <f>COMMANDE!AG46</f>
        <v>0</v>
      </c>
      <c r="BX46" s="186" t="str">
        <f t="shared" si="49"/>
        <v>-</v>
      </c>
      <c r="BY46" s="187" t="e">
        <f t="shared" si="50"/>
        <v>#VALUE!</v>
      </c>
      <c r="BZ46" s="185">
        <f>COMMANDE!AI46</f>
        <v>0</v>
      </c>
      <c r="CA46" s="186" t="str">
        <f t="shared" si="51"/>
        <v>-</v>
      </c>
      <c r="CB46" s="187" t="e">
        <f t="shared" si="52"/>
        <v>#VALUE!</v>
      </c>
      <c r="CC46" s="185">
        <f>COMMANDE!AK46</f>
        <v>0</v>
      </c>
      <c r="CD46" s="186" t="str">
        <f t="shared" si="53"/>
        <v>-</v>
      </c>
      <c r="CE46" s="187" t="e">
        <f t="shared" si="54"/>
        <v>#VALUE!</v>
      </c>
      <c r="CF46" s="185">
        <f>COMMANDE!AM46</f>
        <v>0</v>
      </c>
      <c r="CG46" s="186" t="str">
        <f t="shared" si="55"/>
        <v>-</v>
      </c>
      <c r="CH46" s="187" t="e">
        <f t="shared" si="56"/>
        <v>#VALUE!</v>
      </c>
      <c r="CI46" s="185">
        <f>COMMANDE!AO46</f>
        <v>0</v>
      </c>
      <c r="CJ46" s="186" t="str">
        <f t="shared" si="57"/>
        <v>-</v>
      </c>
      <c r="CK46" s="187" t="e">
        <f t="shared" si="58"/>
        <v>#VALUE!</v>
      </c>
      <c r="CL46" s="185">
        <f>COMMANDE!AQ46</f>
        <v>0</v>
      </c>
      <c r="CM46" s="186" t="str">
        <f t="shared" si="59"/>
        <v>-</v>
      </c>
      <c r="CN46" s="187" t="e">
        <f t="shared" si="60"/>
        <v>#VALUE!</v>
      </c>
      <c r="CO46" s="185">
        <f>COMMANDE!AS46</f>
        <v>0</v>
      </c>
      <c r="CP46" s="186" t="str">
        <f t="shared" si="61"/>
        <v>-</v>
      </c>
      <c r="CQ46" s="187" t="e">
        <f t="shared" si="62"/>
        <v>#VALUE!</v>
      </c>
      <c r="CR46" s="185">
        <f>COMMANDE!AU46</f>
        <v>0</v>
      </c>
      <c r="CS46" s="186" t="str">
        <f t="shared" si="63"/>
        <v>-</v>
      </c>
      <c r="CT46" s="187" t="e">
        <f t="shared" si="64"/>
        <v>#VALUE!</v>
      </c>
      <c r="CU46" s="185">
        <f>COMMANDE!AW46</f>
        <v>0</v>
      </c>
      <c r="CV46" s="186" t="str">
        <f t="shared" si="65"/>
        <v>-</v>
      </c>
      <c r="CW46" s="187" t="e">
        <f t="shared" si="66"/>
        <v>#VALUE!</v>
      </c>
      <c r="CX46" s="185">
        <f>COMMANDE!AY46</f>
        <v>0</v>
      </c>
      <c r="CY46" s="186" t="str">
        <f t="shared" si="67"/>
        <v>-</v>
      </c>
      <c r="CZ46" s="187" t="e">
        <f t="shared" si="68"/>
        <v>#VALUE!</v>
      </c>
      <c r="DA46" s="185">
        <f>COMMANDE!BA46</f>
        <v>0</v>
      </c>
      <c r="DB46" s="186" t="str">
        <f t="shared" si="69"/>
        <v>-</v>
      </c>
      <c r="DC46" s="187" t="e">
        <f t="shared" si="70"/>
        <v>#VALUE!</v>
      </c>
      <c r="DD46" s="416"/>
      <c r="DE46" s="188"/>
    </row>
    <row r="47" spans="1:109" ht="40" customHeight="1" x14ac:dyDescent="0.2">
      <c r="A47" s="390" t="e">
        <f t="shared" si="3"/>
        <v>#VALUE!</v>
      </c>
      <c r="B47" s="390" t="e">
        <f t="shared" si="4"/>
        <v>#VALUE!</v>
      </c>
      <c r="C47" s="390" t="e">
        <f t="shared" si="5"/>
        <v>#VALUE!</v>
      </c>
      <c r="D47" s="390" t="e">
        <f t="shared" si="6"/>
        <v>#VALUE!</v>
      </c>
      <c r="E47" s="390" t="e">
        <f t="shared" si="7"/>
        <v>#VALUE!</v>
      </c>
      <c r="F47" s="390" t="e">
        <f t="shared" si="8"/>
        <v>#VALUE!</v>
      </c>
      <c r="G47" s="390" t="e">
        <f t="shared" si="9"/>
        <v>#VALUE!</v>
      </c>
      <c r="H47" s="390" t="e">
        <f t="shared" si="10"/>
        <v>#VALUE!</v>
      </c>
      <c r="I47" s="390" t="e">
        <f t="shared" si="11"/>
        <v>#VALUE!</v>
      </c>
      <c r="J47" s="390" t="e">
        <f t="shared" si="12"/>
        <v>#VALUE!</v>
      </c>
      <c r="K47" s="390" t="e">
        <f t="shared" si="13"/>
        <v>#VALUE!</v>
      </c>
      <c r="L47" s="390" t="e">
        <f t="shared" si="14"/>
        <v>#VALUE!</v>
      </c>
      <c r="M47" s="390" t="e">
        <f t="shared" si="15"/>
        <v>#VALUE!</v>
      </c>
      <c r="N47" s="390" t="e">
        <f t="shared" si="16"/>
        <v>#VALUE!</v>
      </c>
      <c r="O47" s="390" t="e">
        <f t="shared" si="17"/>
        <v>#VALUE!</v>
      </c>
      <c r="P47" s="390" t="e">
        <f t="shared" si="18"/>
        <v>#VALUE!</v>
      </c>
      <c r="Q47" s="390" t="e">
        <f t="shared" si="19"/>
        <v>#VALUE!</v>
      </c>
      <c r="R47" s="390" t="e">
        <f t="shared" si="20"/>
        <v>#VALUE!</v>
      </c>
      <c r="S47" s="390" t="e">
        <f t="shared" si="21"/>
        <v>#VALUE!</v>
      </c>
      <c r="T47" s="390" t="e">
        <f t="shared" si="22"/>
        <v>#VALUE!</v>
      </c>
      <c r="U47" s="387">
        <f t="shared" si="23"/>
        <v>0</v>
      </c>
      <c r="V47" s="175">
        <f>BDD!A37</f>
        <v>1758</v>
      </c>
      <c r="W47" s="176" t="str">
        <f>BDD!B37</f>
        <v>Beurre de cacao BIO (env. 1kg)</v>
      </c>
      <c r="X47" s="177" t="str">
        <f>IF(BDD!F37=0, "", BDD!F37)</f>
        <v/>
      </c>
      <c r="Y47" s="178" t="e">
        <f>ROUND(BDD!G37+FDP_CMD_KG, 2)</f>
        <v>#VALUE!</v>
      </c>
      <c r="Z47" s="178" t="e">
        <f>ROUND(BDD!G37+FDP_FACT_KG, 2)</f>
        <v>#DIV/0!</v>
      </c>
      <c r="AA47" s="179" t="str">
        <f>BDD!H37</f>
        <v>Pièce</v>
      </c>
      <c r="AB47" s="180" t="str">
        <f>IF(NOT(ISBLANK(BDD!I37)), ROUND(SUM((BDD!G37*reduc1),FDP_CMD_KG), 2), "")</f>
        <v/>
      </c>
      <c r="AC47" s="180" t="str">
        <f>IF(NOT(ISBLANK(BDD!J37)), ROUND(SUM((BDD!G37*reduc2),FDP_CMD_KG), 2), "")</f>
        <v/>
      </c>
      <c r="AD47" s="180" t="str">
        <f>IF(NOT(ISBLANK(BDD!K37)), ROUND(SUM((BDD!G37*reduc3),FDP_CMD_KG), 2), "")</f>
        <v/>
      </c>
      <c r="AE47" s="180" t="str">
        <f>IF(NOT(ISBLANK(BDD!I37)), ROUND(SUM((BDD!G37*reduc1),FDP_FACT_KG), 2), "")</f>
        <v/>
      </c>
      <c r="AF47" s="180" t="str">
        <f>IF(NOT(ISBLANK(BDD!J37)), ROUND(SUM((BDD!G37*reduc2),FDP_FACT_KG), 2), "")</f>
        <v/>
      </c>
      <c r="AG47" s="180" t="str">
        <f>IF(NOT(ISBLANK(BDD!K37)), ROUND(SUM((BDD!G37*reduc3),FDP_FACT_KG), 2), "")</f>
        <v/>
      </c>
      <c r="AH47" s="181" t="str">
        <f>BDD!C37</f>
        <v>Pérou</v>
      </c>
      <c r="AI47" s="403">
        <f t="shared" si="24"/>
        <v>0</v>
      </c>
      <c r="AJ47" s="182" t="e">
        <f t="shared" si="25"/>
        <v>#VALUE!</v>
      </c>
      <c r="AK47" s="183" t="e">
        <f t="shared" si="26"/>
        <v>#VALUE!</v>
      </c>
      <c r="AL47" s="534"/>
      <c r="AM47" s="410"/>
      <c r="AN47" s="182" t="e">
        <f t="shared" si="27"/>
        <v>#DIV/0!</v>
      </c>
      <c r="AO47" s="184" t="e">
        <f t="shared" si="28"/>
        <v>#DIV/0!</v>
      </c>
      <c r="AP47" s="174"/>
      <c r="AQ47" s="174"/>
      <c r="AR47" s="534"/>
      <c r="AS47" s="409">
        <f t="shared" si="29"/>
        <v>0</v>
      </c>
      <c r="AT47" s="182" t="e">
        <f t="shared" si="30"/>
        <v>#DIV/0!</v>
      </c>
      <c r="AU47" s="183" t="e">
        <f t="shared" si="2"/>
        <v>#DIV/0!</v>
      </c>
      <c r="AV47" s="185">
        <f>COMMANDE!O47</f>
        <v>0</v>
      </c>
      <c r="AW47" s="186" t="str">
        <f t="shared" si="31"/>
        <v>-</v>
      </c>
      <c r="AX47" s="187" t="e">
        <f t="shared" si="32"/>
        <v>#VALUE!</v>
      </c>
      <c r="AY47" s="185">
        <f>COMMANDE!Q47</f>
        <v>0</v>
      </c>
      <c r="AZ47" s="186" t="str">
        <f t="shared" si="33"/>
        <v>-</v>
      </c>
      <c r="BA47" s="187" t="e">
        <f t="shared" si="34"/>
        <v>#VALUE!</v>
      </c>
      <c r="BB47" s="185">
        <f>COMMANDE!S47</f>
        <v>0</v>
      </c>
      <c r="BC47" s="186" t="str">
        <f t="shared" si="35"/>
        <v>-</v>
      </c>
      <c r="BD47" s="187" t="e">
        <f t="shared" si="36"/>
        <v>#VALUE!</v>
      </c>
      <c r="BE47" s="185">
        <f>COMMANDE!U47</f>
        <v>0</v>
      </c>
      <c r="BF47" s="186" t="str">
        <f t="shared" si="37"/>
        <v>-</v>
      </c>
      <c r="BG47" s="187" t="e">
        <f t="shared" si="38"/>
        <v>#VALUE!</v>
      </c>
      <c r="BH47" s="185">
        <f>COMMANDE!W47</f>
        <v>0</v>
      </c>
      <c r="BI47" s="186" t="str">
        <f t="shared" si="39"/>
        <v>-</v>
      </c>
      <c r="BJ47" s="187" t="e">
        <f t="shared" si="40"/>
        <v>#VALUE!</v>
      </c>
      <c r="BK47" s="185">
        <f>COMMANDE!Y47</f>
        <v>0</v>
      </c>
      <c r="BL47" s="186" t="str">
        <f t="shared" si="41"/>
        <v>-</v>
      </c>
      <c r="BM47" s="187" t="e">
        <f t="shared" si="42"/>
        <v>#VALUE!</v>
      </c>
      <c r="BN47" s="185">
        <f>COMMANDE!AA47</f>
        <v>0</v>
      </c>
      <c r="BO47" s="186" t="str">
        <f t="shared" si="43"/>
        <v>-</v>
      </c>
      <c r="BP47" s="187" t="e">
        <f t="shared" si="44"/>
        <v>#VALUE!</v>
      </c>
      <c r="BQ47" s="185">
        <f>COMMANDE!AC47</f>
        <v>0</v>
      </c>
      <c r="BR47" s="186" t="str">
        <f t="shared" si="45"/>
        <v>-</v>
      </c>
      <c r="BS47" s="187" t="e">
        <f t="shared" si="46"/>
        <v>#VALUE!</v>
      </c>
      <c r="BT47" s="185">
        <f>COMMANDE!AE47</f>
        <v>0</v>
      </c>
      <c r="BU47" s="186" t="str">
        <f t="shared" si="47"/>
        <v>-</v>
      </c>
      <c r="BV47" s="187" t="e">
        <f t="shared" si="48"/>
        <v>#VALUE!</v>
      </c>
      <c r="BW47" s="185">
        <f>COMMANDE!AG47</f>
        <v>0</v>
      </c>
      <c r="BX47" s="186" t="str">
        <f t="shared" si="49"/>
        <v>-</v>
      </c>
      <c r="BY47" s="187" t="e">
        <f t="shared" si="50"/>
        <v>#VALUE!</v>
      </c>
      <c r="BZ47" s="185">
        <f>COMMANDE!AI47</f>
        <v>0</v>
      </c>
      <c r="CA47" s="186" t="str">
        <f t="shared" si="51"/>
        <v>-</v>
      </c>
      <c r="CB47" s="187" t="e">
        <f t="shared" si="52"/>
        <v>#VALUE!</v>
      </c>
      <c r="CC47" s="185">
        <f>COMMANDE!AK47</f>
        <v>0</v>
      </c>
      <c r="CD47" s="186" t="str">
        <f t="shared" si="53"/>
        <v>-</v>
      </c>
      <c r="CE47" s="187" t="e">
        <f t="shared" si="54"/>
        <v>#VALUE!</v>
      </c>
      <c r="CF47" s="185">
        <f>COMMANDE!AM47</f>
        <v>0</v>
      </c>
      <c r="CG47" s="186" t="str">
        <f t="shared" si="55"/>
        <v>-</v>
      </c>
      <c r="CH47" s="187" t="e">
        <f t="shared" si="56"/>
        <v>#VALUE!</v>
      </c>
      <c r="CI47" s="185">
        <f>COMMANDE!AO47</f>
        <v>0</v>
      </c>
      <c r="CJ47" s="186" t="str">
        <f t="shared" si="57"/>
        <v>-</v>
      </c>
      <c r="CK47" s="187" t="e">
        <f t="shared" si="58"/>
        <v>#VALUE!</v>
      </c>
      <c r="CL47" s="185">
        <f>COMMANDE!AQ47</f>
        <v>0</v>
      </c>
      <c r="CM47" s="186" t="str">
        <f t="shared" si="59"/>
        <v>-</v>
      </c>
      <c r="CN47" s="187" t="e">
        <f t="shared" si="60"/>
        <v>#VALUE!</v>
      </c>
      <c r="CO47" s="185">
        <f>COMMANDE!AS47</f>
        <v>0</v>
      </c>
      <c r="CP47" s="186" t="str">
        <f t="shared" si="61"/>
        <v>-</v>
      </c>
      <c r="CQ47" s="187" t="e">
        <f t="shared" si="62"/>
        <v>#VALUE!</v>
      </c>
      <c r="CR47" s="185">
        <f>COMMANDE!AU47</f>
        <v>0</v>
      </c>
      <c r="CS47" s="186" t="str">
        <f t="shared" si="63"/>
        <v>-</v>
      </c>
      <c r="CT47" s="187" t="e">
        <f t="shared" si="64"/>
        <v>#VALUE!</v>
      </c>
      <c r="CU47" s="185">
        <f>COMMANDE!AW47</f>
        <v>0</v>
      </c>
      <c r="CV47" s="186" t="str">
        <f t="shared" si="65"/>
        <v>-</v>
      </c>
      <c r="CW47" s="187" t="e">
        <f t="shared" si="66"/>
        <v>#VALUE!</v>
      </c>
      <c r="CX47" s="185">
        <f>COMMANDE!AY47</f>
        <v>0</v>
      </c>
      <c r="CY47" s="186" t="str">
        <f t="shared" si="67"/>
        <v>-</v>
      </c>
      <c r="CZ47" s="187" t="e">
        <f t="shared" si="68"/>
        <v>#VALUE!</v>
      </c>
      <c r="DA47" s="185">
        <f>COMMANDE!BA47</f>
        <v>0</v>
      </c>
      <c r="DB47" s="186" t="str">
        <f t="shared" si="69"/>
        <v>-</v>
      </c>
      <c r="DC47" s="187" t="e">
        <f t="shared" si="70"/>
        <v>#VALUE!</v>
      </c>
      <c r="DD47" s="416"/>
      <c r="DE47" s="188"/>
    </row>
    <row r="48" spans="1:109" ht="40" customHeight="1" x14ac:dyDescent="0.2">
      <c r="A48" s="390" t="e">
        <f t="shared" si="3"/>
        <v>#VALUE!</v>
      </c>
      <c r="B48" s="390" t="e">
        <f t="shared" si="4"/>
        <v>#VALUE!</v>
      </c>
      <c r="C48" s="390" t="e">
        <f t="shared" si="5"/>
        <v>#VALUE!</v>
      </c>
      <c r="D48" s="390" t="e">
        <f t="shared" si="6"/>
        <v>#VALUE!</v>
      </c>
      <c r="E48" s="390" t="e">
        <f t="shared" si="7"/>
        <v>#VALUE!</v>
      </c>
      <c r="F48" s="390" t="e">
        <f t="shared" si="8"/>
        <v>#VALUE!</v>
      </c>
      <c r="G48" s="390" t="e">
        <f t="shared" si="9"/>
        <v>#VALUE!</v>
      </c>
      <c r="H48" s="390" t="e">
        <f t="shared" si="10"/>
        <v>#VALUE!</v>
      </c>
      <c r="I48" s="390" t="e">
        <f t="shared" si="11"/>
        <v>#VALUE!</v>
      </c>
      <c r="J48" s="390" t="e">
        <f t="shared" si="12"/>
        <v>#VALUE!</v>
      </c>
      <c r="K48" s="390" t="e">
        <f t="shared" si="13"/>
        <v>#VALUE!</v>
      </c>
      <c r="L48" s="390" t="e">
        <f t="shared" si="14"/>
        <v>#VALUE!</v>
      </c>
      <c r="M48" s="390" t="e">
        <f t="shared" si="15"/>
        <v>#VALUE!</v>
      </c>
      <c r="N48" s="390" t="e">
        <f t="shared" si="16"/>
        <v>#VALUE!</v>
      </c>
      <c r="O48" s="390" t="e">
        <f t="shared" si="17"/>
        <v>#VALUE!</v>
      </c>
      <c r="P48" s="390" t="e">
        <f t="shared" si="18"/>
        <v>#VALUE!</v>
      </c>
      <c r="Q48" s="390" t="e">
        <f t="shared" si="19"/>
        <v>#VALUE!</v>
      </c>
      <c r="R48" s="390" t="e">
        <f t="shared" si="20"/>
        <v>#VALUE!</v>
      </c>
      <c r="S48" s="390" t="e">
        <f t="shared" si="21"/>
        <v>#VALUE!</v>
      </c>
      <c r="T48" s="390" t="e">
        <f t="shared" si="22"/>
        <v>#VALUE!</v>
      </c>
      <c r="U48" s="387">
        <f t="shared" si="23"/>
        <v>0</v>
      </c>
      <c r="V48" s="175">
        <f>BDD!A38</f>
        <v>1257</v>
      </c>
      <c r="W48" s="176" t="str">
        <f>BDD!B38</f>
        <v>Blette BIO</v>
      </c>
      <c r="X48" s="177" t="str">
        <f>IF(BDD!F38=0, "", BDD!F38)</f>
        <v/>
      </c>
      <c r="Y48" s="178" t="e">
        <f>ROUND(BDD!G38+FDP_CMD_KG, 2)</f>
        <v>#VALUE!</v>
      </c>
      <c r="Z48" s="178" t="e">
        <f>ROUND(BDD!G38+FDP_FACT_KG, 2)</f>
        <v>#DIV/0!</v>
      </c>
      <c r="AA48" s="179" t="str">
        <f>BDD!H38</f>
        <v>kg</v>
      </c>
      <c r="AB48" s="180" t="str">
        <f>IF(NOT(ISBLANK(BDD!I38)), ROUND(SUM((BDD!G38*reduc1),FDP_CMD_KG), 2), "")</f>
        <v/>
      </c>
      <c r="AC48" s="180" t="str">
        <f>IF(NOT(ISBLANK(BDD!J38)), ROUND(SUM((BDD!G38*reduc2),FDP_CMD_KG), 2), "")</f>
        <v/>
      </c>
      <c r="AD48" s="180" t="str">
        <f>IF(NOT(ISBLANK(BDD!K38)), ROUND(SUM((BDD!G38*reduc3),FDP_CMD_KG), 2), "")</f>
        <v/>
      </c>
      <c r="AE48" s="180" t="str">
        <f>IF(NOT(ISBLANK(BDD!I38)), ROUND(SUM((BDD!G38*reduc1),FDP_FACT_KG), 2), "")</f>
        <v/>
      </c>
      <c r="AF48" s="180" t="str">
        <f>IF(NOT(ISBLANK(BDD!J38)), ROUND(SUM((BDD!G38*reduc2),FDP_FACT_KG), 2), "")</f>
        <v/>
      </c>
      <c r="AG48" s="180" t="str">
        <f>IF(NOT(ISBLANK(BDD!K38)), ROUND(SUM((BDD!G38*reduc3),FDP_FACT_KG), 2), "")</f>
        <v/>
      </c>
      <c r="AH48" s="181" t="str">
        <f>BDD!C38</f>
        <v>Grenade</v>
      </c>
      <c r="AI48" s="403">
        <f t="shared" si="24"/>
        <v>0</v>
      </c>
      <c r="AJ48" s="182" t="e">
        <f t="shared" si="25"/>
        <v>#VALUE!</v>
      </c>
      <c r="AK48" s="183" t="e">
        <f t="shared" si="26"/>
        <v>#VALUE!</v>
      </c>
      <c r="AL48" s="534"/>
      <c r="AM48" s="410"/>
      <c r="AN48" s="182" t="e">
        <f t="shared" si="27"/>
        <v>#DIV/0!</v>
      </c>
      <c r="AO48" s="184" t="e">
        <f t="shared" si="28"/>
        <v>#DIV/0!</v>
      </c>
      <c r="AP48" s="174"/>
      <c r="AQ48" s="174"/>
      <c r="AR48" s="534"/>
      <c r="AS48" s="409">
        <f t="shared" si="29"/>
        <v>0</v>
      </c>
      <c r="AT48" s="182" t="e">
        <f t="shared" si="30"/>
        <v>#DIV/0!</v>
      </c>
      <c r="AU48" s="183" t="e">
        <f t="shared" si="2"/>
        <v>#DIV/0!</v>
      </c>
      <c r="AV48" s="185">
        <f>COMMANDE!O48</f>
        <v>0</v>
      </c>
      <c r="AW48" s="186" t="str">
        <f t="shared" si="31"/>
        <v>-</v>
      </c>
      <c r="AX48" s="187" t="e">
        <f t="shared" si="32"/>
        <v>#VALUE!</v>
      </c>
      <c r="AY48" s="185">
        <f>COMMANDE!Q48</f>
        <v>0</v>
      </c>
      <c r="AZ48" s="186" t="str">
        <f t="shared" si="33"/>
        <v>-</v>
      </c>
      <c r="BA48" s="187" t="e">
        <f t="shared" si="34"/>
        <v>#VALUE!</v>
      </c>
      <c r="BB48" s="185">
        <f>COMMANDE!S48</f>
        <v>0</v>
      </c>
      <c r="BC48" s="186" t="str">
        <f t="shared" si="35"/>
        <v>-</v>
      </c>
      <c r="BD48" s="187" t="e">
        <f t="shared" si="36"/>
        <v>#VALUE!</v>
      </c>
      <c r="BE48" s="185">
        <f>COMMANDE!U48</f>
        <v>0</v>
      </c>
      <c r="BF48" s="186" t="str">
        <f t="shared" si="37"/>
        <v>-</v>
      </c>
      <c r="BG48" s="187" t="e">
        <f t="shared" si="38"/>
        <v>#VALUE!</v>
      </c>
      <c r="BH48" s="185">
        <f>COMMANDE!W48</f>
        <v>0</v>
      </c>
      <c r="BI48" s="186" t="str">
        <f t="shared" si="39"/>
        <v>-</v>
      </c>
      <c r="BJ48" s="187" t="e">
        <f t="shared" si="40"/>
        <v>#VALUE!</v>
      </c>
      <c r="BK48" s="185">
        <f>COMMANDE!Y48</f>
        <v>0</v>
      </c>
      <c r="BL48" s="186" t="str">
        <f t="shared" si="41"/>
        <v>-</v>
      </c>
      <c r="BM48" s="187" t="e">
        <f t="shared" si="42"/>
        <v>#VALUE!</v>
      </c>
      <c r="BN48" s="185">
        <f>COMMANDE!AA48</f>
        <v>0</v>
      </c>
      <c r="BO48" s="186" t="str">
        <f t="shared" si="43"/>
        <v>-</v>
      </c>
      <c r="BP48" s="187" t="e">
        <f t="shared" si="44"/>
        <v>#VALUE!</v>
      </c>
      <c r="BQ48" s="185">
        <f>COMMANDE!AC48</f>
        <v>0</v>
      </c>
      <c r="BR48" s="186" t="str">
        <f t="shared" si="45"/>
        <v>-</v>
      </c>
      <c r="BS48" s="187" t="e">
        <f t="shared" si="46"/>
        <v>#VALUE!</v>
      </c>
      <c r="BT48" s="185">
        <f>COMMANDE!AE48</f>
        <v>0</v>
      </c>
      <c r="BU48" s="186" t="str">
        <f t="shared" si="47"/>
        <v>-</v>
      </c>
      <c r="BV48" s="187" t="e">
        <f t="shared" si="48"/>
        <v>#VALUE!</v>
      </c>
      <c r="BW48" s="185">
        <f>COMMANDE!AG48</f>
        <v>0</v>
      </c>
      <c r="BX48" s="186" t="str">
        <f t="shared" si="49"/>
        <v>-</v>
      </c>
      <c r="BY48" s="187" t="e">
        <f t="shared" si="50"/>
        <v>#VALUE!</v>
      </c>
      <c r="BZ48" s="185">
        <f>COMMANDE!AI48</f>
        <v>0</v>
      </c>
      <c r="CA48" s="186" t="str">
        <f t="shared" si="51"/>
        <v>-</v>
      </c>
      <c r="CB48" s="187" t="e">
        <f t="shared" si="52"/>
        <v>#VALUE!</v>
      </c>
      <c r="CC48" s="185">
        <f>COMMANDE!AK48</f>
        <v>0</v>
      </c>
      <c r="CD48" s="186" t="str">
        <f t="shared" si="53"/>
        <v>-</v>
      </c>
      <c r="CE48" s="187" t="e">
        <f t="shared" si="54"/>
        <v>#VALUE!</v>
      </c>
      <c r="CF48" s="185">
        <f>COMMANDE!AM48</f>
        <v>0</v>
      </c>
      <c r="CG48" s="186" t="str">
        <f t="shared" si="55"/>
        <v>-</v>
      </c>
      <c r="CH48" s="187" t="e">
        <f t="shared" si="56"/>
        <v>#VALUE!</v>
      </c>
      <c r="CI48" s="185">
        <f>COMMANDE!AO48</f>
        <v>0</v>
      </c>
      <c r="CJ48" s="186" t="str">
        <f t="shared" si="57"/>
        <v>-</v>
      </c>
      <c r="CK48" s="187" t="e">
        <f t="shared" si="58"/>
        <v>#VALUE!</v>
      </c>
      <c r="CL48" s="185">
        <f>COMMANDE!AQ48</f>
        <v>0</v>
      </c>
      <c r="CM48" s="186" t="str">
        <f t="shared" si="59"/>
        <v>-</v>
      </c>
      <c r="CN48" s="187" t="e">
        <f t="shared" si="60"/>
        <v>#VALUE!</v>
      </c>
      <c r="CO48" s="185">
        <f>COMMANDE!AS48</f>
        <v>0</v>
      </c>
      <c r="CP48" s="186" t="str">
        <f t="shared" si="61"/>
        <v>-</v>
      </c>
      <c r="CQ48" s="187" t="e">
        <f t="shared" si="62"/>
        <v>#VALUE!</v>
      </c>
      <c r="CR48" s="185">
        <f>COMMANDE!AU48</f>
        <v>0</v>
      </c>
      <c r="CS48" s="186" t="str">
        <f t="shared" si="63"/>
        <v>-</v>
      </c>
      <c r="CT48" s="187" t="e">
        <f t="shared" si="64"/>
        <v>#VALUE!</v>
      </c>
      <c r="CU48" s="185">
        <f>COMMANDE!AW48</f>
        <v>0</v>
      </c>
      <c r="CV48" s="186" t="str">
        <f t="shared" si="65"/>
        <v>-</v>
      </c>
      <c r="CW48" s="187" t="e">
        <f t="shared" si="66"/>
        <v>#VALUE!</v>
      </c>
      <c r="CX48" s="185">
        <f>COMMANDE!AY48</f>
        <v>0</v>
      </c>
      <c r="CY48" s="186" t="str">
        <f t="shared" si="67"/>
        <v>-</v>
      </c>
      <c r="CZ48" s="187" t="e">
        <f t="shared" si="68"/>
        <v>#VALUE!</v>
      </c>
      <c r="DA48" s="185">
        <f>COMMANDE!BA48</f>
        <v>0</v>
      </c>
      <c r="DB48" s="186" t="str">
        <f t="shared" si="69"/>
        <v>-</v>
      </c>
      <c r="DC48" s="187" t="e">
        <f t="shared" si="70"/>
        <v>#VALUE!</v>
      </c>
      <c r="DD48" s="416"/>
      <c r="DE48" s="188"/>
    </row>
    <row r="49" spans="1:109" ht="40" customHeight="1" x14ac:dyDescent="0.2">
      <c r="A49" s="390" t="e">
        <f t="shared" si="3"/>
        <v>#VALUE!</v>
      </c>
      <c r="B49" s="390" t="e">
        <f t="shared" si="4"/>
        <v>#VALUE!</v>
      </c>
      <c r="C49" s="390" t="e">
        <f t="shared" si="5"/>
        <v>#VALUE!</v>
      </c>
      <c r="D49" s="390" t="e">
        <f t="shared" si="6"/>
        <v>#VALUE!</v>
      </c>
      <c r="E49" s="390" t="e">
        <f t="shared" si="7"/>
        <v>#VALUE!</v>
      </c>
      <c r="F49" s="390" t="e">
        <f t="shared" si="8"/>
        <v>#VALUE!</v>
      </c>
      <c r="G49" s="390" t="e">
        <f t="shared" si="9"/>
        <v>#VALUE!</v>
      </c>
      <c r="H49" s="390" t="e">
        <f t="shared" si="10"/>
        <v>#VALUE!</v>
      </c>
      <c r="I49" s="390" t="e">
        <f t="shared" si="11"/>
        <v>#VALUE!</v>
      </c>
      <c r="J49" s="390" t="e">
        <f t="shared" si="12"/>
        <v>#VALUE!</v>
      </c>
      <c r="K49" s="390" t="e">
        <f t="shared" si="13"/>
        <v>#VALUE!</v>
      </c>
      <c r="L49" s="390" t="e">
        <f t="shared" si="14"/>
        <v>#VALUE!</v>
      </c>
      <c r="M49" s="390" t="e">
        <f t="shared" si="15"/>
        <v>#VALUE!</v>
      </c>
      <c r="N49" s="390" t="e">
        <f t="shared" si="16"/>
        <v>#VALUE!</v>
      </c>
      <c r="O49" s="390" t="e">
        <f t="shared" si="17"/>
        <v>#VALUE!</v>
      </c>
      <c r="P49" s="390" t="e">
        <f t="shared" si="18"/>
        <v>#VALUE!</v>
      </c>
      <c r="Q49" s="390" t="e">
        <f t="shared" si="19"/>
        <v>#VALUE!</v>
      </c>
      <c r="R49" s="390" t="e">
        <f t="shared" si="20"/>
        <v>#VALUE!</v>
      </c>
      <c r="S49" s="390" t="e">
        <f t="shared" si="21"/>
        <v>#VALUE!</v>
      </c>
      <c r="T49" s="390" t="e">
        <f t="shared" si="22"/>
        <v>#VALUE!</v>
      </c>
      <c r="U49" s="387">
        <f t="shared" si="23"/>
        <v>0</v>
      </c>
      <c r="V49" s="175">
        <f>BDD!A39</f>
        <v>1597</v>
      </c>
      <c r="W49" s="176" t="str">
        <f>BDD!B39</f>
        <v xml:space="preserve">Cacao en poudre CRU BIO (env. 1 kg) </v>
      </c>
      <c r="X49" s="177" t="str">
        <f>IF(BDD!F39=0, "", BDD!F39)</f>
        <v/>
      </c>
      <c r="Y49" s="178" t="e">
        <f>ROUND(BDD!G39+FDP_CMD_KG, 2)</f>
        <v>#VALUE!</v>
      </c>
      <c r="Z49" s="178" t="e">
        <f>ROUND(BDD!G39+FDP_FACT_KG, 2)</f>
        <v>#DIV/0!</v>
      </c>
      <c r="AA49" s="179" t="str">
        <f>BDD!H39</f>
        <v>Pièce</v>
      </c>
      <c r="AB49" s="180" t="e">
        <f>IF(NOT(ISBLANK(BDD!I39)), ROUND(SUM((BDD!G39*reduc1),FDP_CMD_KG), 2), "")</f>
        <v>#VALUE!</v>
      </c>
      <c r="AC49" s="180" t="str">
        <f>IF(NOT(ISBLANK(BDD!J39)), ROUND(SUM((BDD!G39*reduc2),FDP_CMD_KG), 2), "")</f>
        <v/>
      </c>
      <c r="AD49" s="180" t="str">
        <f>IF(NOT(ISBLANK(BDD!K39)), ROUND(SUM((BDD!G39*reduc3),FDP_CMD_KG), 2), "")</f>
        <v/>
      </c>
      <c r="AE49" s="180" t="e">
        <f>IF(NOT(ISBLANK(BDD!I39)), ROUND(SUM((BDD!G39*reduc1),FDP_FACT_KG), 2), "")</f>
        <v>#DIV/0!</v>
      </c>
      <c r="AF49" s="180" t="str">
        <f>IF(NOT(ISBLANK(BDD!J39)), ROUND(SUM((BDD!G39*reduc2),FDP_FACT_KG), 2), "")</f>
        <v/>
      </c>
      <c r="AG49" s="180" t="str">
        <f>IF(NOT(ISBLANK(BDD!K39)), ROUND(SUM((BDD!G39*reduc3),FDP_FACT_KG), 2), "")</f>
        <v/>
      </c>
      <c r="AH49" s="181" t="str">
        <f>BDD!C39</f>
        <v>Pérou</v>
      </c>
      <c r="AI49" s="403">
        <f t="shared" si="24"/>
        <v>0</v>
      </c>
      <c r="AJ49" s="182" t="e">
        <f t="shared" si="25"/>
        <v>#VALUE!</v>
      </c>
      <c r="AK49" s="183" t="e">
        <f t="shared" si="26"/>
        <v>#VALUE!</v>
      </c>
      <c r="AL49" s="534"/>
      <c r="AM49" s="410"/>
      <c r="AN49" s="182" t="e">
        <f t="shared" si="27"/>
        <v>#DIV/0!</v>
      </c>
      <c r="AO49" s="184" t="e">
        <f t="shared" si="28"/>
        <v>#DIV/0!</v>
      </c>
      <c r="AP49" s="174"/>
      <c r="AQ49" s="174"/>
      <c r="AR49" s="534"/>
      <c r="AS49" s="409">
        <f t="shared" si="29"/>
        <v>0</v>
      </c>
      <c r="AT49" s="182" t="e">
        <f t="shared" si="30"/>
        <v>#DIV/0!</v>
      </c>
      <c r="AU49" s="183" t="e">
        <f t="shared" ref="AU49:AU112" si="71">$AS49*$AT49</f>
        <v>#DIV/0!</v>
      </c>
      <c r="AV49" s="185">
        <f>COMMANDE!O49</f>
        <v>0</v>
      </c>
      <c r="AW49" s="186" t="str">
        <f t="shared" si="31"/>
        <v>-</v>
      </c>
      <c r="AX49" s="187" t="e">
        <f t="shared" si="32"/>
        <v>#VALUE!</v>
      </c>
      <c r="AY49" s="185">
        <f>COMMANDE!Q49</f>
        <v>0</v>
      </c>
      <c r="AZ49" s="186" t="str">
        <f t="shared" si="33"/>
        <v>-</v>
      </c>
      <c r="BA49" s="187" t="e">
        <f t="shared" si="34"/>
        <v>#VALUE!</v>
      </c>
      <c r="BB49" s="185">
        <f>COMMANDE!S49</f>
        <v>0</v>
      </c>
      <c r="BC49" s="186" t="str">
        <f t="shared" si="35"/>
        <v>-</v>
      </c>
      <c r="BD49" s="187" t="e">
        <f t="shared" si="36"/>
        <v>#VALUE!</v>
      </c>
      <c r="BE49" s="185">
        <f>COMMANDE!U49</f>
        <v>0</v>
      </c>
      <c r="BF49" s="186" t="str">
        <f t="shared" si="37"/>
        <v>-</v>
      </c>
      <c r="BG49" s="187" t="e">
        <f t="shared" si="38"/>
        <v>#VALUE!</v>
      </c>
      <c r="BH49" s="185">
        <f>COMMANDE!W49</f>
        <v>0</v>
      </c>
      <c r="BI49" s="186" t="str">
        <f t="shared" si="39"/>
        <v>-</v>
      </c>
      <c r="BJ49" s="187" t="e">
        <f t="shared" si="40"/>
        <v>#VALUE!</v>
      </c>
      <c r="BK49" s="185">
        <f>COMMANDE!Y49</f>
        <v>0</v>
      </c>
      <c r="BL49" s="186" t="str">
        <f t="shared" si="41"/>
        <v>-</v>
      </c>
      <c r="BM49" s="187" t="e">
        <f t="shared" si="42"/>
        <v>#VALUE!</v>
      </c>
      <c r="BN49" s="185">
        <f>COMMANDE!AA49</f>
        <v>0</v>
      </c>
      <c r="BO49" s="186" t="str">
        <f t="shared" si="43"/>
        <v>-</v>
      </c>
      <c r="BP49" s="187" t="e">
        <f t="shared" si="44"/>
        <v>#VALUE!</v>
      </c>
      <c r="BQ49" s="185">
        <f>COMMANDE!AC49</f>
        <v>0</v>
      </c>
      <c r="BR49" s="186" t="str">
        <f t="shared" si="45"/>
        <v>-</v>
      </c>
      <c r="BS49" s="187" t="e">
        <f t="shared" si="46"/>
        <v>#VALUE!</v>
      </c>
      <c r="BT49" s="185">
        <f>COMMANDE!AE49</f>
        <v>0</v>
      </c>
      <c r="BU49" s="186" t="str">
        <f t="shared" si="47"/>
        <v>-</v>
      </c>
      <c r="BV49" s="187" t="e">
        <f t="shared" si="48"/>
        <v>#VALUE!</v>
      </c>
      <c r="BW49" s="185">
        <f>COMMANDE!AG49</f>
        <v>0</v>
      </c>
      <c r="BX49" s="186" t="str">
        <f t="shared" si="49"/>
        <v>-</v>
      </c>
      <c r="BY49" s="187" t="e">
        <f t="shared" si="50"/>
        <v>#VALUE!</v>
      </c>
      <c r="BZ49" s="185">
        <f>COMMANDE!AI49</f>
        <v>0</v>
      </c>
      <c r="CA49" s="186" t="str">
        <f t="shared" si="51"/>
        <v>-</v>
      </c>
      <c r="CB49" s="187" t="e">
        <f t="shared" si="52"/>
        <v>#VALUE!</v>
      </c>
      <c r="CC49" s="185">
        <f>COMMANDE!AK49</f>
        <v>0</v>
      </c>
      <c r="CD49" s="186" t="str">
        <f t="shared" si="53"/>
        <v>-</v>
      </c>
      <c r="CE49" s="187" t="e">
        <f t="shared" si="54"/>
        <v>#VALUE!</v>
      </c>
      <c r="CF49" s="185">
        <f>COMMANDE!AM49</f>
        <v>0</v>
      </c>
      <c r="CG49" s="186" t="str">
        <f t="shared" si="55"/>
        <v>-</v>
      </c>
      <c r="CH49" s="187" t="e">
        <f t="shared" si="56"/>
        <v>#VALUE!</v>
      </c>
      <c r="CI49" s="185">
        <f>COMMANDE!AO49</f>
        <v>0</v>
      </c>
      <c r="CJ49" s="186" t="str">
        <f t="shared" si="57"/>
        <v>-</v>
      </c>
      <c r="CK49" s="187" t="e">
        <f t="shared" si="58"/>
        <v>#VALUE!</v>
      </c>
      <c r="CL49" s="185">
        <f>COMMANDE!AQ49</f>
        <v>0</v>
      </c>
      <c r="CM49" s="186" t="str">
        <f t="shared" si="59"/>
        <v>-</v>
      </c>
      <c r="CN49" s="187" t="e">
        <f t="shared" si="60"/>
        <v>#VALUE!</v>
      </c>
      <c r="CO49" s="185">
        <f>COMMANDE!AS49</f>
        <v>0</v>
      </c>
      <c r="CP49" s="186" t="str">
        <f t="shared" si="61"/>
        <v>-</v>
      </c>
      <c r="CQ49" s="187" t="e">
        <f t="shared" si="62"/>
        <v>#VALUE!</v>
      </c>
      <c r="CR49" s="185">
        <f>COMMANDE!AU49</f>
        <v>0</v>
      </c>
      <c r="CS49" s="186" t="str">
        <f t="shared" si="63"/>
        <v>-</v>
      </c>
      <c r="CT49" s="187" t="e">
        <f t="shared" si="64"/>
        <v>#VALUE!</v>
      </c>
      <c r="CU49" s="185">
        <f>COMMANDE!AW49</f>
        <v>0</v>
      </c>
      <c r="CV49" s="186" t="str">
        <f t="shared" si="65"/>
        <v>-</v>
      </c>
      <c r="CW49" s="187" t="e">
        <f t="shared" si="66"/>
        <v>#VALUE!</v>
      </c>
      <c r="CX49" s="185">
        <f>COMMANDE!AY49</f>
        <v>0</v>
      </c>
      <c r="CY49" s="186" t="str">
        <f t="shared" si="67"/>
        <v>-</v>
      </c>
      <c r="CZ49" s="187" t="e">
        <f t="shared" si="68"/>
        <v>#VALUE!</v>
      </c>
      <c r="DA49" s="185">
        <f>COMMANDE!BA49</f>
        <v>0</v>
      </c>
      <c r="DB49" s="186" t="str">
        <f t="shared" si="69"/>
        <v>-</v>
      </c>
      <c r="DC49" s="187" t="e">
        <f t="shared" si="70"/>
        <v>#VALUE!</v>
      </c>
      <c r="DD49" s="416"/>
      <c r="DE49" s="188"/>
    </row>
    <row r="50" spans="1:109" ht="40" customHeight="1" x14ac:dyDescent="0.2">
      <c r="A50" s="390" t="e">
        <f t="shared" si="3"/>
        <v>#VALUE!</v>
      </c>
      <c r="B50" s="390" t="e">
        <f t="shared" si="4"/>
        <v>#VALUE!</v>
      </c>
      <c r="C50" s="390" t="e">
        <f t="shared" si="5"/>
        <v>#VALUE!</v>
      </c>
      <c r="D50" s="390" t="e">
        <f t="shared" si="6"/>
        <v>#VALUE!</v>
      </c>
      <c r="E50" s="390" t="e">
        <f t="shared" si="7"/>
        <v>#VALUE!</v>
      </c>
      <c r="F50" s="390" t="e">
        <f t="shared" si="8"/>
        <v>#VALUE!</v>
      </c>
      <c r="G50" s="390" t="e">
        <f t="shared" si="9"/>
        <v>#VALUE!</v>
      </c>
      <c r="H50" s="390" t="e">
        <f t="shared" si="10"/>
        <v>#VALUE!</v>
      </c>
      <c r="I50" s="390" t="e">
        <f t="shared" si="11"/>
        <v>#VALUE!</v>
      </c>
      <c r="J50" s="390" t="e">
        <f t="shared" si="12"/>
        <v>#VALUE!</v>
      </c>
      <c r="K50" s="390" t="e">
        <f t="shared" si="13"/>
        <v>#VALUE!</v>
      </c>
      <c r="L50" s="390" t="e">
        <f t="shared" si="14"/>
        <v>#VALUE!</v>
      </c>
      <c r="M50" s="390" t="e">
        <f t="shared" si="15"/>
        <v>#VALUE!</v>
      </c>
      <c r="N50" s="390" t="e">
        <f t="shared" si="16"/>
        <v>#VALUE!</v>
      </c>
      <c r="O50" s="390" t="e">
        <f t="shared" si="17"/>
        <v>#VALUE!</v>
      </c>
      <c r="P50" s="390" t="e">
        <f t="shared" si="18"/>
        <v>#VALUE!</v>
      </c>
      <c r="Q50" s="390" t="e">
        <f t="shared" si="19"/>
        <v>#VALUE!</v>
      </c>
      <c r="R50" s="390" t="e">
        <f t="shared" si="20"/>
        <v>#VALUE!</v>
      </c>
      <c r="S50" s="390" t="e">
        <f t="shared" si="21"/>
        <v>#VALUE!</v>
      </c>
      <c r="T50" s="390" t="e">
        <f t="shared" si="22"/>
        <v>#VALUE!</v>
      </c>
      <c r="U50" s="387">
        <f t="shared" si="23"/>
        <v>0</v>
      </c>
      <c r="V50" s="175">
        <f>BDD!A40</f>
        <v>6099</v>
      </c>
      <c r="W50" s="176" t="str">
        <f>BDD!B40</f>
        <v>Camu Camu en poudre BIO (env. 250g)</v>
      </c>
      <c r="X50" s="177" t="str">
        <f>IF(BDD!F40=0, "", BDD!F40)</f>
        <v/>
      </c>
      <c r="Y50" s="178" t="e">
        <f>ROUND(BDD!G40+FDP_CMD_KG, 2)</f>
        <v>#VALUE!</v>
      </c>
      <c r="Z50" s="178" t="e">
        <f>ROUND(BDD!G40+FDP_FACT_KG, 2)</f>
        <v>#DIV/0!</v>
      </c>
      <c r="AA50" s="179" t="str">
        <f>BDD!H40</f>
        <v>Pièce</v>
      </c>
      <c r="AB50" s="180" t="str">
        <f>IF(NOT(ISBLANK(BDD!I40)), ROUND(SUM((BDD!G40*reduc1),FDP_CMD_KG), 2), "")</f>
        <v/>
      </c>
      <c r="AC50" s="180" t="str">
        <f>IF(NOT(ISBLANK(BDD!J40)), ROUND(SUM((BDD!G40*reduc2),FDP_CMD_KG), 2), "")</f>
        <v/>
      </c>
      <c r="AD50" s="180" t="str">
        <f>IF(NOT(ISBLANK(BDD!K40)), ROUND(SUM((BDD!G40*reduc3),FDP_CMD_KG), 2), "")</f>
        <v/>
      </c>
      <c r="AE50" s="180" t="str">
        <f>IF(NOT(ISBLANK(BDD!I40)), ROUND(SUM((BDD!G40*reduc1),FDP_FACT_KG), 2), "")</f>
        <v/>
      </c>
      <c r="AF50" s="180" t="str">
        <f>IF(NOT(ISBLANK(BDD!J40)), ROUND(SUM((BDD!G40*reduc2),FDP_FACT_KG), 2), "")</f>
        <v/>
      </c>
      <c r="AG50" s="180" t="str">
        <f>IF(NOT(ISBLANK(BDD!K40)), ROUND(SUM((BDD!G40*reduc3),FDP_FACT_KG), 2), "")</f>
        <v/>
      </c>
      <c r="AH50" s="181" t="str">
        <f>BDD!C40</f>
        <v>Pérou</v>
      </c>
      <c r="AI50" s="403">
        <f t="shared" si="24"/>
        <v>0</v>
      </c>
      <c r="AJ50" s="182" t="e">
        <f t="shared" si="25"/>
        <v>#VALUE!</v>
      </c>
      <c r="AK50" s="183" t="e">
        <f t="shared" si="26"/>
        <v>#VALUE!</v>
      </c>
      <c r="AL50" s="534"/>
      <c r="AM50" s="410"/>
      <c r="AN50" s="182" t="e">
        <f t="shared" si="27"/>
        <v>#DIV/0!</v>
      </c>
      <c r="AO50" s="184" t="e">
        <f t="shared" si="28"/>
        <v>#DIV/0!</v>
      </c>
      <c r="AP50" s="174"/>
      <c r="AQ50" s="174"/>
      <c r="AR50" s="534"/>
      <c r="AS50" s="409">
        <f t="shared" si="29"/>
        <v>0</v>
      </c>
      <c r="AT50" s="182" t="e">
        <f t="shared" si="30"/>
        <v>#DIV/0!</v>
      </c>
      <c r="AU50" s="183" t="e">
        <f t="shared" si="71"/>
        <v>#DIV/0!</v>
      </c>
      <c r="AV50" s="185">
        <f>COMMANDE!O50</f>
        <v>0</v>
      </c>
      <c r="AW50" s="186" t="str">
        <f t="shared" si="31"/>
        <v>-</v>
      </c>
      <c r="AX50" s="187" t="e">
        <f t="shared" si="32"/>
        <v>#VALUE!</v>
      </c>
      <c r="AY50" s="185">
        <f>COMMANDE!Q50</f>
        <v>0</v>
      </c>
      <c r="AZ50" s="186" t="str">
        <f t="shared" si="33"/>
        <v>-</v>
      </c>
      <c r="BA50" s="187" t="e">
        <f t="shared" si="34"/>
        <v>#VALUE!</v>
      </c>
      <c r="BB50" s="185">
        <f>COMMANDE!S50</f>
        <v>0</v>
      </c>
      <c r="BC50" s="186" t="str">
        <f t="shared" si="35"/>
        <v>-</v>
      </c>
      <c r="BD50" s="187" t="e">
        <f t="shared" si="36"/>
        <v>#VALUE!</v>
      </c>
      <c r="BE50" s="185">
        <f>COMMANDE!U50</f>
        <v>0</v>
      </c>
      <c r="BF50" s="186" t="str">
        <f t="shared" si="37"/>
        <v>-</v>
      </c>
      <c r="BG50" s="187" t="e">
        <f t="shared" si="38"/>
        <v>#VALUE!</v>
      </c>
      <c r="BH50" s="185">
        <f>COMMANDE!W50</f>
        <v>0</v>
      </c>
      <c r="BI50" s="186" t="str">
        <f t="shared" si="39"/>
        <v>-</v>
      </c>
      <c r="BJ50" s="187" t="e">
        <f t="shared" si="40"/>
        <v>#VALUE!</v>
      </c>
      <c r="BK50" s="185">
        <f>COMMANDE!Y50</f>
        <v>0</v>
      </c>
      <c r="BL50" s="186" t="str">
        <f t="shared" si="41"/>
        <v>-</v>
      </c>
      <c r="BM50" s="187" t="e">
        <f t="shared" si="42"/>
        <v>#VALUE!</v>
      </c>
      <c r="BN50" s="185">
        <f>COMMANDE!AA50</f>
        <v>0</v>
      </c>
      <c r="BO50" s="186" t="str">
        <f t="shared" si="43"/>
        <v>-</v>
      </c>
      <c r="BP50" s="187" t="e">
        <f t="shared" si="44"/>
        <v>#VALUE!</v>
      </c>
      <c r="BQ50" s="185">
        <f>COMMANDE!AC50</f>
        <v>0</v>
      </c>
      <c r="BR50" s="186" t="str">
        <f t="shared" si="45"/>
        <v>-</v>
      </c>
      <c r="BS50" s="187" t="e">
        <f t="shared" si="46"/>
        <v>#VALUE!</v>
      </c>
      <c r="BT50" s="185">
        <f>COMMANDE!AE50</f>
        <v>0</v>
      </c>
      <c r="BU50" s="186" t="str">
        <f t="shared" si="47"/>
        <v>-</v>
      </c>
      <c r="BV50" s="187" t="e">
        <f t="shared" si="48"/>
        <v>#VALUE!</v>
      </c>
      <c r="BW50" s="185">
        <f>COMMANDE!AG50</f>
        <v>0</v>
      </c>
      <c r="BX50" s="186" t="str">
        <f t="shared" si="49"/>
        <v>-</v>
      </c>
      <c r="BY50" s="187" t="e">
        <f t="shared" si="50"/>
        <v>#VALUE!</v>
      </c>
      <c r="BZ50" s="185">
        <f>COMMANDE!AI50</f>
        <v>0</v>
      </c>
      <c r="CA50" s="186" t="str">
        <f t="shared" si="51"/>
        <v>-</v>
      </c>
      <c r="CB50" s="187" t="e">
        <f t="shared" si="52"/>
        <v>#VALUE!</v>
      </c>
      <c r="CC50" s="185">
        <f>COMMANDE!AK50</f>
        <v>0</v>
      </c>
      <c r="CD50" s="186" t="str">
        <f t="shared" si="53"/>
        <v>-</v>
      </c>
      <c r="CE50" s="187" t="e">
        <f t="shared" si="54"/>
        <v>#VALUE!</v>
      </c>
      <c r="CF50" s="185">
        <f>COMMANDE!AM50</f>
        <v>0</v>
      </c>
      <c r="CG50" s="186" t="str">
        <f t="shared" si="55"/>
        <v>-</v>
      </c>
      <c r="CH50" s="187" t="e">
        <f t="shared" si="56"/>
        <v>#VALUE!</v>
      </c>
      <c r="CI50" s="185">
        <f>COMMANDE!AO50</f>
        <v>0</v>
      </c>
      <c r="CJ50" s="186" t="str">
        <f t="shared" si="57"/>
        <v>-</v>
      </c>
      <c r="CK50" s="187" t="e">
        <f t="shared" si="58"/>
        <v>#VALUE!</v>
      </c>
      <c r="CL50" s="185">
        <f>COMMANDE!AQ50</f>
        <v>0</v>
      </c>
      <c r="CM50" s="186" t="str">
        <f t="shared" si="59"/>
        <v>-</v>
      </c>
      <c r="CN50" s="187" t="e">
        <f t="shared" si="60"/>
        <v>#VALUE!</v>
      </c>
      <c r="CO50" s="185">
        <f>COMMANDE!AS50</f>
        <v>0</v>
      </c>
      <c r="CP50" s="186" t="str">
        <f t="shared" si="61"/>
        <v>-</v>
      </c>
      <c r="CQ50" s="187" t="e">
        <f t="shared" si="62"/>
        <v>#VALUE!</v>
      </c>
      <c r="CR50" s="185">
        <f>COMMANDE!AU50</f>
        <v>0</v>
      </c>
      <c r="CS50" s="186" t="str">
        <f t="shared" si="63"/>
        <v>-</v>
      </c>
      <c r="CT50" s="187" t="e">
        <f t="shared" si="64"/>
        <v>#VALUE!</v>
      </c>
      <c r="CU50" s="185">
        <f>COMMANDE!AW50</f>
        <v>0</v>
      </c>
      <c r="CV50" s="186" t="str">
        <f t="shared" si="65"/>
        <v>-</v>
      </c>
      <c r="CW50" s="187" t="e">
        <f t="shared" si="66"/>
        <v>#VALUE!</v>
      </c>
      <c r="CX50" s="185">
        <f>COMMANDE!AY50</f>
        <v>0</v>
      </c>
      <c r="CY50" s="186" t="str">
        <f t="shared" si="67"/>
        <v>-</v>
      </c>
      <c r="CZ50" s="187" t="e">
        <f t="shared" si="68"/>
        <v>#VALUE!</v>
      </c>
      <c r="DA50" s="185">
        <f>COMMANDE!BA50</f>
        <v>0</v>
      </c>
      <c r="DB50" s="186" t="str">
        <f t="shared" si="69"/>
        <v>-</v>
      </c>
      <c r="DC50" s="187" t="e">
        <f t="shared" si="70"/>
        <v>#VALUE!</v>
      </c>
      <c r="DD50" s="416"/>
      <c r="DE50" s="188"/>
    </row>
    <row r="51" spans="1:109" ht="40" customHeight="1" x14ac:dyDescent="0.2">
      <c r="A51" s="390" t="e">
        <f t="shared" si="3"/>
        <v>#VALUE!</v>
      </c>
      <c r="B51" s="390" t="e">
        <f t="shared" si="4"/>
        <v>#VALUE!</v>
      </c>
      <c r="C51" s="390" t="e">
        <f t="shared" si="5"/>
        <v>#VALUE!</v>
      </c>
      <c r="D51" s="390" t="e">
        <f t="shared" si="6"/>
        <v>#VALUE!</v>
      </c>
      <c r="E51" s="390" t="e">
        <f t="shared" si="7"/>
        <v>#VALUE!</v>
      </c>
      <c r="F51" s="390" t="e">
        <f t="shared" si="8"/>
        <v>#VALUE!</v>
      </c>
      <c r="G51" s="390" t="e">
        <f t="shared" si="9"/>
        <v>#VALUE!</v>
      </c>
      <c r="H51" s="390" t="e">
        <f t="shared" si="10"/>
        <v>#VALUE!</v>
      </c>
      <c r="I51" s="390" t="e">
        <f t="shared" si="11"/>
        <v>#VALUE!</v>
      </c>
      <c r="J51" s="390" t="e">
        <f t="shared" si="12"/>
        <v>#VALUE!</v>
      </c>
      <c r="K51" s="390" t="e">
        <f t="shared" si="13"/>
        <v>#VALUE!</v>
      </c>
      <c r="L51" s="390" t="e">
        <f t="shared" si="14"/>
        <v>#VALUE!</v>
      </c>
      <c r="M51" s="390" t="e">
        <f t="shared" si="15"/>
        <v>#VALUE!</v>
      </c>
      <c r="N51" s="390" t="e">
        <f t="shared" si="16"/>
        <v>#VALUE!</v>
      </c>
      <c r="O51" s="390" t="e">
        <f t="shared" si="17"/>
        <v>#VALUE!</v>
      </c>
      <c r="P51" s="390" t="e">
        <f t="shared" si="18"/>
        <v>#VALUE!</v>
      </c>
      <c r="Q51" s="390" t="e">
        <f t="shared" si="19"/>
        <v>#VALUE!</v>
      </c>
      <c r="R51" s="390" t="e">
        <f t="shared" si="20"/>
        <v>#VALUE!</v>
      </c>
      <c r="S51" s="390" t="e">
        <f t="shared" si="21"/>
        <v>#VALUE!</v>
      </c>
      <c r="T51" s="390" t="e">
        <f t="shared" si="22"/>
        <v>#VALUE!</v>
      </c>
      <c r="U51" s="387">
        <f t="shared" si="23"/>
        <v>0</v>
      </c>
      <c r="V51" s="175">
        <f>BDD!A41</f>
        <v>3210</v>
      </c>
      <c r="W51" s="176" t="str">
        <f>BDD!B41</f>
        <v>Carambole / fruit étoilé</v>
      </c>
      <c r="X51" s="177" t="str">
        <f>IF(BDD!F41=0, "", BDD!F41)</f>
        <v/>
      </c>
      <c r="Y51" s="178" t="e">
        <f>ROUND(BDD!G41+FDP_CMD_KG, 2)</f>
        <v>#VALUE!</v>
      </c>
      <c r="Z51" s="178" t="e">
        <f>ROUND(BDD!G41+FDP_FACT_KG, 2)</f>
        <v>#DIV/0!</v>
      </c>
      <c r="AA51" s="179" t="str">
        <f>BDD!H41</f>
        <v>kg</v>
      </c>
      <c r="AB51" s="180" t="e">
        <f>IF(NOT(ISBLANK(BDD!I41)), ROUND(SUM((BDD!G41*reduc1),FDP_CMD_KG), 2), "")</f>
        <v>#VALUE!</v>
      </c>
      <c r="AC51" s="180" t="e">
        <f>IF(NOT(ISBLANK(BDD!J41)), ROUND(SUM((BDD!G41*reduc2),FDP_CMD_KG), 2), "")</f>
        <v>#VALUE!</v>
      </c>
      <c r="AD51" s="180" t="str">
        <f>IF(NOT(ISBLANK(BDD!K41)), ROUND(SUM((BDD!G41*reduc3),FDP_CMD_KG), 2), "")</f>
        <v/>
      </c>
      <c r="AE51" s="180" t="e">
        <f>IF(NOT(ISBLANK(BDD!I41)), ROUND(SUM((BDD!G41*reduc1),FDP_FACT_KG), 2), "")</f>
        <v>#DIV/0!</v>
      </c>
      <c r="AF51" s="180" t="e">
        <f>IF(NOT(ISBLANK(BDD!J41)), ROUND(SUM((BDD!G41*reduc2),FDP_FACT_KG), 2), "")</f>
        <v>#DIV/0!</v>
      </c>
      <c r="AG51" s="180" t="str">
        <f>IF(NOT(ISBLANK(BDD!K41)), ROUND(SUM((BDD!G41*reduc3),FDP_FACT_KG), 2), "")</f>
        <v/>
      </c>
      <c r="AH51" s="181" t="str">
        <f>BDD!C41</f>
        <v>Grenade</v>
      </c>
      <c r="AI51" s="403">
        <f t="shared" si="24"/>
        <v>0</v>
      </c>
      <c r="AJ51" s="182" t="e">
        <f t="shared" si="25"/>
        <v>#VALUE!</v>
      </c>
      <c r="AK51" s="183" t="e">
        <f t="shared" si="26"/>
        <v>#VALUE!</v>
      </c>
      <c r="AL51" s="534"/>
      <c r="AM51" s="410"/>
      <c r="AN51" s="182" t="e">
        <f t="shared" si="27"/>
        <v>#DIV/0!</v>
      </c>
      <c r="AO51" s="184" t="e">
        <f t="shared" si="28"/>
        <v>#DIV/0!</v>
      </c>
      <c r="AP51" s="174"/>
      <c r="AQ51" s="174"/>
      <c r="AR51" s="534"/>
      <c r="AS51" s="409">
        <f t="shared" si="29"/>
        <v>0</v>
      </c>
      <c r="AT51" s="182" t="e">
        <f t="shared" si="30"/>
        <v>#DIV/0!</v>
      </c>
      <c r="AU51" s="183" t="e">
        <f t="shared" si="71"/>
        <v>#DIV/0!</v>
      </c>
      <c r="AV51" s="185">
        <f>COMMANDE!O51</f>
        <v>0</v>
      </c>
      <c r="AW51" s="186" t="str">
        <f t="shared" si="31"/>
        <v>-</v>
      </c>
      <c r="AX51" s="187" t="e">
        <f t="shared" si="32"/>
        <v>#VALUE!</v>
      </c>
      <c r="AY51" s="185">
        <f>COMMANDE!Q51</f>
        <v>0</v>
      </c>
      <c r="AZ51" s="186" t="str">
        <f t="shared" si="33"/>
        <v>-</v>
      </c>
      <c r="BA51" s="187" t="e">
        <f t="shared" si="34"/>
        <v>#VALUE!</v>
      </c>
      <c r="BB51" s="185">
        <f>COMMANDE!S51</f>
        <v>0</v>
      </c>
      <c r="BC51" s="186" t="str">
        <f t="shared" si="35"/>
        <v>-</v>
      </c>
      <c r="BD51" s="187" t="e">
        <f t="shared" si="36"/>
        <v>#VALUE!</v>
      </c>
      <c r="BE51" s="185">
        <f>COMMANDE!U51</f>
        <v>0</v>
      </c>
      <c r="BF51" s="186" t="str">
        <f t="shared" si="37"/>
        <v>-</v>
      </c>
      <c r="BG51" s="187" t="e">
        <f t="shared" si="38"/>
        <v>#VALUE!</v>
      </c>
      <c r="BH51" s="185">
        <f>COMMANDE!W51</f>
        <v>0</v>
      </c>
      <c r="BI51" s="186" t="str">
        <f t="shared" si="39"/>
        <v>-</v>
      </c>
      <c r="BJ51" s="187" t="e">
        <f t="shared" si="40"/>
        <v>#VALUE!</v>
      </c>
      <c r="BK51" s="185">
        <f>COMMANDE!Y51</f>
        <v>0</v>
      </c>
      <c r="BL51" s="186" t="str">
        <f t="shared" si="41"/>
        <v>-</v>
      </c>
      <c r="BM51" s="187" t="e">
        <f t="shared" si="42"/>
        <v>#VALUE!</v>
      </c>
      <c r="BN51" s="185">
        <f>COMMANDE!AA51</f>
        <v>0</v>
      </c>
      <c r="BO51" s="186" t="str">
        <f t="shared" si="43"/>
        <v>-</v>
      </c>
      <c r="BP51" s="187" t="e">
        <f t="shared" si="44"/>
        <v>#VALUE!</v>
      </c>
      <c r="BQ51" s="185">
        <f>COMMANDE!AC51</f>
        <v>0</v>
      </c>
      <c r="BR51" s="186" t="str">
        <f t="shared" si="45"/>
        <v>-</v>
      </c>
      <c r="BS51" s="187" t="e">
        <f t="shared" si="46"/>
        <v>#VALUE!</v>
      </c>
      <c r="BT51" s="185">
        <f>COMMANDE!AE51</f>
        <v>0</v>
      </c>
      <c r="BU51" s="186" t="str">
        <f t="shared" si="47"/>
        <v>-</v>
      </c>
      <c r="BV51" s="187" t="e">
        <f t="shared" si="48"/>
        <v>#VALUE!</v>
      </c>
      <c r="BW51" s="185">
        <f>COMMANDE!AG51</f>
        <v>0</v>
      </c>
      <c r="BX51" s="186" t="str">
        <f t="shared" si="49"/>
        <v>-</v>
      </c>
      <c r="BY51" s="187" t="e">
        <f t="shared" si="50"/>
        <v>#VALUE!</v>
      </c>
      <c r="BZ51" s="185">
        <f>COMMANDE!AI51</f>
        <v>0</v>
      </c>
      <c r="CA51" s="186" t="str">
        <f t="shared" si="51"/>
        <v>-</v>
      </c>
      <c r="CB51" s="187" t="e">
        <f t="shared" si="52"/>
        <v>#VALUE!</v>
      </c>
      <c r="CC51" s="185">
        <f>COMMANDE!AK51</f>
        <v>0</v>
      </c>
      <c r="CD51" s="186" t="str">
        <f t="shared" si="53"/>
        <v>-</v>
      </c>
      <c r="CE51" s="187" t="e">
        <f t="shared" si="54"/>
        <v>#VALUE!</v>
      </c>
      <c r="CF51" s="185">
        <f>COMMANDE!AM51</f>
        <v>0</v>
      </c>
      <c r="CG51" s="186" t="str">
        <f t="shared" si="55"/>
        <v>-</v>
      </c>
      <c r="CH51" s="187" t="e">
        <f t="shared" si="56"/>
        <v>#VALUE!</v>
      </c>
      <c r="CI51" s="185">
        <f>COMMANDE!AO51</f>
        <v>0</v>
      </c>
      <c r="CJ51" s="186" t="str">
        <f t="shared" si="57"/>
        <v>-</v>
      </c>
      <c r="CK51" s="187" t="e">
        <f t="shared" si="58"/>
        <v>#VALUE!</v>
      </c>
      <c r="CL51" s="185">
        <f>COMMANDE!AQ51</f>
        <v>0</v>
      </c>
      <c r="CM51" s="186" t="str">
        <f t="shared" si="59"/>
        <v>-</v>
      </c>
      <c r="CN51" s="187" t="e">
        <f t="shared" si="60"/>
        <v>#VALUE!</v>
      </c>
      <c r="CO51" s="185">
        <f>COMMANDE!AS51</f>
        <v>0</v>
      </c>
      <c r="CP51" s="186" t="str">
        <f t="shared" si="61"/>
        <v>-</v>
      </c>
      <c r="CQ51" s="187" t="e">
        <f t="shared" si="62"/>
        <v>#VALUE!</v>
      </c>
      <c r="CR51" s="185">
        <f>COMMANDE!AU51</f>
        <v>0</v>
      </c>
      <c r="CS51" s="186" t="str">
        <f t="shared" si="63"/>
        <v>-</v>
      </c>
      <c r="CT51" s="187" t="e">
        <f t="shared" si="64"/>
        <v>#VALUE!</v>
      </c>
      <c r="CU51" s="185">
        <f>COMMANDE!AW51</f>
        <v>0</v>
      </c>
      <c r="CV51" s="186" t="str">
        <f t="shared" si="65"/>
        <v>-</v>
      </c>
      <c r="CW51" s="187" t="e">
        <f t="shared" si="66"/>
        <v>#VALUE!</v>
      </c>
      <c r="CX51" s="185">
        <f>COMMANDE!AY51</f>
        <v>0</v>
      </c>
      <c r="CY51" s="186" t="str">
        <f t="shared" si="67"/>
        <v>-</v>
      </c>
      <c r="CZ51" s="187" t="e">
        <f t="shared" si="68"/>
        <v>#VALUE!</v>
      </c>
      <c r="DA51" s="185">
        <f>COMMANDE!BA51</f>
        <v>0</v>
      </c>
      <c r="DB51" s="186" t="str">
        <f t="shared" si="69"/>
        <v>-</v>
      </c>
      <c r="DC51" s="187" t="e">
        <f t="shared" si="70"/>
        <v>#VALUE!</v>
      </c>
      <c r="DD51" s="416"/>
      <c r="DE51" s="188"/>
    </row>
    <row r="52" spans="1:109" ht="40" customHeight="1" x14ac:dyDescent="0.2">
      <c r="A52" s="390" t="e">
        <f t="shared" si="3"/>
        <v>#VALUE!</v>
      </c>
      <c r="B52" s="390" t="e">
        <f t="shared" si="4"/>
        <v>#VALUE!</v>
      </c>
      <c r="C52" s="390" t="e">
        <f t="shared" si="5"/>
        <v>#VALUE!</v>
      </c>
      <c r="D52" s="390" t="e">
        <f t="shared" si="6"/>
        <v>#VALUE!</v>
      </c>
      <c r="E52" s="390" t="e">
        <f t="shared" si="7"/>
        <v>#VALUE!</v>
      </c>
      <c r="F52" s="390" t="e">
        <f t="shared" si="8"/>
        <v>#VALUE!</v>
      </c>
      <c r="G52" s="390" t="e">
        <f t="shared" si="9"/>
        <v>#VALUE!</v>
      </c>
      <c r="H52" s="390" t="e">
        <f t="shared" si="10"/>
        <v>#VALUE!</v>
      </c>
      <c r="I52" s="390" t="e">
        <f t="shared" si="11"/>
        <v>#VALUE!</v>
      </c>
      <c r="J52" s="390" t="e">
        <f t="shared" si="12"/>
        <v>#VALUE!</v>
      </c>
      <c r="K52" s="390" t="e">
        <f t="shared" si="13"/>
        <v>#VALUE!</v>
      </c>
      <c r="L52" s="390" t="e">
        <f t="shared" si="14"/>
        <v>#VALUE!</v>
      </c>
      <c r="M52" s="390" t="e">
        <f t="shared" si="15"/>
        <v>#VALUE!</v>
      </c>
      <c r="N52" s="390" t="e">
        <f t="shared" si="16"/>
        <v>#VALUE!</v>
      </c>
      <c r="O52" s="390" t="e">
        <f t="shared" si="17"/>
        <v>#VALUE!</v>
      </c>
      <c r="P52" s="390" t="e">
        <f t="shared" si="18"/>
        <v>#VALUE!</v>
      </c>
      <c r="Q52" s="390" t="e">
        <f t="shared" si="19"/>
        <v>#VALUE!</v>
      </c>
      <c r="R52" s="390" t="e">
        <f t="shared" si="20"/>
        <v>#VALUE!</v>
      </c>
      <c r="S52" s="390" t="e">
        <f t="shared" si="21"/>
        <v>#VALUE!</v>
      </c>
      <c r="T52" s="390" t="e">
        <f t="shared" si="22"/>
        <v>#VALUE!</v>
      </c>
      <c r="U52" s="387">
        <f t="shared" si="23"/>
        <v>0</v>
      </c>
      <c r="V52" s="175">
        <f>BDD!A42</f>
        <v>5075</v>
      </c>
      <c r="W52" s="176" t="str">
        <f>BDD!B42</f>
        <v>Carotte avec fane</v>
      </c>
      <c r="X52" s="177" t="str">
        <f>IF(BDD!F42=0, "", BDD!F42)</f>
        <v/>
      </c>
      <c r="Y52" s="178" t="e">
        <f>ROUND(BDD!G42+FDP_CMD_KG, 2)</f>
        <v>#VALUE!</v>
      </c>
      <c r="Z52" s="178" t="e">
        <f>ROUND(BDD!G42+FDP_FACT_KG, 2)</f>
        <v>#DIV/0!</v>
      </c>
      <c r="AA52" s="179" t="str">
        <f>BDD!H42</f>
        <v>kg</v>
      </c>
      <c r="AB52" s="180" t="e">
        <f>IF(NOT(ISBLANK(BDD!I42)), ROUND(SUM((BDD!G42*reduc1),FDP_CMD_KG), 2), "")</f>
        <v>#VALUE!</v>
      </c>
      <c r="AC52" s="180" t="str">
        <f>IF(NOT(ISBLANK(BDD!J42)), ROUND(SUM((BDD!G42*reduc2),FDP_CMD_KG), 2), "")</f>
        <v/>
      </c>
      <c r="AD52" s="180" t="str">
        <f>IF(NOT(ISBLANK(BDD!K42)), ROUND(SUM((BDD!G42*reduc3),FDP_CMD_KG), 2), "")</f>
        <v/>
      </c>
      <c r="AE52" s="180" t="e">
        <f>IF(NOT(ISBLANK(BDD!I42)), ROUND(SUM((BDD!G42*reduc1),FDP_FACT_KG), 2), "")</f>
        <v>#DIV/0!</v>
      </c>
      <c r="AF52" s="180" t="str">
        <f>IF(NOT(ISBLANK(BDD!J42)), ROUND(SUM((BDD!G42*reduc2),FDP_FACT_KG), 2), "")</f>
        <v/>
      </c>
      <c r="AG52" s="180" t="str">
        <f>IF(NOT(ISBLANK(BDD!K42)), ROUND(SUM((BDD!G42*reduc3),FDP_FACT_KG), 2), "")</f>
        <v/>
      </c>
      <c r="AH52" s="181" t="str">
        <f>BDD!C42</f>
        <v>Grenade</v>
      </c>
      <c r="AI52" s="403">
        <f t="shared" si="24"/>
        <v>0</v>
      </c>
      <c r="AJ52" s="182" t="e">
        <f t="shared" si="25"/>
        <v>#VALUE!</v>
      </c>
      <c r="AK52" s="183" t="e">
        <f t="shared" si="26"/>
        <v>#VALUE!</v>
      </c>
      <c r="AL52" s="534"/>
      <c r="AM52" s="410"/>
      <c r="AN52" s="182" t="e">
        <f t="shared" si="27"/>
        <v>#DIV/0!</v>
      </c>
      <c r="AO52" s="184" t="e">
        <f t="shared" si="28"/>
        <v>#DIV/0!</v>
      </c>
      <c r="AP52" s="174"/>
      <c r="AQ52" s="174"/>
      <c r="AR52" s="534"/>
      <c r="AS52" s="409">
        <f t="shared" si="29"/>
        <v>0</v>
      </c>
      <c r="AT52" s="182" t="e">
        <f t="shared" si="30"/>
        <v>#DIV/0!</v>
      </c>
      <c r="AU52" s="183" t="e">
        <f t="shared" si="71"/>
        <v>#DIV/0!</v>
      </c>
      <c r="AV52" s="185">
        <f>COMMANDE!O52</f>
        <v>0</v>
      </c>
      <c r="AW52" s="186" t="str">
        <f t="shared" si="31"/>
        <v>-</v>
      </c>
      <c r="AX52" s="187" t="e">
        <f t="shared" si="32"/>
        <v>#VALUE!</v>
      </c>
      <c r="AY52" s="185">
        <f>COMMANDE!Q52</f>
        <v>0</v>
      </c>
      <c r="AZ52" s="186" t="str">
        <f t="shared" si="33"/>
        <v>-</v>
      </c>
      <c r="BA52" s="187" t="e">
        <f t="shared" si="34"/>
        <v>#VALUE!</v>
      </c>
      <c r="BB52" s="185">
        <f>COMMANDE!S52</f>
        <v>0</v>
      </c>
      <c r="BC52" s="186" t="str">
        <f t="shared" si="35"/>
        <v>-</v>
      </c>
      <c r="BD52" s="187" t="e">
        <f t="shared" si="36"/>
        <v>#VALUE!</v>
      </c>
      <c r="BE52" s="185">
        <f>COMMANDE!U52</f>
        <v>0</v>
      </c>
      <c r="BF52" s="186" t="str">
        <f t="shared" si="37"/>
        <v>-</v>
      </c>
      <c r="BG52" s="187" t="e">
        <f t="shared" si="38"/>
        <v>#VALUE!</v>
      </c>
      <c r="BH52" s="185">
        <f>COMMANDE!W52</f>
        <v>0</v>
      </c>
      <c r="BI52" s="186" t="str">
        <f t="shared" si="39"/>
        <v>-</v>
      </c>
      <c r="BJ52" s="187" t="e">
        <f t="shared" si="40"/>
        <v>#VALUE!</v>
      </c>
      <c r="BK52" s="185">
        <f>COMMANDE!Y52</f>
        <v>0</v>
      </c>
      <c r="BL52" s="186" t="str">
        <f t="shared" si="41"/>
        <v>-</v>
      </c>
      <c r="BM52" s="187" t="e">
        <f t="shared" si="42"/>
        <v>#VALUE!</v>
      </c>
      <c r="BN52" s="185">
        <f>COMMANDE!AA52</f>
        <v>0</v>
      </c>
      <c r="BO52" s="186" t="str">
        <f t="shared" si="43"/>
        <v>-</v>
      </c>
      <c r="BP52" s="187" t="e">
        <f t="shared" si="44"/>
        <v>#VALUE!</v>
      </c>
      <c r="BQ52" s="185">
        <f>COMMANDE!AC52</f>
        <v>0</v>
      </c>
      <c r="BR52" s="186" t="str">
        <f t="shared" si="45"/>
        <v>-</v>
      </c>
      <c r="BS52" s="187" t="e">
        <f t="shared" si="46"/>
        <v>#VALUE!</v>
      </c>
      <c r="BT52" s="185">
        <f>COMMANDE!AE52</f>
        <v>0</v>
      </c>
      <c r="BU52" s="186" t="str">
        <f t="shared" si="47"/>
        <v>-</v>
      </c>
      <c r="BV52" s="187" t="e">
        <f t="shared" si="48"/>
        <v>#VALUE!</v>
      </c>
      <c r="BW52" s="185">
        <f>COMMANDE!AG52</f>
        <v>0</v>
      </c>
      <c r="BX52" s="186" t="str">
        <f t="shared" si="49"/>
        <v>-</v>
      </c>
      <c r="BY52" s="187" t="e">
        <f t="shared" si="50"/>
        <v>#VALUE!</v>
      </c>
      <c r="BZ52" s="185">
        <f>COMMANDE!AI52</f>
        <v>0</v>
      </c>
      <c r="CA52" s="186" t="str">
        <f t="shared" si="51"/>
        <v>-</v>
      </c>
      <c r="CB52" s="187" t="e">
        <f t="shared" si="52"/>
        <v>#VALUE!</v>
      </c>
      <c r="CC52" s="185">
        <f>COMMANDE!AK52</f>
        <v>0</v>
      </c>
      <c r="CD52" s="186" t="str">
        <f t="shared" si="53"/>
        <v>-</v>
      </c>
      <c r="CE52" s="187" t="e">
        <f t="shared" si="54"/>
        <v>#VALUE!</v>
      </c>
      <c r="CF52" s="185">
        <f>COMMANDE!AM52</f>
        <v>0</v>
      </c>
      <c r="CG52" s="186" t="str">
        <f t="shared" si="55"/>
        <v>-</v>
      </c>
      <c r="CH52" s="187" t="e">
        <f t="shared" si="56"/>
        <v>#VALUE!</v>
      </c>
      <c r="CI52" s="185">
        <f>COMMANDE!AO52</f>
        <v>0</v>
      </c>
      <c r="CJ52" s="186" t="str">
        <f t="shared" si="57"/>
        <v>-</v>
      </c>
      <c r="CK52" s="187" t="e">
        <f t="shared" si="58"/>
        <v>#VALUE!</v>
      </c>
      <c r="CL52" s="185">
        <f>COMMANDE!AQ52</f>
        <v>0</v>
      </c>
      <c r="CM52" s="186" t="str">
        <f t="shared" si="59"/>
        <v>-</v>
      </c>
      <c r="CN52" s="187" t="e">
        <f t="shared" si="60"/>
        <v>#VALUE!</v>
      </c>
      <c r="CO52" s="185">
        <f>COMMANDE!AS52</f>
        <v>0</v>
      </c>
      <c r="CP52" s="186" t="str">
        <f t="shared" si="61"/>
        <v>-</v>
      </c>
      <c r="CQ52" s="187" t="e">
        <f t="shared" si="62"/>
        <v>#VALUE!</v>
      </c>
      <c r="CR52" s="185">
        <f>COMMANDE!AU52</f>
        <v>0</v>
      </c>
      <c r="CS52" s="186" t="str">
        <f t="shared" si="63"/>
        <v>-</v>
      </c>
      <c r="CT52" s="187" t="e">
        <f t="shared" si="64"/>
        <v>#VALUE!</v>
      </c>
      <c r="CU52" s="185">
        <f>COMMANDE!AW52</f>
        <v>0</v>
      </c>
      <c r="CV52" s="186" t="str">
        <f t="shared" si="65"/>
        <v>-</v>
      </c>
      <c r="CW52" s="187" t="e">
        <f t="shared" si="66"/>
        <v>#VALUE!</v>
      </c>
      <c r="CX52" s="185">
        <f>COMMANDE!AY52</f>
        <v>0</v>
      </c>
      <c r="CY52" s="186" t="str">
        <f t="shared" si="67"/>
        <v>-</v>
      </c>
      <c r="CZ52" s="187" t="e">
        <f t="shared" si="68"/>
        <v>#VALUE!</v>
      </c>
      <c r="DA52" s="185">
        <f>COMMANDE!BA52</f>
        <v>0</v>
      </c>
      <c r="DB52" s="186" t="str">
        <f t="shared" si="69"/>
        <v>-</v>
      </c>
      <c r="DC52" s="187" t="e">
        <f t="shared" si="70"/>
        <v>#VALUE!</v>
      </c>
      <c r="DD52" s="416"/>
      <c r="DE52" s="188"/>
    </row>
    <row r="53" spans="1:109" ht="40" customHeight="1" x14ac:dyDescent="0.2">
      <c r="A53" s="390" t="e">
        <f t="shared" si="3"/>
        <v>#VALUE!</v>
      </c>
      <c r="B53" s="390" t="e">
        <f t="shared" si="4"/>
        <v>#VALUE!</v>
      </c>
      <c r="C53" s="390" t="e">
        <f t="shared" si="5"/>
        <v>#VALUE!</v>
      </c>
      <c r="D53" s="390" t="e">
        <f t="shared" si="6"/>
        <v>#VALUE!</v>
      </c>
      <c r="E53" s="390" t="e">
        <f t="shared" si="7"/>
        <v>#VALUE!</v>
      </c>
      <c r="F53" s="390" t="e">
        <f t="shared" si="8"/>
        <v>#VALUE!</v>
      </c>
      <c r="G53" s="390" t="e">
        <f t="shared" si="9"/>
        <v>#VALUE!</v>
      </c>
      <c r="H53" s="390" t="e">
        <f t="shared" si="10"/>
        <v>#VALUE!</v>
      </c>
      <c r="I53" s="390" t="e">
        <f t="shared" si="11"/>
        <v>#VALUE!</v>
      </c>
      <c r="J53" s="390" t="e">
        <f t="shared" si="12"/>
        <v>#VALUE!</v>
      </c>
      <c r="K53" s="390" t="e">
        <f t="shared" si="13"/>
        <v>#VALUE!</v>
      </c>
      <c r="L53" s="390" t="e">
        <f t="shared" si="14"/>
        <v>#VALUE!</v>
      </c>
      <c r="M53" s="390" t="e">
        <f t="shared" si="15"/>
        <v>#VALUE!</v>
      </c>
      <c r="N53" s="390" t="e">
        <f t="shared" si="16"/>
        <v>#VALUE!</v>
      </c>
      <c r="O53" s="390" t="e">
        <f t="shared" si="17"/>
        <v>#VALUE!</v>
      </c>
      <c r="P53" s="390" t="e">
        <f t="shared" si="18"/>
        <v>#VALUE!</v>
      </c>
      <c r="Q53" s="390" t="e">
        <f t="shared" si="19"/>
        <v>#VALUE!</v>
      </c>
      <c r="R53" s="390" t="e">
        <f t="shared" si="20"/>
        <v>#VALUE!</v>
      </c>
      <c r="S53" s="390" t="e">
        <f t="shared" si="21"/>
        <v>#VALUE!</v>
      </c>
      <c r="T53" s="390" t="e">
        <f t="shared" si="22"/>
        <v>#VALUE!</v>
      </c>
      <c r="U53" s="387">
        <f t="shared" si="23"/>
        <v>0</v>
      </c>
      <c r="V53" s="175">
        <f>BDD!A43</f>
        <v>3017</v>
      </c>
      <c r="W53" s="176" t="str">
        <f>BDD!B43</f>
        <v>Carotte sans fane</v>
      </c>
      <c r="X53" s="177" t="str">
        <f>IF(BDD!F43=0, "", BDD!F43)</f>
        <v/>
      </c>
      <c r="Y53" s="178" t="e">
        <f>ROUND(BDD!G43+FDP_CMD_KG, 2)</f>
        <v>#VALUE!</v>
      </c>
      <c r="Z53" s="178" t="e">
        <f>ROUND(BDD!G43+FDP_FACT_KG, 2)</f>
        <v>#DIV/0!</v>
      </c>
      <c r="AA53" s="179" t="str">
        <f>BDD!H43</f>
        <v>kg</v>
      </c>
      <c r="AB53" s="180" t="e">
        <f>IF(NOT(ISBLANK(BDD!I43)), ROUND(SUM((BDD!G43*reduc1),FDP_CMD_KG), 2), "")</f>
        <v>#VALUE!</v>
      </c>
      <c r="AC53" s="180" t="e">
        <f>IF(NOT(ISBLANK(BDD!J43)), ROUND(SUM((BDD!G43*reduc2),FDP_CMD_KG), 2), "")</f>
        <v>#VALUE!</v>
      </c>
      <c r="AD53" s="180" t="e">
        <f>IF(NOT(ISBLANK(BDD!K43)), ROUND(SUM((BDD!G43*reduc3),FDP_CMD_KG), 2), "")</f>
        <v>#VALUE!</v>
      </c>
      <c r="AE53" s="180" t="e">
        <f>IF(NOT(ISBLANK(BDD!I43)), ROUND(SUM((BDD!G43*reduc1),FDP_FACT_KG), 2), "")</f>
        <v>#DIV/0!</v>
      </c>
      <c r="AF53" s="180" t="e">
        <f>IF(NOT(ISBLANK(BDD!J43)), ROUND(SUM((BDD!G43*reduc2),FDP_FACT_KG), 2), "")</f>
        <v>#DIV/0!</v>
      </c>
      <c r="AG53" s="180" t="e">
        <f>IF(NOT(ISBLANK(BDD!K43)), ROUND(SUM((BDD!G43*reduc3),FDP_FACT_KG), 2), "")</f>
        <v>#DIV/0!</v>
      </c>
      <c r="AH53" s="181" t="str">
        <f>BDD!C43</f>
        <v>Grenade</v>
      </c>
      <c r="AI53" s="403">
        <f t="shared" si="24"/>
        <v>0</v>
      </c>
      <c r="AJ53" s="182" t="e">
        <f t="shared" si="25"/>
        <v>#VALUE!</v>
      </c>
      <c r="AK53" s="183" t="e">
        <f t="shared" si="26"/>
        <v>#VALUE!</v>
      </c>
      <c r="AL53" s="534"/>
      <c r="AM53" s="410"/>
      <c r="AN53" s="182" t="e">
        <f t="shared" si="27"/>
        <v>#DIV/0!</v>
      </c>
      <c r="AO53" s="184" t="e">
        <f t="shared" si="28"/>
        <v>#DIV/0!</v>
      </c>
      <c r="AP53" s="174"/>
      <c r="AQ53" s="174"/>
      <c r="AR53" s="534"/>
      <c r="AS53" s="409">
        <f t="shared" si="29"/>
        <v>0</v>
      </c>
      <c r="AT53" s="182" t="e">
        <f t="shared" si="30"/>
        <v>#DIV/0!</v>
      </c>
      <c r="AU53" s="183" t="e">
        <f t="shared" si="71"/>
        <v>#DIV/0!</v>
      </c>
      <c r="AV53" s="185">
        <f>COMMANDE!O53</f>
        <v>0</v>
      </c>
      <c r="AW53" s="186" t="str">
        <f t="shared" si="31"/>
        <v>-</v>
      </c>
      <c r="AX53" s="187" t="e">
        <f t="shared" si="32"/>
        <v>#VALUE!</v>
      </c>
      <c r="AY53" s="185">
        <f>COMMANDE!Q53</f>
        <v>0</v>
      </c>
      <c r="AZ53" s="186" t="str">
        <f t="shared" si="33"/>
        <v>-</v>
      </c>
      <c r="BA53" s="187" t="e">
        <f t="shared" si="34"/>
        <v>#VALUE!</v>
      </c>
      <c r="BB53" s="185">
        <f>COMMANDE!S53</f>
        <v>0</v>
      </c>
      <c r="BC53" s="186" t="str">
        <f t="shared" si="35"/>
        <v>-</v>
      </c>
      <c r="BD53" s="187" t="e">
        <f t="shared" si="36"/>
        <v>#VALUE!</v>
      </c>
      <c r="BE53" s="185">
        <f>COMMANDE!U53</f>
        <v>0</v>
      </c>
      <c r="BF53" s="186" t="str">
        <f t="shared" si="37"/>
        <v>-</v>
      </c>
      <c r="BG53" s="187" t="e">
        <f t="shared" si="38"/>
        <v>#VALUE!</v>
      </c>
      <c r="BH53" s="185">
        <f>COMMANDE!W53</f>
        <v>0</v>
      </c>
      <c r="BI53" s="186" t="str">
        <f t="shared" si="39"/>
        <v>-</v>
      </c>
      <c r="BJ53" s="187" t="e">
        <f t="shared" si="40"/>
        <v>#VALUE!</v>
      </c>
      <c r="BK53" s="185">
        <f>COMMANDE!Y53</f>
        <v>0</v>
      </c>
      <c r="BL53" s="186" t="str">
        <f t="shared" si="41"/>
        <v>-</v>
      </c>
      <c r="BM53" s="187" t="e">
        <f t="shared" si="42"/>
        <v>#VALUE!</v>
      </c>
      <c r="BN53" s="185">
        <f>COMMANDE!AA53</f>
        <v>0</v>
      </c>
      <c r="BO53" s="186" t="str">
        <f t="shared" si="43"/>
        <v>-</v>
      </c>
      <c r="BP53" s="187" t="e">
        <f t="shared" si="44"/>
        <v>#VALUE!</v>
      </c>
      <c r="BQ53" s="185">
        <f>COMMANDE!AC53</f>
        <v>0</v>
      </c>
      <c r="BR53" s="186" t="str">
        <f t="shared" si="45"/>
        <v>-</v>
      </c>
      <c r="BS53" s="187" t="e">
        <f t="shared" si="46"/>
        <v>#VALUE!</v>
      </c>
      <c r="BT53" s="185">
        <f>COMMANDE!AE53</f>
        <v>0</v>
      </c>
      <c r="BU53" s="186" t="str">
        <f t="shared" si="47"/>
        <v>-</v>
      </c>
      <c r="BV53" s="187" t="e">
        <f t="shared" si="48"/>
        <v>#VALUE!</v>
      </c>
      <c r="BW53" s="185">
        <f>COMMANDE!AG53</f>
        <v>0</v>
      </c>
      <c r="BX53" s="186" t="str">
        <f t="shared" si="49"/>
        <v>-</v>
      </c>
      <c r="BY53" s="187" t="e">
        <f t="shared" si="50"/>
        <v>#VALUE!</v>
      </c>
      <c r="BZ53" s="185">
        <f>COMMANDE!AI53</f>
        <v>0</v>
      </c>
      <c r="CA53" s="186" t="str">
        <f t="shared" si="51"/>
        <v>-</v>
      </c>
      <c r="CB53" s="187" t="e">
        <f t="shared" si="52"/>
        <v>#VALUE!</v>
      </c>
      <c r="CC53" s="185">
        <f>COMMANDE!AK53</f>
        <v>0</v>
      </c>
      <c r="CD53" s="186" t="str">
        <f t="shared" si="53"/>
        <v>-</v>
      </c>
      <c r="CE53" s="187" t="e">
        <f t="shared" si="54"/>
        <v>#VALUE!</v>
      </c>
      <c r="CF53" s="185">
        <f>COMMANDE!AM53</f>
        <v>0</v>
      </c>
      <c r="CG53" s="186" t="str">
        <f t="shared" si="55"/>
        <v>-</v>
      </c>
      <c r="CH53" s="187" t="e">
        <f t="shared" si="56"/>
        <v>#VALUE!</v>
      </c>
      <c r="CI53" s="185">
        <f>COMMANDE!AO53</f>
        <v>0</v>
      </c>
      <c r="CJ53" s="186" t="str">
        <f t="shared" si="57"/>
        <v>-</v>
      </c>
      <c r="CK53" s="187" t="e">
        <f t="shared" si="58"/>
        <v>#VALUE!</v>
      </c>
      <c r="CL53" s="185">
        <f>COMMANDE!AQ53</f>
        <v>0</v>
      </c>
      <c r="CM53" s="186" t="str">
        <f t="shared" si="59"/>
        <v>-</v>
      </c>
      <c r="CN53" s="187" t="e">
        <f t="shared" si="60"/>
        <v>#VALUE!</v>
      </c>
      <c r="CO53" s="185">
        <f>COMMANDE!AS53</f>
        <v>0</v>
      </c>
      <c r="CP53" s="186" t="str">
        <f t="shared" si="61"/>
        <v>-</v>
      </c>
      <c r="CQ53" s="187" t="e">
        <f t="shared" si="62"/>
        <v>#VALUE!</v>
      </c>
      <c r="CR53" s="185">
        <f>COMMANDE!AU53</f>
        <v>0</v>
      </c>
      <c r="CS53" s="186" t="str">
        <f t="shared" si="63"/>
        <v>-</v>
      </c>
      <c r="CT53" s="187" t="e">
        <f t="shared" si="64"/>
        <v>#VALUE!</v>
      </c>
      <c r="CU53" s="185">
        <f>COMMANDE!AW53</f>
        <v>0</v>
      </c>
      <c r="CV53" s="186" t="str">
        <f t="shared" si="65"/>
        <v>-</v>
      </c>
      <c r="CW53" s="187" t="e">
        <f t="shared" si="66"/>
        <v>#VALUE!</v>
      </c>
      <c r="CX53" s="185">
        <f>COMMANDE!AY53</f>
        <v>0</v>
      </c>
      <c r="CY53" s="186" t="str">
        <f t="shared" si="67"/>
        <v>-</v>
      </c>
      <c r="CZ53" s="187" t="e">
        <f t="shared" si="68"/>
        <v>#VALUE!</v>
      </c>
      <c r="DA53" s="185">
        <f>COMMANDE!BA53</f>
        <v>0</v>
      </c>
      <c r="DB53" s="186" t="str">
        <f t="shared" si="69"/>
        <v>-</v>
      </c>
      <c r="DC53" s="187" t="e">
        <f t="shared" si="70"/>
        <v>#VALUE!</v>
      </c>
      <c r="DD53" s="416"/>
      <c r="DE53" s="188"/>
    </row>
    <row r="54" spans="1:109" ht="40" customHeight="1" x14ac:dyDescent="0.2">
      <c r="A54" s="390" t="e">
        <f t="shared" si="3"/>
        <v>#VALUE!</v>
      </c>
      <c r="B54" s="390" t="e">
        <f t="shared" si="4"/>
        <v>#VALUE!</v>
      </c>
      <c r="C54" s="390" t="e">
        <f t="shared" si="5"/>
        <v>#VALUE!</v>
      </c>
      <c r="D54" s="390" t="e">
        <f t="shared" si="6"/>
        <v>#VALUE!</v>
      </c>
      <c r="E54" s="390" t="e">
        <f t="shared" si="7"/>
        <v>#VALUE!</v>
      </c>
      <c r="F54" s="390" t="e">
        <f t="shared" si="8"/>
        <v>#VALUE!</v>
      </c>
      <c r="G54" s="390" t="e">
        <f t="shared" si="9"/>
        <v>#VALUE!</v>
      </c>
      <c r="H54" s="390" t="e">
        <f t="shared" si="10"/>
        <v>#VALUE!</v>
      </c>
      <c r="I54" s="390" t="e">
        <f t="shared" si="11"/>
        <v>#VALUE!</v>
      </c>
      <c r="J54" s="390" t="e">
        <f t="shared" si="12"/>
        <v>#VALUE!</v>
      </c>
      <c r="K54" s="390" t="e">
        <f t="shared" si="13"/>
        <v>#VALUE!</v>
      </c>
      <c r="L54" s="390" t="e">
        <f t="shared" si="14"/>
        <v>#VALUE!</v>
      </c>
      <c r="M54" s="390" t="e">
        <f t="shared" si="15"/>
        <v>#VALUE!</v>
      </c>
      <c r="N54" s="390" t="e">
        <f t="shared" si="16"/>
        <v>#VALUE!</v>
      </c>
      <c r="O54" s="390" t="e">
        <f t="shared" si="17"/>
        <v>#VALUE!</v>
      </c>
      <c r="P54" s="390" t="e">
        <f t="shared" si="18"/>
        <v>#VALUE!</v>
      </c>
      <c r="Q54" s="390" t="e">
        <f t="shared" si="19"/>
        <v>#VALUE!</v>
      </c>
      <c r="R54" s="390" t="e">
        <f t="shared" si="20"/>
        <v>#VALUE!</v>
      </c>
      <c r="S54" s="390" t="e">
        <f t="shared" si="21"/>
        <v>#VALUE!</v>
      </c>
      <c r="T54" s="390" t="e">
        <f t="shared" si="22"/>
        <v>#VALUE!</v>
      </c>
      <c r="U54" s="387">
        <f t="shared" si="23"/>
        <v>0</v>
      </c>
      <c r="V54" s="175">
        <f>BDD!A44</f>
        <v>1034</v>
      </c>
      <c r="W54" s="176" t="str">
        <f>BDD!B44</f>
        <v>Carotte sans fane BIO</v>
      </c>
      <c r="X54" s="177" t="str">
        <f>IF(BDD!F44=0, "", BDD!F44)</f>
        <v/>
      </c>
      <c r="Y54" s="178" t="e">
        <f>ROUND(BDD!G44+FDP_CMD_KG, 2)</f>
        <v>#VALUE!</v>
      </c>
      <c r="Z54" s="178" t="e">
        <f>ROUND(BDD!G44+FDP_FACT_KG, 2)</f>
        <v>#DIV/0!</v>
      </c>
      <c r="AA54" s="179" t="str">
        <f>BDD!H44</f>
        <v>kg</v>
      </c>
      <c r="AB54" s="180" t="e">
        <f>IF(NOT(ISBLANK(BDD!I44)), ROUND(SUM((BDD!G44*reduc1),FDP_CMD_KG), 2), "")</f>
        <v>#VALUE!</v>
      </c>
      <c r="AC54" s="180" t="e">
        <f>IF(NOT(ISBLANK(BDD!J44)), ROUND(SUM((BDD!G44*reduc2),FDP_CMD_KG), 2), "")</f>
        <v>#VALUE!</v>
      </c>
      <c r="AD54" s="180" t="str">
        <f>IF(NOT(ISBLANK(BDD!K44)), ROUND(SUM((BDD!G44*reduc3),FDP_CMD_KG), 2), "")</f>
        <v/>
      </c>
      <c r="AE54" s="180" t="e">
        <f>IF(NOT(ISBLANK(BDD!I44)), ROUND(SUM((BDD!G44*reduc1),FDP_FACT_KG), 2), "")</f>
        <v>#DIV/0!</v>
      </c>
      <c r="AF54" s="180" t="e">
        <f>IF(NOT(ISBLANK(BDD!J44)), ROUND(SUM((BDD!G44*reduc2),FDP_FACT_KG), 2), "")</f>
        <v>#DIV/0!</v>
      </c>
      <c r="AG54" s="180" t="str">
        <f>IF(NOT(ISBLANK(BDD!K44)), ROUND(SUM((BDD!G44*reduc3),FDP_FACT_KG), 2), "")</f>
        <v/>
      </c>
      <c r="AH54" s="181" t="str">
        <f>BDD!C44</f>
        <v>Malaga</v>
      </c>
      <c r="AI54" s="403">
        <f t="shared" si="24"/>
        <v>0</v>
      </c>
      <c r="AJ54" s="182" t="e">
        <f t="shared" si="25"/>
        <v>#VALUE!</v>
      </c>
      <c r="AK54" s="183" t="e">
        <f t="shared" si="26"/>
        <v>#VALUE!</v>
      </c>
      <c r="AL54" s="534"/>
      <c r="AM54" s="410"/>
      <c r="AN54" s="182" t="e">
        <f t="shared" si="27"/>
        <v>#DIV/0!</v>
      </c>
      <c r="AO54" s="184" t="e">
        <f t="shared" si="28"/>
        <v>#DIV/0!</v>
      </c>
      <c r="AP54" s="174"/>
      <c r="AQ54" s="174"/>
      <c r="AR54" s="534"/>
      <c r="AS54" s="409">
        <f t="shared" si="29"/>
        <v>0</v>
      </c>
      <c r="AT54" s="182" t="e">
        <f t="shared" si="30"/>
        <v>#DIV/0!</v>
      </c>
      <c r="AU54" s="183" t="e">
        <f t="shared" si="71"/>
        <v>#DIV/0!</v>
      </c>
      <c r="AV54" s="185">
        <f>COMMANDE!O54</f>
        <v>0</v>
      </c>
      <c r="AW54" s="186" t="str">
        <f t="shared" si="31"/>
        <v>-</v>
      </c>
      <c r="AX54" s="187" t="e">
        <f t="shared" si="32"/>
        <v>#VALUE!</v>
      </c>
      <c r="AY54" s="185">
        <f>COMMANDE!Q54</f>
        <v>0</v>
      </c>
      <c r="AZ54" s="186" t="str">
        <f t="shared" si="33"/>
        <v>-</v>
      </c>
      <c r="BA54" s="187" t="e">
        <f t="shared" si="34"/>
        <v>#VALUE!</v>
      </c>
      <c r="BB54" s="185">
        <f>COMMANDE!S54</f>
        <v>0</v>
      </c>
      <c r="BC54" s="186" t="str">
        <f t="shared" si="35"/>
        <v>-</v>
      </c>
      <c r="BD54" s="187" t="e">
        <f t="shared" si="36"/>
        <v>#VALUE!</v>
      </c>
      <c r="BE54" s="185">
        <f>COMMANDE!U54</f>
        <v>0</v>
      </c>
      <c r="BF54" s="186" t="str">
        <f t="shared" si="37"/>
        <v>-</v>
      </c>
      <c r="BG54" s="187" t="e">
        <f t="shared" si="38"/>
        <v>#VALUE!</v>
      </c>
      <c r="BH54" s="185">
        <f>COMMANDE!W54</f>
        <v>0</v>
      </c>
      <c r="BI54" s="186" t="str">
        <f t="shared" si="39"/>
        <v>-</v>
      </c>
      <c r="BJ54" s="187" t="e">
        <f t="shared" si="40"/>
        <v>#VALUE!</v>
      </c>
      <c r="BK54" s="185">
        <f>COMMANDE!Y54</f>
        <v>0</v>
      </c>
      <c r="BL54" s="186" t="str">
        <f t="shared" si="41"/>
        <v>-</v>
      </c>
      <c r="BM54" s="187" t="e">
        <f t="shared" si="42"/>
        <v>#VALUE!</v>
      </c>
      <c r="BN54" s="185">
        <f>COMMANDE!AA54</f>
        <v>0</v>
      </c>
      <c r="BO54" s="186" t="str">
        <f t="shared" si="43"/>
        <v>-</v>
      </c>
      <c r="BP54" s="187" t="e">
        <f t="shared" si="44"/>
        <v>#VALUE!</v>
      </c>
      <c r="BQ54" s="185">
        <f>COMMANDE!AC54</f>
        <v>0</v>
      </c>
      <c r="BR54" s="186" t="str">
        <f t="shared" si="45"/>
        <v>-</v>
      </c>
      <c r="BS54" s="187" t="e">
        <f t="shared" si="46"/>
        <v>#VALUE!</v>
      </c>
      <c r="BT54" s="185">
        <f>COMMANDE!AE54</f>
        <v>0</v>
      </c>
      <c r="BU54" s="186" t="str">
        <f t="shared" si="47"/>
        <v>-</v>
      </c>
      <c r="BV54" s="187" t="e">
        <f t="shared" si="48"/>
        <v>#VALUE!</v>
      </c>
      <c r="BW54" s="185">
        <f>COMMANDE!AG54</f>
        <v>0</v>
      </c>
      <c r="BX54" s="186" t="str">
        <f t="shared" si="49"/>
        <v>-</v>
      </c>
      <c r="BY54" s="187" t="e">
        <f t="shared" si="50"/>
        <v>#VALUE!</v>
      </c>
      <c r="BZ54" s="185">
        <f>COMMANDE!AI54</f>
        <v>0</v>
      </c>
      <c r="CA54" s="186" t="str">
        <f t="shared" si="51"/>
        <v>-</v>
      </c>
      <c r="CB54" s="187" t="e">
        <f t="shared" si="52"/>
        <v>#VALUE!</v>
      </c>
      <c r="CC54" s="185">
        <f>COMMANDE!AK54</f>
        <v>0</v>
      </c>
      <c r="CD54" s="186" t="str">
        <f t="shared" si="53"/>
        <v>-</v>
      </c>
      <c r="CE54" s="187" t="e">
        <f t="shared" si="54"/>
        <v>#VALUE!</v>
      </c>
      <c r="CF54" s="185">
        <f>COMMANDE!AM54</f>
        <v>0</v>
      </c>
      <c r="CG54" s="186" t="str">
        <f t="shared" si="55"/>
        <v>-</v>
      </c>
      <c r="CH54" s="187" t="e">
        <f t="shared" si="56"/>
        <v>#VALUE!</v>
      </c>
      <c r="CI54" s="185">
        <f>COMMANDE!AO54</f>
        <v>0</v>
      </c>
      <c r="CJ54" s="186" t="str">
        <f t="shared" si="57"/>
        <v>-</v>
      </c>
      <c r="CK54" s="187" t="e">
        <f t="shared" si="58"/>
        <v>#VALUE!</v>
      </c>
      <c r="CL54" s="185">
        <f>COMMANDE!AQ54</f>
        <v>0</v>
      </c>
      <c r="CM54" s="186" t="str">
        <f t="shared" si="59"/>
        <v>-</v>
      </c>
      <c r="CN54" s="187" t="e">
        <f t="shared" si="60"/>
        <v>#VALUE!</v>
      </c>
      <c r="CO54" s="185">
        <f>COMMANDE!AS54</f>
        <v>0</v>
      </c>
      <c r="CP54" s="186" t="str">
        <f t="shared" si="61"/>
        <v>-</v>
      </c>
      <c r="CQ54" s="187" t="e">
        <f t="shared" si="62"/>
        <v>#VALUE!</v>
      </c>
      <c r="CR54" s="185">
        <f>COMMANDE!AU54</f>
        <v>0</v>
      </c>
      <c r="CS54" s="186" t="str">
        <f t="shared" si="63"/>
        <v>-</v>
      </c>
      <c r="CT54" s="187" t="e">
        <f t="shared" si="64"/>
        <v>#VALUE!</v>
      </c>
      <c r="CU54" s="185">
        <f>COMMANDE!AW54</f>
        <v>0</v>
      </c>
      <c r="CV54" s="186" t="str">
        <f t="shared" si="65"/>
        <v>-</v>
      </c>
      <c r="CW54" s="187" t="e">
        <f t="shared" si="66"/>
        <v>#VALUE!</v>
      </c>
      <c r="CX54" s="185">
        <f>COMMANDE!AY54</f>
        <v>0</v>
      </c>
      <c r="CY54" s="186" t="str">
        <f t="shared" si="67"/>
        <v>-</v>
      </c>
      <c r="CZ54" s="187" t="e">
        <f t="shared" si="68"/>
        <v>#VALUE!</v>
      </c>
      <c r="DA54" s="185">
        <f>COMMANDE!BA54</f>
        <v>0</v>
      </c>
      <c r="DB54" s="186" t="str">
        <f t="shared" si="69"/>
        <v>-</v>
      </c>
      <c r="DC54" s="187" t="e">
        <f t="shared" si="70"/>
        <v>#VALUE!</v>
      </c>
      <c r="DD54" s="416"/>
      <c r="DE54" s="188"/>
    </row>
    <row r="55" spans="1:109" ht="40" customHeight="1" x14ac:dyDescent="0.2">
      <c r="A55" s="390" t="e">
        <f t="shared" si="3"/>
        <v>#VALUE!</v>
      </c>
      <c r="B55" s="390" t="e">
        <f t="shared" si="4"/>
        <v>#VALUE!</v>
      </c>
      <c r="C55" s="390" t="e">
        <f t="shared" si="5"/>
        <v>#VALUE!</v>
      </c>
      <c r="D55" s="390" t="e">
        <f t="shared" si="6"/>
        <v>#VALUE!</v>
      </c>
      <c r="E55" s="390" t="e">
        <f t="shared" si="7"/>
        <v>#VALUE!</v>
      </c>
      <c r="F55" s="390" t="e">
        <f t="shared" si="8"/>
        <v>#VALUE!</v>
      </c>
      <c r="G55" s="390" t="e">
        <f t="shared" si="9"/>
        <v>#VALUE!</v>
      </c>
      <c r="H55" s="390" t="e">
        <f t="shared" si="10"/>
        <v>#VALUE!</v>
      </c>
      <c r="I55" s="390" t="e">
        <f t="shared" si="11"/>
        <v>#VALUE!</v>
      </c>
      <c r="J55" s="390" t="e">
        <f t="shared" si="12"/>
        <v>#VALUE!</v>
      </c>
      <c r="K55" s="390" t="e">
        <f t="shared" si="13"/>
        <v>#VALUE!</v>
      </c>
      <c r="L55" s="390" t="e">
        <f t="shared" si="14"/>
        <v>#VALUE!</v>
      </c>
      <c r="M55" s="390" t="e">
        <f t="shared" si="15"/>
        <v>#VALUE!</v>
      </c>
      <c r="N55" s="390" t="e">
        <f t="shared" si="16"/>
        <v>#VALUE!</v>
      </c>
      <c r="O55" s="390" t="e">
        <f t="shared" si="17"/>
        <v>#VALUE!</v>
      </c>
      <c r="P55" s="390" t="e">
        <f t="shared" si="18"/>
        <v>#VALUE!</v>
      </c>
      <c r="Q55" s="390" t="e">
        <f t="shared" si="19"/>
        <v>#VALUE!</v>
      </c>
      <c r="R55" s="390" t="e">
        <f t="shared" si="20"/>
        <v>#VALUE!</v>
      </c>
      <c r="S55" s="390" t="e">
        <f t="shared" si="21"/>
        <v>#VALUE!</v>
      </c>
      <c r="T55" s="390" t="e">
        <f t="shared" si="22"/>
        <v>#VALUE!</v>
      </c>
      <c r="U55" s="387">
        <f t="shared" si="23"/>
        <v>0</v>
      </c>
      <c r="V55" s="175">
        <f>BDD!A45</f>
        <v>6117</v>
      </c>
      <c r="W55" s="176" t="str">
        <f>BDD!B45</f>
        <v>Caroube de l'Alpujarra BIO (env 400g)</v>
      </c>
      <c r="X55" s="177" t="str">
        <f>IF(BDD!F45=0, "", BDD!F45)</f>
        <v>❤️</v>
      </c>
      <c r="Y55" s="178" t="e">
        <f>ROUND(BDD!G45+FDP_CMD_KG, 2)</f>
        <v>#VALUE!</v>
      </c>
      <c r="Z55" s="178" t="e">
        <f>ROUND(BDD!G45+FDP_FACT_KG, 2)</f>
        <v>#DIV/0!</v>
      </c>
      <c r="AA55" s="179" t="str">
        <f>BDD!H45</f>
        <v>Pièce</v>
      </c>
      <c r="AB55" s="180" t="str">
        <f>IF(NOT(ISBLANK(BDD!I45)), ROUND(SUM((BDD!G45*reduc1),FDP_CMD_KG), 2), "")</f>
        <v/>
      </c>
      <c r="AC55" s="180" t="str">
        <f>IF(NOT(ISBLANK(BDD!J45)), ROUND(SUM((BDD!G45*reduc2),FDP_CMD_KG), 2), "")</f>
        <v/>
      </c>
      <c r="AD55" s="180" t="str">
        <f>IF(NOT(ISBLANK(BDD!K45)), ROUND(SUM((BDD!G45*reduc3),FDP_CMD_KG), 2), "")</f>
        <v/>
      </c>
      <c r="AE55" s="180" t="str">
        <f>IF(NOT(ISBLANK(BDD!I45)), ROUND(SUM((BDD!G45*reduc1),FDP_FACT_KG), 2), "")</f>
        <v/>
      </c>
      <c r="AF55" s="180" t="str">
        <f>IF(NOT(ISBLANK(BDD!J45)), ROUND(SUM((BDD!G45*reduc2),FDP_FACT_KG), 2), "")</f>
        <v/>
      </c>
      <c r="AG55" s="180" t="str">
        <f>IF(NOT(ISBLANK(BDD!K45)), ROUND(SUM((BDD!G45*reduc3),FDP_FACT_KG), 2), "")</f>
        <v/>
      </c>
      <c r="AH55" s="181" t="str">
        <f>BDD!C45</f>
        <v>Grenade</v>
      </c>
      <c r="AI55" s="403">
        <f t="shared" si="24"/>
        <v>0</v>
      </c>
      <c r="AJ55" s="182" t="e">
        <f t="shared" si="25"/>
        <v>#VALUE!</v>
      </c>
      <c r="AK55" s="183" t="e">
        <f t="shared" si="26"/>
        <v>#VALUE!</v>
      </c>
      <c r="AL55" s="534"/>
      <c r="AM55" s="410"/>
      <c r="AN55" s="182" t="e">
        <f t="shared" si="27"/>
        <v>#DIV/0!</v>
      </c>
      <c r="AO55" s="184" t="e">
        <f t="shared" si="28"/>
        <v>#DIV/0!</v>
      </c>
      <c r="AP55" s="174"/>
      <c r="AQ55" s="174"/>
      <c r="AR55" s="534"/>
      <c r="AS55" s="409">
        <f t="shared" si="29"/>
        <v>0</v>
      </c>
      <c r="AT55" s="182" t="e">
        <f t="shared" si="30"/>
        <v>#DIV/0!</v>
      </c>
      <c r="AU55" s="183" t="e">
        <f t="shared" si="71"/>
        <v>#DIV/0!</v>
      </c>
      <c r="AV55" s="185">
        <f>COMMANDE!O55</f>
        <v>0</v>
      </c>
      <c r="AW55" s="186" t="str">
        <f t="shared" si="31"/>
        <v>-</v>
      </c>
      <c r="AX55" s="187" t="e">
        <f t="shared" si="32"/>
        <v>#VALUE!</v>
      </c>
      <c r="AY55" s="185">
        <f>COMMANDE!Q55</f>
        <v>0</v>
      </c>
      <c r="AZ55" s="186" t="str">
        <f t="shared" si="33"/>
        <v>-</v>
      </c>
      <c r="BA55" s="187" t="e">
        <f t="shared" si="34"/>
        <v>#VALUE!</v>
      </c>
      <c r="BB55" s="185">
        <f>COMMANDE!S55</f>
        <v>0</v>
      </c>
      <c r="BC55" s="186" t="str">
        <f t="shared" si="35"/>
        <v>-</v>
      </c>
      <c r="BD55" s="187" t="e">
        <f t="shared" si="36"/>
        <v>#VALUE!</v>
      </c>
      <c r="BE55" s="185">
        <f>COMMANDE!U55</f>
        <v>0</v>
      </c>
      <c r="BF55" s="186" t="str">
        <f t="shared" si="37"/>
        <v>-</v>
      </c>
      <c r="BG55" s="187" t="e">
        <f t="shared" si="38"/>
        <v>#VALUE!</v>
      </c>
      <c r="BH55" s="185">
        <f>COMMANDE!W55</f>
        <v>0</v>
      </c>
      <c r="BI55" s="186" t="str">
        <f t="shared" si="39"/>
        <v>-</v>
      </c>
      <c r="BJ55" s="187" t="e">
        <f t="shared" si="40"/>
        <v>#VALUE!</v>
      </c>
      <c r="BK55" s="185">
        <f>COMMANDE!Y55</f>
        <v>0</v>
      </c>
      <c r="BL55" s="186" t="str">
        <f t="shared" si="41"/>
        <v>-</v>
      </c>
      <c r="BM55" s="187" t="e">
        <f t="shared" si="42"/>
        <v>#VALUE!</v>
      </c>
      <c r="BN55" s="185">
        <f>COMMANDE!AA55</f>
        <v>0</v>
      </c>
      <c r="BO55" s="186" t="str">
        <f t="shared" si="43"/>
        <v>-</v>
      </c>
      <c r="BP55" s="187" t="e">
        <f t="shared" si="44"/>
        <v>#VALUE!</v>
      </c>
      <c r="BQ55" s="185">
        <f>COMMANDE!AC55</f>
        <v>0</v>
      </c>
      <c r="BR55" s="186" t="str">
        <f t="shared" si="45"/>
        <v>-</v>
      </c>
      <c r="BS55" s="187" t="e">
        <f t="shared" si="46"/>
        <v>#VALUE!</v>
      </c>
      <c r="BT55" s="185">
        <f>COMMANDE!AE55</f>
        <v>0</v>
      </c>
      <c r="BU55" s="186" t="str">
        <f t="shared" si="47"/>
        <v>-</v>
      </c>
      <c r="BV55" s="187" t="e">
        <f t="shared" si="48"/>
        <v>#VALUE!</v>
      </c>
      <c r="BW55" s="185">
        <f>COMMANDE!AG55</f>
        <v>0</v>
      </c>
      <c r="BX55" s="186" t="str">
        <f t="shared" si="49"/>
        <v>-</v>
      </c>
      <c r="BY55" s="187" t="e">
        <f t="shared" si="50"/>
        <v>#VALUE!</v>
      </c>
      <c r="BZ55" s="185">
        <f>COMMANDE!AI55</f>
        <v>0</v>
      </c>
      <c r="CA55" s="186" t="str">
        <f t="shared" si="51"/>
        <v>-</v>
      </c>
      <c r="CB55" s="187" t="e">
        <f t="shared" si="52"/>
        <v>#VALUE!</v>
      </c>
      <c r="CC55" s="185">
        <f>COMMANDE!AK55</f>
        <v>0</v>
      </c>
      <c r="CD55" s="186" t="str">
        <f t="shared" si="53"/>
        <v>-</v>
      </c>
      <c r="CE55" s="187" t="e">
        <f t="shared" si="54"/>
        <v>#VALUE!</v>
      </c>
      <c r="CF55" s="185">
        <f>COMMANDE!AM55</f>
        <v>0</v>
      </c>
      <c r="CG55" s="186" t="str">
        <f t="shared" si="55"/>
        <v>-</v>
      </c>
      <c r="CH55" s="187" t="e">
        <f t="shared" si="56"/>
        <v>#VALUE!</v>
      </c>
      <c r="CI55" s="185">
        <f>COMMANDE!AO55</f>
        <v>0</v>
      </c>
      <c r="CJ55" s="186" t="str">
        <f t="shared" si="57"/>
        <v>-</v>
      </c>
      <c r="CK55" s="187" t="e">
        <f t="shared" si="58"/>
        <v>#VALUE!</v>
      </c>
      <c r="CL55" s="185">
        <f>COMMANDE!AQ55</f>
        <v>0</v>
      </c>
      <c r="CM55" s="186" t="str">
        <f t="shared" si="59"/>
        <v>-</v>
      </c>
      <c r="CN55" s="187" t="e">
        <f t="shared" si="60"/>
        <v>#VALUE!</v>
      </c>
      <c r="CO55" s="185">
        <f>COMMANDE!AS55</f>
        <v>0</v>
      </c>
      <c r="CP55" s="186" t="str">
        <f t="shared" si="61"/>
        <v>-</v>
      </c>
      <c r="CQ55" s="187" t="e">
        <f t="shared" si="62"/>
        <v>#VALUE!</v>
      </c>
      <c r="CR55" s="185">
        <f>COMMANDE!AU55</f>
        <v>0</v>
      </c>
      <c r="CS55" s="186" t="str">
        <f t="shared" si="63"/>
        <v>-</v>
      </c>
      <c r="CT55" s="187" t="e">
        <f t="shared" si="64"/>
        <v>#VALUE!</v>
      </c>
      <c r="CU55" s="185">
        <f>COMMANDE!AW55</f>
        <v>0</v>
      </c>
      <c r="CV55" s="186" t="str">
        <f t="shared" si="65"/>
        <v>-</v>
      </c>
      <c r="CW55" s="187" t="e">
        <f t="shared" si="66"/>
        <v>#VALUE!</v>
      </c>
      <c r="CX55" s="185">
        <f>COMMANDE!AY55</f>
        <v>0</v>
      </c>
      <c r="CY55" s="186" t="str">
        <f t="shared" si="67"/>
        <v>-</v>
      </c>
      <c r="CZ55" s="187" t="e">
        <f t="shared" si="68"/>
        <v>#VALUE!</v>
      </c>
      <c r="DA55" s="185">
        <f>COMMANDE!BA55</f>
        <v>0</v>
      </c>
      <c r="DB55" s="186" t="str">
        <f t="shared" si="69"/>
        <v>-</v>
      </c>
      <c r="DC55" s="187" t="e">
        <f t="shared" si="70"/>
        <v>#VALUE!</v>
      </c>
      <c r="DD55" s="416"/>
      <c r="DE55" s="188"/>
    </row>
    <row r="56" spans="1:109" ht="40" customHeight="1" x14ac:dyDescent="0.2">
      <c r="A56" s="390" t="e">
        <f t="shared" si="3"/>
        <v>#VALUE!</v>
      </c>
      <c r="B56" s="390" t="e">
        <f t="shared" si="4"/>
        <v>#VALUE!</v>
      </c>
      <c r="C56" s="390" t="e">
        <f t="shared" si="5"/>
        <v>#VALUE!</v>
      </c>
      <c r="D56" s="390" t="e">
        <f t="shared" si="6"/>
        <v>#VALUE!</v>
      </c>
      <c r="E56" s="390" t="e">
        <f t="shared" si="7"/>
        <v>#VALUE!</v>
      </c>
      <c r="F56" s="390" t="e">
        <f t="shared" si="8"/>
        <v>#VALUE!</v>
      </c>
      <c r="G56" s="390" t="e">
        <f t="shared" si="9"/>
        <v>#VALUE!</v>
      </c>
      <c r="H56" s="390" t="e">
        <f t="shared" si="10"/>
        <v>#VALUE!</v>
      </c>
      <c r="I56" s="390" t="e">
        <f t="shared" si="11"/>
        <v>#VALUE!</v>
      </c>
      <c r="J56" s="390" t="e">
        <f t="shared" si="12"/>
        <v>#VALUE!</v>
      </c>
      <c r="K56" s="390" t="e">
        <f t="shared" si="13"/>
        <v>#VALUE!</v>
      </c>
      <c r="L56" s="390" t="e">
        <f t="shared" si="14"/>
        <v>#VALUE!</v>
      </c>
      <c r="M56" s="390" t="e">
        <f t="shared" si="15"/>
        <v>#VALUE!</v>
      </c>
      <c r="N56" s="390" t="e">
        <f t="shared" si="16"/>
        <v>#VALUE!</v>
      </c>
      <c r="O56" s="390" t="e">
        <f t="shared" si="17"/>
        <v>#VALUE!</v>
      </c>
      <c r="P56" s="390" t="e">
        <f t="shared" si="18"/>
        <v>#VALUE!</v>
      </c>
      <c r="Q56" s="390" t="e">
        <f t="shared" si="19"/>
        <v>#VALUE!</v>
      </c>
      <c r="R56" s="390" t="e">
        <f t="shared" si="20"/>
        <v>#VALUE!</v>
      </c>
      <c r="S56" s="390" t="e">
        <f t="shared" si="21"/>
        <v>#VALUE!</v>
      </c>
      <c r="T56" s="390" t="e">
        <f t="shared" si="22"/>
        <v>#VALUE!</v>
      </c>
      <c r="U56" s="387">
        <f t="shared" si="23"/>
        <v>0</v>
      </c>
      <c r="V56" s="175">
        <f>BDD!A46</f>
        <v>3023</v>
      </c>
      <c r="W56" s="176" t="str">
        <f>BDD!B46</f>
        <v>Céleri vert</v>
      </c>
      <c r="X56" s="177" t="str">
        <f>IF(BDD!F46=0, "", BDD!F46)</f>
        <v/>
      </c>
      <c r="Y56" s="178" t="e">
        <f>ROUND(BDD!G46+FDP_CMD_KG, 2)</f>
        <v>#VALUE!</v>
      </c>
      <c r="Z56" s="178" t="e">
        <f>ROUND(BDD!G46+FDP_FACT_KG, 2)</f>
        <v>#DIV/0!</v>
      </c>
      <c r="AA56" s="179" t="str">
        <f>BDD!H46</f>
        <v>kg</v>
      </c>
      <c r="AB56" s="180" t="e">
        <f>IF(NOT(ISBLANK(BDD!I46)), ROUND(SUM((BDD!G46*reduc1),FDP_CMD_KG), 2), "")</f>
        <v>#VALUE!</v>
      </c>
      <c r="AC56" s="180" t="str">
        <f>IF(NOT(ISBLANK(BDD!J46)), ROUND(SUM((BDD!G46*reduc2),FDP_CMD_KG), 2), "")</f>
        <v/>
      </c>
      <c r="AD56" s="180" t="str">
        <f>IF(NOT(ISBLANK(BDD!K46)), ROUND(SUM((BDD!G46*reduc3),FDP_CMD_KG), 2), "")</f>
        <v/>
      </c>
      <c r="AE56" s="180" t="e">
        <f>IF(NOT(ISBLANK(BDD!I46)), ROUND(SUM((BDD!G46*reduc1),FDP_FACT_KG), 2), "")</f>
        <v>#DIV/0!</v>
      </c>
      <c r="AF56" s="180" t="str">
        <f>IF(NOT(ISBLANK(BDD!J46)), ROUND(SUM((BDD!G46*reduc2),FDP_FACT_KG), 2), "")</f>
        <v/>
      </c>
      <c r="AG56" s="180" t="str">
        <f>IF(NOT(ISBLANK(BDD!K46)), ROUND(SUM((BDD!G46*reduc3),FDP_FACT_KG), 2), "")</f>
        <v/>
      </c>
      <c r="AH56" s="181" t="str">
        <f>BDD!C46</f>
        <v>Grenade</v>
      </c>
      <c r="AI56" s="403">
        <f t="shared" si="24"/>
        <v>0</v>
      </c>
      <c r="AJ56" s="182" t="e">
        <f t="shared" si="25"/>
        <v>#VALUE!</v>
      </c>
      <c r="AK56" s="183" t="e">
        <f t="shared" si="26"/>
        <v>#VALUE!</v>
      </c>
      <c r="AL56" s="534"/>
      <c r="AM56" s="410"/>
      <c r="AN56" s="182" t="e">
        <f t="shared" si="27"/>
        <v>#DIV/0!</v>
      </c>
      <c r="AO56" s="184" t="e">
        <f t="shared" si="28"/>
        <v>#DIV/0!</v>
      </c>
      <c r="AP56" s="174"/>
      <c r="AQ56" s="174"/>
      <c r="AR56" s="534"/>
      <c r="AS56" s="409">
        <f t="shared" si="29"/>
        <v>0</v>
      </c>
      <c r="AT56" s="182" t="e">
        <f t="shared" si="30"/>
        <v>#DIV/0!</v>
      </c>
      <c r="AU56" s="183" t="e">
        <f t="shared" si="71"/>
        <v>#DIV/0!</v>
      </c>
      <c r="AV56" s="185">
        <f>COMMANDE!O56</f>
        <v>0</v>
      </c>
      <c r="AW56" s="186" t="str">
        <f t="shared" si="31"/>
        <v>-</v>
      </c>
      <c r="AX56" s="187" t="e">
        <f t="shared" si="32"/>
        <v>#VALUE!</v>
      </c>
      <c r="AY56" s="185">
        <f>COMMANDE!Q56</f>
        <v>0</v>
      </c>
      <c r="AZ56" s="186" t="str">
        <f t="shared" si="33"/>
        <v>-</v>
      </c>
      <c r="BA56" s="187" t="e">
        <f t="shared" si="34"/>
        <v>#VALUE!</v>
      </c>
      <c r="BB56" s="185">
        <f>COMMANDE!S56</f>
        <v>0</v>
      </c>
      <c r="BC56" s="186" t="str">
        <f t="shared" si="35"/>
        <v>-</v>
      </c>
      <c r="BD56" s="187" t="e">
        <f t="shared" si="36"/>
        <v>#VALUE!</v>
      </c>
      <c r="BE56" s="185">
        <f>COMMANDE!U56</f>
        <v>0</v>
      </c>
      <c r="BF56" s="186" t="str">
        <f t="shared" si="37"/>
        <v>-</v>
      </c>
      <c r="BG56" s="187" t="e">
        <f t="shared" si="38"/>
        <v>#VALUE!</v>
      </c>
      <c r="BH56" s="185">
        <f>COMMANDE!W56</f>
        <v>0</v>
      </c>
      <c r="BI56" s="186" t="str">
        <f t="shared" si="39"/>
        <v>-</v>
      </c>
      <c r="BJ56" s="187" t="e">
        <f t="shared" si="40"/>
        <v>#VALUE!</v>
      </c>
      <c r="BK56" s="185">
        <f>COMMANDE!Y56</f>
        <v>0</v>
      </c>
      <c r="BL56" s="186" t="str">
        <f t="shared" si="41"/>
        <v>-</v>
      </c>
      <c r="BM56" s="187" t="e">
        <f t="shared" si="42"/>
        <v>#VALUE!</v>
      </c>
      <c r="BN56" s="185">
        <f>COMMANDE!AA56</f>
        <v>0</v>
      </c>
      <c r="BO56" s="186" t="str">
        <f t="shared" si="43"/>
        <v>-</v>
      </c>
      <c r="BP56" s="187" t="e">
        <f t="shared" si="44"/>
        <v>#VALUE!</v>
      </c>
      <c r="BQ56" s="185">
        <f>COMMANDE!AC56</f>
        <v>0</v>
      </c>
      <c r="BR56" s="186" t="str">
        <f t="shared" si="45"/>
        <v>-</v>
      </c>
      <c r="BS56" s="187" t="e">
        <f t="shared" si="46"/>
        <v>#VALUE!</v>
      </c>
      <c r="BT56" s="185">
        <f>COMMANDE!AE56</f>
        <v>0</v>
      </c>
      <c r="BU56" s="186" t="str">
        <f t="shared" si="47"/>
        <v>-</v>
      </c>
      <c r="BV56" s="187" t="e">
        <f t="shared" si="48"/>
        <v>#VALUE!</v>
      </c>
      <c r="BW56" s="185">
        <f>COMMANDE!AG56</f>
        <v>0</v>
      </c>
      <c r="BX56" s="186" t="str">
        <f t="shared" si="49"/>
        <v>-</v>
      </c>
      <c r="BY56" s="187" t="e">
        <f t="shared" si="50"/>
        <v>#VALUE!</v>
      </c>
      <c r="BZ56" s="185">
        <f>COMMANDE!AI56</f>
        <v>0</v>
      </c>
      <c r="CA56" s="186" t="str">
        <f t="shared" si="51"/>
        <v>-</v>
      </c>
      <c r="CB56" s="187" t="e">
        <f t="shared" si="52"/>
        <v>#VALUE!</v>
      </c>
      <c r="CC56" s="185">
        <f>COMMANDE!AK56</f>
        <v>0</v>
      </c>
      <c r="CD56" s="186" t="str">
        <f t="shared" si="53"/>
        <v>-</v>
      </c>
      <c r="CE56" s="187" t="e">
        <f t="shared" si="54"/>
        <v>#VALUE!</v>
      </c>
      <c r="CF56" s="185">
        <f>COMMANDE!AM56</f>
        <v>0</v>
      </c>
      <c r="CG56" s="186" t="str">
        <f t="shared" si="55"/>
        <v>-</v>
      </c>
      <c r="CH56" s="187" t="e">
        <f t="shared" si="56"/>
        <v>#VALUE!</v>
      </c>
      <c r="CI56" s="185">
        <f>COMMANDE!AO56</f>
        <v>0</v>
      </c>
      <c r="CJ56" s="186" t="str">
        <f t="shared" si="57"/>
        <v>-</v>
      </c>
      <c r="CK56" s="187" t="e">
        <f t="shared" si="58"/>
        <v>#VALUE!</v>
      </c>
      <c r="CL56" s="185">
        <f>COMMANDE!AQ56</f>
        <v>0</v>
      </c>
      <c r="CM56" s="186" t="str">
        <f t="shared" si="59"/>
        <v>-</v>
      </c>
      <c r="CN56" s="187" t="e">
        <f t="shared" si="60"/>
        <v>#VALUE!</v>
      </c>
      <c r="CO56" s="185">
        <f>COMMANDE!AS56</f>
        <v>0</v>
      </c>
      <c r="CP56" s="186" t="str">
        <f t="shared" si="61"/>
        <v>-</v>
      </c>
      <c r="CQ56" s="187" t="e">
        <f t="shared" si="62"/>
        <v>#VALUE!</v>
      </c>
      <c r="CR56" s="185">
        <f>COMMANDE!AU56</f>
        <v>0</v>
      </c>
      <c r="CS56" s="186" t="str">
        <f t="shared" si="63"/>
        <v>-</v>
      </c>
      <c r="CT56" s="187" t="e">
        <f t="shared" si="64"/>
        <v>#VALUE!</v>
      </c>
      <c r="CU56" s="185">
        <f>COMMANDE!AW56</f>
        <v>0</v>
      </c>
      <c r="CV56" s="186" t="str">
        <f t="shared" si="65"/>
        <v>-</v>
      </c>
      <c r="CW56" s="187" t="e">
        <f t="shared" si="66"/>
        <v>#VALUE!</v>
      </c>
      <c r="CX56" s="185">
        <f>COMMANDE!AY56</f>
        <v>0</v>
      </c>
      <c r="CY56" s="186" t="str">
        <f t="shared" si="67"/>
        <v>-</v>
      </c>
      <c r="CZ56" s="187" t="e">
        <f t="shared" si="68"/>
        <v>#VALUE!</v>
      </c>
      <c r="DA56" s="185">
        <f>COMMANDE!BA56</f>
        <v>0</v>
      </c>
      <c r="DB56" s="186" t="str">
        <f t="shared" si="69"/>
        <v>-</v>
      </c>
      <c r="DC56" s="187" t="e">
        <f t="shared" si="70"/>
        <v>#VALUE!</v>
      </c>
      <c r="DD56" s="416"/>
      <c r="DE56" s="188"/>
    </row>
    <row r="57" spans="1:109" ht="40" customHeight="1" x14ac:dyDescent="0.2">
      <c r="A57" s="390" t="e">
        <f t="shared" si="3"/>
        <v>#VALUE!</v>
      </c>
      <c r="B57" s="390" t="e">
        <f t="shared" si="4"/>
        <v>#VALUE!</v>
      </c>
      <c r="C57" s="390" t="e">
        <f t="shared" si="5"/>
        <v>#VALUE!</v>
      </c>
      <c r="D57" s="390" t="e">
        <f t="shared" si="6"/>
        <v>#VALUE!</v>
      </c>
      <c r="E57" s="390" t="e">
        <f t="shared" si="7"/>
        <v>#VALUE!</v>
      </c>
      <c r="F57" s="390" t="e">
        <f t="shared" si="8"/>
        <v>#VALUE!</v>
      </c>
      <c r="G57" s="390" t="e">
        <f t="shared" si="9"/>
        <v>#VALUE!</v>
      </c>
      <c r="H57" s="390" t="e">
        <f t="shared" si="10"/>
        <v>#VALUE!</v>
      </c>
      <c r="I57" s="390" t="e">
        <f t="shared" si="11"/>
        <v>#VALUE!</v>
      </c>
      <c r="J57" s="390" t="e">
        <f t="shared" si="12"/>
        <v>#VALUE!</v>
      </c>
      <c r="K57" s="390" t="e">
        <f t="shared" si="13"/>
        <v>#VALUE!</v>
      </c>
      <c r="L57" s="390" t="e">
        <f t="shared" si="14"/>
        <v>#VALUE!</v>
      </c>
      <c r="M57" s="390" t="e">
        <f t="shared" si="15"/>
        <v>#VALUE!</v>
      </c>
      <c r="N57" s="390" t="e">
        <f t="shared" si="16"/>
        <v>#VALUE!</v>
      </c>
      <c r="O57" s="390" t="e">
        <f t="shared" si="17"/>
        <v>#VALUE!</v>
      </c>
      <c r="P57" s="390" t="e">
        <f t="shared" si="18"/>
        <v>#VALUE!</v>
      </c>
      <c r="Q57" s="390" t="e">
        <f t="shared" si="19"/>
        <v>#VALUE!</v>
      </c>
      <c r="R57" s="390" t="e">
        <f t="shared" si="20"/>
        <v>#VALUE!</v>
      </c>
      <c r="S57" s="390" t="e">
        <f t="shared" si="21"/>
        <v>#VALUE!</v>
      </c>
      <c r="T57" s="390" t="e">
        <f t="shared" si="22"/>
        <v>#VALUE!</v>
      </c>
      <c r="U57" s="387">
        <f t="shared" si="23"/>
        <v>0</v>
      </c>
      <c r="V57" s="175">
        <f>BDD!A47</f>
        <v>1117</v>
      </c>
      <c r="W57" s="176" t="str">
        <f>BDD!B47</f>
        <v>Céleri vert BIO</v>
      </c>
      <c r="X57" s="177" t="str">
        <f>IF(BDD!F47=0, "", BDD!F47)</f>
        <v/>
      </c>
      <c r="Y57" s="178" t="e">
        <f>ROUND(BDD!G47+FDP_CMD_KG, 2)</f>
        <v>#VALUE!</v>
      </c>
      <c r="Z57" s="178" t="e">
        <f>ROUND(BDD!G47+FDP_FACT_KG, 2)</f>
        <v>#DIV/0!</v>
      </c>
      <c r="AA57" s="179" t="str">
        <f>BDD!H47</f>
        <v>kg</v>
      </c>
      <c r="AB57" s="180" t="e">
        <f>IF(NOT(ISBLANK(BDD!I47)), ROUND(SUM((BDD!G47*reduc1),FDP_CMD_KG), 2), "")</f>
        <v>#VALUE!</v>
      </c>
      <c r="AC57" s="180" t="str">
        <f>IF(NOT(ISBLANK(BDD!J47)), ROUND(SUM((BDD!G47*reduc2),FDP_CMD_KG), 2), "")</f>
        <v/>
      </c>
      <c r="AD57" s="180" t="str">
        <f>IF(NOT(ISBLANK(BDD!K47)), ROUND(SUM((BDD!G47*reduc3),FDP_CMD_KG), 2), "")</f>
        <v/>
      </c>
      <c r="AE57" s="180" t="e">
        <f>IF(NOT(ISBLANK(BDD!I47)), ROUND(SUM((BDD!G47*reduc1),FDP_FACT_KG), 2), "")</f>
        <v>#DIV/0!</v>
      </c>
      <c r="AF57" s="180" t="str">
        <f>IF(NOT(ISBLANK(BDD!J47)), ROUND(SUM((BDD!G47*reduc2),FDP_FACT_KG), 2), "")</f>
        <v/>
      </c>
      <c r="AG57" s="180" t="str">
        <f>IF(NOT(ISBLANK(BDD!K47)), ROUND(SUM((BDD!G47*reduc3),FDP_FACT_KG), 2), "")</f>
        <v/>
      </c>
      <c r="AH57" s="181" t="str">
        <f>BDD!C47</f>
        <v>Malaga</v>
      </c>
      <c r="AI57" s="403">
        <f t="shared" si="24"/>
        <v>0</v>
      </c>
      <c r="AJ57" s="182" t="e">
        <f t="shared" si="25"/>
        <v>#VALUE!</v>
      </c>
      <c r="AK57" s="183" t="e">
        <f t="shared" si="26"/>
        <v>#VALUE!</v>
      </c>
      <c r="AL57" s="534"/>
      <c r="AM57" s="410"/>
      <c r="AN57" s="182" t="e">
        <f t="shared" si="27"/>
        <v>#DIV/0!</v>
      </c>
      <c r="AO57" s="184" t="e">
        <f t="shared" si="28"/>
        <v>#DIV/0!</v>
      </c>
      <c r="AP57" s="174"/>
      <c r="AQ57" s="174"/>
      <c r="AR57" s="534"/>
      <c r="AS57" s="409">
        <f t="shared" si="29"/>
        <v>0</v>
      </c>
      <c r="AT57" s="182" t="e">
        <f t="shared" si="30"/>
        <v>#DIV/0!</v>
      </c>
      <c r="AU57" s="183" t="e">
        <f t="shared" si="71"/>
        <v>#DIV/0!</v>
      </c>
      <c r="AV57" s="185">
        <f>COMMANDE!O57</f>
        <v>0</v>
      </c>
      <c r="AW57" s="186" t="str">
        <f t="shared" si="31"/>
        <v>-</v>
      </c>
      <c r="AX57" s="187" t="e">
        <f t="shared" si="32"/>
        <v>#VALUE!</v>
      </c>
      <c r="AY57" s="185">
        <f>COMMANDE!Q57</f>
        <v>0</v>
      </c>
      <c r="AZ57" s="186" t="str">
        <f t="shared" si="33"/>
        <v>-</v>
      </c>
      <c r="BA57" s="187" t="e">
        <f t="shared" si="34"/>
        <v>#VALUE!</v>
      </c>
      <c r="BB57" s="185">
        <f>COMMANDE!S57</f>
        <v>0</v>
      </c>
      <c r="BC57" s="186" t="str">
        <f t="shared" si="35"/>
        <v>-</v>
      </c>
      <c r="BD57" s="187" t="e">
        <f t="shared" si="36"/>
        <v>#VALUE!</v>
      </c>
      <c r="BE57" s="185">
        <f>COMMANDE!U57</f>
        <v>0</v>
      </c>
      <c r="BF57" s="186" t="str">
        <f t="shared" si="37"/>
        <v>-</v>
      </c>
      <c r="BG57" s="187" t="e">
        <f t="shared" si="38"/>
        <v>#VALUE!</v>
      </c>
      <c r="BH57" s="185">
        <f>COMMANDE!W57</f>
        <v>0</v>
      </c>
      <c r="BI57" s="186" t="str">
        <f t="shared" si="39"/>
        <v>-</v>
      </c>
      <c r="BJ57" s="187" t="e">
        <f t="shared" si="40"/>
        <v>#VALUE!</v>
      </c>
      <c r="BK57" s="185">
        <f>COMMANDE!Y57</f>
        <v>0</v>
      </c>
      <c r="BL57" s="186" t="str">
        <f t="shared" si="41"/>
        <v>-</v>
      </c>
      <c r="BM57" s="187" t="e">
        <f t="shared" si="42"/>
        <v>#VALUE!</v>
      </c>
      <c r="BN57" s="185">
        <f>COMMANDE!AA57</f>
        <v>0</v>
      </c>
      <c r="BO57" s="186" t="str">
        <f t="shared" si="43"/>
        <v>-</v>
      </c>
      <c r="BP57" s="187" t="e">
        <f t="shared" si="44"/>
        <v>#VALUE!</v>
      </c>
      <c r="BQ57" s="185">
        <f>COMMANDE!AC57</f>
        <v>0</v>
      </c>
      <c r="BR57" s="186" t="str">
        <f t="shared" si="45"/>
        <v>-</v>
      </c>
      <c r="BS57" s="187" t="e">
        <f t="shared" si="46"/>
        <v>#VALUE!</v>
      </c>
      <c r="BT57" s="185">
        <f>COMMANDE!AE57</f>
        <v>0</v>
      </c>
      <c r="BU57" s="186" t="str">
        <f t="shared" si="47"/>
        <v>-</v>
      </c>
      <c r="BV57" s="187" t="e">
        <f t="shared" si="48"/>
        <v>#VALUE!</v>
      </c>
      <c r="BW57" s="185">
        <f>COMMANDE!AG57</f>
        <v>0</v>
      </c>
      <c r="BX57" s="186" t="str">
        <f t="shared" si="49"/>
        <v>-</v>
      </c>
      <c r="BY57" s="187" t="e">
        <f t="shared" si="50"/>
        <v>#VALUE!</v>
      </c>
      <c r="BZ57" s="185">
        <f>COMMANDE!AI57</f>
        <v>0</v>
      </c>
      <c r="CA57" s="186" t="str">
        <f t="shared" si="51"/>
        <v>-</v>
      </c>
      <c r="CB57" s="187" t="e">
        <f t="shared" si="52"/>
        <v>#VALUE!</v>
      </c>
      <c r="CC57" s="185">
        <f>COMMANDE!AK57</f>
        <v>0</v>
      </c>
      <c r="CD57" s="186" t="str">
        <f t="shared" si="53"/>
        <v>-</v>
      </c>
      <c r="CE57" s="187" t="e">
        <f t="shared" si="54"/>
        <v>#VALUE!</v>
      </c>
      <c r="CF57" s="185">
        <f>COMMANDE!AM57</f>
        <v>0</v>
      </c>
      <c r="CG57" s="186" t="str">
        <f t="shared" si="55"/>
        <v>-</v>
      </c>
      <c r="CH57" s="187" t="e">
        <f t="shared" si="56"/>
        <v>#VALUE!</v>
      </c>
      <c r="CI57" s="185">
        <f>COMMANDE!AO57</f>
        <v>0</v>
      </c>
      <c r="CJ57" s="186" t="str">
        <f t="shared" si="57"/>
        <v>-</v>
      </c>
      <c r="CK57" s="187" t="e">
        <f t="shared" si="58"/>
        <v>#VALUE!</v>
      </c>
      <c r="CL57" s="185">
        <f>COMMANDE!AQ57</f>
        <v>0</v>
      </c>
      <c r="CM57" s="186" t="str">
        <f t="shared" si="59"/>
        <v>-</v>
      </c>
      <c r="CN57" s="187" t="e">
        <f t="shared" si="60"/>
        <v>#VALUE!</v>
      </c>
      <c r="CO57" s="185">
        <f>COMMANDE!AS57</f>
        <v>0</v>
      </c>
      <c r="CP57" s="186" t="str">
        <f t="shared" si="61"/>
        <v>-</v>
      </c>
      <c r="CQ57" s="187" t="e">
        <f t="shared" si="62"/>
        <v>#VALUE!</v>
      </c>
      <c r="CR57" s="185">
        <f>COMMANDE!AU57</f>
        <v>0</v>
      </c>
      <c r="CS57" s="186" t="str">
        <f t="shared" si="63"/>
        <v>-</v>
      </c>
      <c r="CT57" s="187" t="e">
        <f t="shared" si="64"/>
        <v>#VALUE!</v>
      </c>
      <c r="CU57" s="185">
        <f>COMMANDE!AW57</f>
        <v>0</v>
      </c>
      <c r="CV57" s="186" t="str">
        <f t="shared" si="65"/>
        <v>-</v>
      </c>
      <c r="CW57" s="187" t="e">
        <f t="shared" si="66"/>
        <v>#VALUE!</v>
      </c>
      <c r="CX57" s="185">
        <f>COMMANDE!AY57</f>
        <v>0</v>
      </c>
      <c r="CY57" s="186" t="str">
        <f t="shared" si="67"/>
        <v>-</v>
      </c>
      <c r="CZ57" s="187" t="e">
        <f t="shared" si="68"/>
        <v>#VALUE!</v>
      </c>
      <c r="DA57" s="185">
        <f>COMMANDE!BA57</f>
        <v>0</v>
      </c>
      <c r="DB57" s="186" t="str">
        <f t="shared" si="69"/>
        <v>-</v>
      </c>
      <c r="DC57" s="187" t="e">
        <f t="shared" si="70"/>
        <v>#VALUE!</v>
      </c>
      <c r="DD57" s="416"/>
      <c r="DE57" s="188"/>
    </row>
    <row r="58" spans="1:109" ht="40" customHeight="1" x14ac:dyDescent="0.2">
      <c r="A58" s="390" t="e">
        <f t="shared" si="3"/>
        <v>#VALUE!</v>
      </c>
      <c r="B58" s="390" t="e">
        <f t="shared" si="4"/>
        <v>#VALUE!</v>
      </c>
      <c r="C58" s="390" t="e">
        <f t="shared" si="5"/>
        <v>#VALUE!</v>
      </c>
      <c r="D58" s="390" t="e">
        <f t="shared" si="6"/>
        <v>#VALUE!</v>
      </c>
      <c r="E58" s="390" t="e">
        <f t="shared" si="7"/>
        <v>#VALUE!</v>
      </c>
      <c r="F58" s="390" t="e">
        <f t="shared" si="8"/>
        <v>#VALUE!</v>
      </c>
      <c r="G58" s="390" t="e">
        <f t="shared" si="9"/>
        <v>#VALUE!</v>
      </c>
      <c r="H58" s="390" t="e">
        <f t="shared" si="10"/>
        <v>#VALUE!</v>
      </c>
      <c r="I58" s="390" t="e">
        <f t="shared" si="11"/>
        <v>#VALUE!</v>
      </c>
      <c r="J58" s="390" t="e">
        <f t="shared" si="12"/>
        <v>#VALUE!</v>
      </c>
      <c r="K58" s="390" t="e">
        <f t="shared" si="13"/>
        <v>#VALUE!</v>
      </c>
      <c r="L58" s="390" t="e">
        <f t="shared" si="14"/>
        <v>#VALUE!</v>
      </c>
      <c r="M58" s="390" t="e">
        <f t="shared" si="15"/>
        <v>#VALUE!</v>
      </c>
      <c r="N58" s="390" t="e">
        <f t="shared" si="16"/>
        <v>#VALUE!</v>
      </c>
      <c r="O58" s="390" t="e">
        <f t="shared" si="17"/>
        <v>#VALUE!</v>
      </c>
      <c r="P58" s="390" t="e">
        <f t="shared" si="18"/>
        <v>#VALUE!</v>
      </c>
      <c r="Q58" s="390" t="e">
        <f t="shared" si="19"/>
        <v>#VALUE!</v>
      </c>
      <c r="R58" s="390" t="e">
        <f t="shared" si="20"/>
        <v>#VALUE!</v>
      </c>
      <c r="S58" s="390" t="e">
        <f t="shared" si="21"/>
        <v>#VALUE!</v>
      </c>
      <c r="T58" s="390" t="e">
        <f t="shared" si="22"/>
        <v>#VALUE!</v>
      </c>
      <c r="U58" s="387">
        <f t="shared" si="23"/>
        <v>0</v>
      </c>
      <c r="V58" s="175">
        <f>BDD!A48</f>
        <v>1572</v>
      </c>
      <c r="W58" s="176" t="str">
        <f>BDD!B48</f>
        <v>Chia BIO (env. 1kg)</v>
      </c>
      <c r="X58" s="177" t="str">
        <f>IF(BDD!F48=0, "", BDD!F48)</f>
        <v>❤️</v>
      </c>
      <c r="Y58" s="178" t="e">
        <f>ROUND(BDD!G48+FDP_CMD_KG, 2)</f>
        <v>#VALUE!</v>
      </c>
      <c r="Z58" s="178" t="e">
        <f>ROUND(BDD!G48+FDP_FACT_KG, 2)</f>
        <v>#DIV/0!</v>
      </c>
      <c r="AA58" s="179" t="str">
        <f>BDD!H48</f>
        <v>Pièce</v>
      </c>
      <c r="AB58" s="180" t="e">
        <f>IF(NOT(ISBLANK(BDD!I48)), ROUND(SUM((BDD!G48*reduc1),FDP_CMD_KG), 2), "")</f>
        <v>#VALUE!</v>
      </c>
      <c r="AC58" s="180" t="str">
        <f>IF(NOT(ISBLANK(BDD!J48)), ROUND(SUM((BDD!G48*reduc2),FDP_CMD_KG), 2), "")</f>
        <v/>
      </c>
      <c r="AD58" s="180" t="str">
        <f>IF(NOT(ISBLANK(BDD!K48)), ROUND(SUM((BDD!G48*reduc3),FDP_CMD_KG), 2), "")</f>
        <v/>
      </c>
      <c r="AE58" s="180" t="e">
        <f>IF(NOT(ISBLANK(BDD!I48)), ROUND(SUM((BDD!G48*reduc1),FDP_FACT_KG), 2), "")</f>
        <v>#DIV/0!</v>
      </c>
      <c r="AF58" s="180" t="str">
        <f>IF(NOT(ISBLANK(BDD!J48)), ROUND(SUM((BDD!G48*reduc2),FDP_FACT_KG), 2), "")</f>
        <v/>
      </c>
      <c r="AG58" s="180" t="str">
        <f>IF(NOT(ISBLANK(BDD!K48)), ROUND(SUM((BDD!G48*reduc3),FDP_FACT_KG), 2), "")</f>
        <v/>
      </c>
      <c r="AH58" s="181" t="str">
        <f>BDD!C48</f>
        <v>Bolivie</v>
      </c>
      <c r="AI58" s="403">
        <f t="shared" si="24"/>
        <v>0</v>
      </c>
      <c r="AJ58" s="182" t="e">
        <f t="shared" si="25"/>
        <v>#VALUE!</v>
      </c>
      <c r="AK58" s="183" t="e">
        <f t="shared" si="26"/>
        <v>#VALUE!</v>
      </c>
      <c r="AL58" s="534"/>
      <c r="AM58" s="410"/>
      <c r="AN58" s="182" t="e">
        <f t="shared" si="27"/>
        <v>#DIV/0!</v>
      </c>
      <c r="AO58" s="184" t="e">
        <f t="shared" si="28"/>
        <v>#DIV/0!</v>
      </c>
      <c r="AP58" s="174"/>
      <c r="AQ58" s="174"/>
      <c r="AR58" s="534"/>
      <c r="AS58" s="409">
        <f t="shared" si="29"/>
        <v>0</v>
      </c>
      <c r="AT58" s="182" t="e">
        <f t="shared" si="30"/>
        <v>#DIV/0!</v>
      </c>
      <c r="AU58" s="183" t="e">
        <f t="shared" si="71"/>
        <v>#DIV/0!</v>
      </c>
      <c r="AV58" s="185">
        <f>COMMANDE!O58</f>
        <v>0</v>
      </c>
      <c r="AW58" s="186" t="str">
        <f t="shared" si="31"/>
        <v>-</v>
      </c>
      <c r="AX58" s="187" t="e">
        <f t="shared" si="32"/>
        <v>#VALUE!</v>
      </c>
      <c r="AY58" s="185">
        <f>COMMANDE!Q58</f>
        <v>0</v>
      </c>
      <c r="AZ58" s="186" t="str">
        <f t="shared" si="33"/>
        <v>-</v>
      </c>
      <c r="BA58" s="187" t="e">
        <f t="shared" si="34"/>
        <v>#VALUE!</v>
      </c>
      <c r="BB58" s="185">
        <f>COMMANDE!S58</f>
        <v>0</v>
      </c>
      <c r="BC58" s="186" t="str">
        <f t="shared" si="35"/>
        <v>-</v>
      </c>
      <c r="BD58" s="187" t="e">
        <f t="shared" si="36"/>
        <v>#VALUE!</v>
      </c>
      <c r="BE58" s="185">
        <f>COMMANDE!U58</f>
        <v>0</v>
      </c>
      <c r="BF58" s="186" t="str">
        <f t="shared" si="37"/>
        <v>-</v>
      </c>
      <c r="BG58" s="187" t="e">
        <f t="shared" si="38"/>
        <v>#VALUE!</v>
      </c>
      <c r="BH58" s="185">
        <f>COMMANDE!W58</f>
        <v>0</v>
      </c>
      <c r="BI58" s="186" t="str">
        <f t="shared" si="39"/>
        <v>-</v>
      </c>
      <c r="BJ58" s="187" t="e">
        <f t="shared" si="40"/>
        <v>#VALUE!</v>
      </c>
      <c r="BK58" s="185">
        <f>COMMANDE!Y58</f>
        <v>0</v>
      </c>
      <c r="BL58" s="186" t="str">
        <f t="shared" si="41"/>
        <v>-</v>
      </c>
      <c r="BM58" s="187" t="e">
        <f t="shared" si="42"/>
        <v>#VALUE!</v>
      </c>
      <c r="BN58" s="185">
        <f>COMMANDE!AA58</f>
        <v>0</v>
      </c>
      <c r="BO58" s="186" t="str">
        <f t="shared" si="43"/>
        <v>-</v>
      </c>
      <c r="BP58" s="187" t="e">
        <f t="shared" si="44"/>
        <v>#VALUE!</v>
      </c>
      <c r="BQ58" s="185">
        <f>COMMANDE!AC58</f>
        <v>0</v>
      </c>
      <c r="BR58" s="186" t="str">
        <f t="shared" si="45"/>
        <v>-</v>
      </c>
      <c r="BS58" s="187" t="e">
        <f t="shared" si="46"/>
        <v>#VALUE!</v>
      </c>
      <c r="BT58" s="185">
        <f>COMMANDE!AE58</f>
        <v>0</v>
      </c>
      <c r="BU58" s="186" t="str">
        <f t="shared" si="47"/>
        <v>-</v>
      </c>
      <c r="BV58" s="187" t="e">
        <f t="shared" si="48"/>
        <v>#VALUE!</v>
      </c>
      <c r="BW58" s="185">
        <f>COMMANDE!AG58</f>
        <v>0</v>
      </c>
      <c r="BX58" s="186" t="str">
        <f t="shared" si="49"/>
        <v>-</v>
      </c>
      <c r="BY58" s="187" t="e">
        <f t="shared" si="50"/>
        <v>#VALUE!</v>
      </c>
      <c r="BZ58" s="185">
        <f>COMMANDE!AI58</f>
        <v>0</v>
      </c>
      <c r="CA58" s="186" t="str">
        <f t="shared" si="51"/>
        <v>-</v>
      </c>
      <c r="CB58" s="187" t="e">
        <f t="shared" si="52"/>
        <v>#VALUE!</v>
      </c>
      <c r="CC58" s="185">
        <f>COMMANDE!AK58</f>
        <v>0</v>
      </c>
      <c r="CD58" s="186" t="str">
        <f t="shared" si="53"/>
        <v>-</v>
      </c>
      <c r="CE58" s="187" t="e">
        <f t="shared" si="54"/>
        <v>#VALUE!</v>
      </c>
      <c r="CF58" s="185">
        <f>COMMANDE!AM58</f>
        <v>0</v>
      </c>
      <c r="CG58" s="186" t="str">
        <f t="shared" si="55"/>
        <v>-</v>
      </c>
      <c r="CH58" s="187" t="e">
        <f t="shared" si="56"/>
        <v>#VALUE!</v>
      </c>
      <c r="CI58" s="185">
        <f>COMMANDE!AO58</f>
        <v>0</v>
      </c>
      <c r="CJ58" s="186" t="str">
        <f t="shared" si="57"/>
        <v>-</v>
      </c>
      <c r="CK58" s="187" t="e">
        <f t="shared" si="58"/>
        <v>#VALUE!</v>
      </c>
      <c r="CL58" s="185">
        <f>COMMANDE!AQ58</f>
        <v>0</v>
      </c>
      <c r="CM58" s="186" t="str">
        <f t="shared" si="59"/>
        <v>-</v>
      </c>
      <c r="CN58" s="187" t="e">
        <f t="shared" si="60"/>
        <v>#VALUE!</v>
      </c>
      <c r="CO58" s="185">
        <f>COMMANDE!AS58</f>
        <v>0</v>
      </c>
      <c r="CP58" s="186" t="str">
        <f t="shared" si="61"/>
        <v>-</v>
      </c>
      <c r="CQ58" s="187" t="e">
        <f t="shared" si="62"/>
        <v>#VALUE!</v>
      </c>
      <c r="CR58" s="185">
        <f>COMMANDE!AU58</f>
        <v>0</v>
      </c>
      <c r="CS58" s="186" t="str">
        <f t="shared" si="63"/>
        <v>-</v>
      </c>
      <c r="CT58" s="187" t="e">
        <f t="shared" si="64"/>
        <v>#VALUE!</v>
      </c>
      <c r="CU58" s="185">
        <f>COMMANDE!AW58</f>
        <v>0</v>
      </c>
      <c r="CV58" s="186" t="str">
        <f t="shared" si="65"/>
        <v>-</v>
      </c>
      <c r="CW58" s="187" t="e">
        <f t="shared" si="66"/>
        <v>#VALUE!</v>
      </c>
      <c r="CX58" s="185">
        <f>COMMANDE!AY58</f>
        <v>0</v>
      </c>
      <c r="CY58" s="186" t="str">
        <f t="shared" si="67"/>
        <v>-</v>
      </c>
      <c r="CZ58" s="187" t="e">
        <f t="shared" si="68"/>
        <v>#VALUE!</v>
      </c>
      <c r="DA58" s="185">
        <f>COMMANDE!BA58</f>
        <v>0</v>
      </c>
      <c r="DB58" s="186" t="str">
        <f t="shared" si="69"/>
        <v>-</v>
      </c>
      <c r="DC58" s="187" t="e">
        <f t="shared" si="70"/>
        <v>#VALUE!</v>
      </c>
      <c r="DD58" s="416"/>
      <c r="DE58" s="188"/>
    </row>
    <row r="59" spans="1:109" ht="40" customHeight="1" x14ac:dyDescent="0.2">
      <c r="A59" s="390" t="e">
        <f t="shared" si="3"/>
        <v>#VALUE!</v>
      </c>
      <c r="B59" s="390" t="e">
        <f t="shared" si="4"/>
        <v>#VALUE!</v>
      </c>
      <c r="C59" s="390" t="e">
        <f t="shared" si="5"/>
        <v>#VALUE!</v>
      </c>
      <c r="D59" s="390" t="e">
        <f t="shared" si="6"/>
        <v>#VALUE!</v>
      </c>
      <c r="E59" s="390" t="e">
        <f t="shared" si="7"/>
        <v>#VALUE!</v>
      </c>
      <c r="F59" s="390" t="e">
        <f t="shared" si="8"/>
        <v>#VALUE!</v>
      </c>
      <c r="G59" s="390" t="e">
        <f t="shared" si="9"/>
        <v>#VALUE!</v>
      </c>
      <c r="H59" s="390" t="e">
        <f t="shared" si="10"/>
        <v>#VALUE!</v>
      </c>
      <c r="I59" s="390" t="e">
        <f t="shared" si="11"/>
        <v>#VALUE!</v>
      </c>
      <c r="J59" s="390" t="e">
        <f t="shared" si="12"/>
        <v>#VALUE!</v>
      </c>
      <c r="K59" s="390" t="e">
        <f t="shared" si="13"/>
        <v>#VALUE!</v>
      </c>
      <c r="L59" s="390" t="e">
        <f t="shared" si="14"/>
        <v>#VALUE!</v>
      </c>
      <c r="M59" s="390" t="e">
        <f t="shared" si="15"/>
        <v>#VALUE!</v>
      </c>
      <c r="N59" s="390" t="e">
        <f t="shared" si="16"/>
        <v>#VALUE!</v>
      </c>
      <c r="O59" s="390" t="e">
        <f t="shared" si="17"/>
        <v>#VALUE!</v>
      </c>
      <c r="P59" s="390" t="e">
        <f t="shared" si="18"/>
        <v>#VALUE!</v>
      </c>
      <c r="Q59" s="390" t="e">
        <f t="shared" si="19"/>
        <v>#VALUE!</v>
      </c>
      <c r="R59" s="390" t="e">
        <f t="shared" si="20"/>
        <v>#VALUE!</v>
      </c>
      <c r="S59" s="390" t="e">
        <f t="shared" si="21"/>
        <v>#VALUE!</v>
      </c>
      <c r="T59" s="390" t="e">
        <f t="shared" si="22"/>
        <v>#VALUE!</v>
      </c>
      <c r="U59" s="387">
        <f t="shared" si="23"/>
        <v>0</v>
      </c>
      <c r="V59" s="175">
        <f>BDD!A49</f>
        <v>1611</v>
      </c>
      <c r="W59" s="176" t="str">
        <f>BDD!B49</f>
        <v>Chips de coco CRU BIO (env. 1kg)</v>
      </c>
      <c r="X59" s="177" t="str">
        <f>IF(BDD!F49=0, "", BDD!F49)</f>
        <v>❤️</v>
      </c>
      <c r="Y59" s="178" t="e">
        <f>ROUND(BDD!G49+FDP_CMD_KG, 2)</f>
        <v>#VALUE!</v>
      </c>
      <c r="Z59" s="178" t="e">
        <f>ROUND(BDD!G49+FDP_FACT_KG, 2)</f>
        <v>#DIV/0!</v>
      </c>
      <c r="AA59" s="179" t="str">
        <f>BDD!H49</f>
        <v>Pièce</v>
      </c>
      <c r="AB59" s="180" t="e">
        <f>IF(NOT(ISBLANK(BDD!I49)), ROUND(SUM((BDD!G49*reduc1),FDP_CMD_KG), 2), "")</f>
        <v>#VALUE!</v>
      </c>
      <c r="AC59" s="180" t="e">
        <f>IF(NOT(ISBLANK(BDD!J49)), ROUND(SUM((BDD!G49*reduc2),FDP_CMD_KG), 2), "")</f>
        <v>#VALUE!</v>
      </c>
      <c r="AD59" s="180" t="str">
        <f>IF(NOT(ISBLANK(BDD!K49)), ROUND(SUM((BDD!G49*reduc3),FDP_CMD_KG), 2), "")</f>
        <v/>
      </c>
      <c r="AE59" s="180" t="e">
        <f>IF(NOT(ISBLANK(BDD!I49)), ROUND(SUM((BDD!G49*reduc1),FDP_FACT_KG), 2), "")</f>
        <v>#DIV/0!</v>
      </c>
      <c r="AF59" s="180" t="e">
        <f>IF(NOT(ISBLANK(BDD!J49)), ROUND(SUM((BDD!G49*reduc2),FDP_FACT_KG), 2), "")</f>
        <v>#DIV/0!</v>
      </c>
      <c r="AG59" s="180" t="str">
        <f>IF(NOT(ISBLANK(BDD!K49)), ROUND(SUM((BDD!G49*reduc3),FDP_FACT_KG), 2), "")</f>
        <v/>
      </c>
      <c r="AH59" s="181" t="str">
        <f>BDD!C49</f>
        <v>Sri Lanka</v>
      </c>
      <c r="AI59" s="403">
        <f t="shared" si="24"/>
        <v>0</v>
      </c>
      <c r="AJ59" s="182" t="e">
        <f t="shared" si="25"/>
        <v>#VALUE!</v>
      </c>
      <c r="AK59" s="183" t="e">
        <f t="shared" si="26"/>
        <v>#VALUE!</v>
      </c>
      <c r="AL59" s="534"/>
      <c r="AM59" s="410"/>
      <c r="AN59" s="182" t="e">
        <f t="shared" si="27"/>
        <v>#DIV/0!</v>
      </c>
      <c r="AO59" s="184" t="e">
        <f t="shared" si="28"/>
        <v>#DIV/0!</v>
      </c>
      <c r="AP59" s="174"/>
      <c r="AQ59" s="174"/>
      <c r="AR59" s="534"/>
      <c r="AS59" s="409">
        <f t="shared" si="29"/>
        <v>0</v>
      </c>
      <c r="AT59" s="182" t="e">
        <f t="shared" si="30"/>
        <v>#DIV/0!</v>
      </c>
      <c r="AU59" s="183" t="e">
        <f t="shared" si="71"/>
        <v>#DIV/0!</v>
      </c>
      <c r="AV59" s="185">
        <f>COMMANDE!O59</f>
        <v>0</v>
      </c>
      <c r="AW59" s="186" t="str">
        <f t="shared" si="31"/>
        <v>-</v>
      </c>
      <c r="AX59" s="187" t="e">
        <f t="shared" si="32"/>
        <v>#VALUE!</v>
      </c>
      <c r="AY59" s="185">
        <f>COMMANDE!Q59</f>
        <v>0</v>
      </c>
      <c r="AZ59" s="186" t="str">
        <f t="shared" si="33"/>
        <v>-</v>
      </c>
      <c r="BA59" s="187" t="e">
        <f t="shared" si="34"/>
        <v>#VALUE!</v>
      </c>
      <c r="BB59" s="185">
        <f>COMMANDE!S59</f>
        <v>0</v>
      </c>
      <c r="BC59" s="186" t="str">
        <f t="shared" si="35"/>
        <v>-</v>
      </c>
      <c r="BD59" s="187" t="e">
        <f t="shared" si="36"/>
        <v>#VALUE!</v>
      </c>
      <c r="BE59" s="185">
        <f>COMMANDE!U59</f>
        <v>0</v>
      </c>
      <c r="BF59" s="186" t="str">
        <f t="shared" si="37"/>
        <v>-</v>
      </c>
      <c r="BG59" s="187" t="e">
        <f t="shared" si="38"/>
        <v>#VALUE!</v>
      </c>
      <c r="BH59" s="185">
        <f>COMMANDE!W59</f>
        <v>0</v>
      </c>
      <c r="BI59" s="186" t="str">
        <f t="shared" si="39"/>
        <v>-</v>
      </c>
      <c r="BJ59" s="187" t="e">
        <f t="shared" si="40"/>
        <v>#VALUE!</v>
      </c>
      <c r="BK59" s="185">
        <f>COMMANDE!Y59</f>
        <v>0</v>
      </c>
      <c r="BL59" s="186" t="str">
        <f t="shared" si="41"/>
        <v>-</v>
      </c>
      <c r="BM59" s="187" t="e">
        <f t="shared" si="42"/>
        <v>#VALUE!</v>
      </c>
      <c r="BN59" s="185">
        <f>COMMANDE!AA59</f>
        <v>0</v>
      </c>
      <c r="BO59" s="186" t="str">
        <f t="shared" si="43"/>
        <v>-</v>
      </c>
      <c r="BP59" s="187" t="e">
        <f t="shared" si="44"/>
        <v>#VALUE!</v>
      </c>
      <c r="BQ59" s="185">
        <f>COMMANDE!AC59</f>
        <v>0</v>
      </c>
      <c r="BR59" s="186" t="str">
        <f t="shared" si="45"/>
        <v>-</v>
      </c>
      <c r="BS59" s="187" t="e">
        <f t="shared" si="46"/>
        <v>#VALUE!</v>
      </c>
      <c r="BT59" s="185">
        <f>COMMANDE!AE59</f>
        <v>0</v>
      </c>
      <c r="BU59" s="186" t="str">
        <f t="shared" si="47"/>
        <v>-</v>
      </c>
      <c r="BV59" s="187" t="e">
        <f t="shared" si="48"/>
        <v>#VALUE!</v>
      </c>
      <c r="BW59" s="185">
        <f>COMMANDE!AG59</f>
        <v>0</v>
      </c>
      <c r="BX59" s="186" t="str">
        <f t="shared" si="49"/>
        <v>-</v>
      </c>
      <c r="BY59" s="187" t="e">
        <f t="shared" si="50"/>
        <v>#VALUE!</v>
      </c>
      <c r="BZ59" s="185">
        <f>COMMANDE!AI59</f>
        <v>0</v>
      </c>
      <c r="CA59" s="186" t="str">
        <f t="shared" si="51"/>
        <v>-</v>
      </c>
      <c r="CB59" s="187" t="e">
        <f t="shared" si="52"/>
        <v>#VALUE!</v>
      </c>
      <c r="CC59" s="185">
        <f>COMMANDE!AK59</f>
        <v>0</v>
      </c>
      <c r="CD59" s="186" t="str">
        <f t="shared" si="53"/>
        <v>-</v>
      </c>
      <c r="CE59" s="187" t="e">
        <f t="shared" si="54"/>
        <v>#VALUE!</v>
      </c>
      <c r="CF59" s="185">
        <f>COMMANDE!AM59</f>
        <v>0</v>
      </c>
      <c r="CG59" s="186" t="str">
        <f t="shared" si="55"/>
        <v>-</v>
      </c>
      <c r="CH59" s="187" t="e">
        <f t="shared" si="56"/>
        <v>#VALUE!</v>
      </c>
      <c r="CI59" s="185">
        <f>COMMANDE!AO59</f>
        <v>0</v>
      </c>
      <c r="CJ59" s="186" t="str">
        <f t="shared" si="57"/>
        <v>-</v>
      </c>
      <c r="CK59" s="187" t="e">
        <f t="shared" si="58"/>
        <v>#VALUE!</v>
      </c>
      <c r="CL59" s="185">
        <f>COMMANDE!AQ59</f>
        <v>0</v>
      </c>
      <c r="CM59" s="186" t="str">
        <f t="shared" si="59"/>
        <v>-</v>
      </c>
      <c r="CN59" s="187" t="e">
        <f t="shared" si="60"/>
        <v>#VALUE!</v>
      </c>
      <c r="CO59" s="185">
        <f>COMMANDE!AS59</f>
        <v>0</v>
      </c>
      <c r="CP59" s="186" t="str">
        <f t="shared" si="61"/>
        <v>-</v>
      </c>
      <c r="CQ59" s="187" t="e">
        <f t="shared" si="62"/>
        <v>#VALUE!</v>
      </c>
      <c r="CR59" s="185">
        <f>COMMANDE!AU59</f>
        <v>0</v>
      </c>
      <c r="CS59" s="186" t="str">
        <f t="shared" si="63"/>
        <v>-</v>
      </c>
      <c r="CT59" s="187" t="e">
        <f t="shared" si="64"/>
        <v>#VALUE!</v>
      </c>
      <c r="CU59" s="185">
        <f>COMMANDE!AW59</f>
        <v>0</v>
      </c>
      <c r="CV59" s="186" t="str">
        <f t="shared" si="65"/>
        <v>-</v>
      </c>
      <c r="CW59" s="187" t="e">
        <f t="shared" si="66"/>
        <v>#VALUE!</v>
      </c>
      <c r="CX59" s="185">
        <f>COMMANDE!AY59</f>
        <v>0</v>
      </c>
      <c r="CY59" s="186" t="str">
        <f t="shared" si="67"/>
        <v>-</v>
      </c>
      <c r="CZ59" s="187" t="e">
        <f t="shared" si="68"/>
        <v>#VALUE!</v>
      </c>
      <c r="DA59" s="185">
        <f>COMMANDE!BA59</f>
        <v>0</v>
      </c>
      <c r="DB59" s="186" t="str">
        <f t="shared" si="69"/>
        <v>-</v>
      </c>
      <c r="DC59" s="187" t="e">
        <f t="shared" si="70"/>
        <v>#VALUE!</v>
      </c>
      <c r="DD59" s="416"/>
      <c r="DE59" s="188"/>
    </row>
    <row r="60" spans="1:109" ht="40" customHeight="1" x14ac:dyDescent="0.2">
      <c r="A60" s="390" t="e">
        <f t="shared" si="3"/>
        <v>#VALUE!</v>
      </c>
      <c r="B60" s="390" t="e">
        <f t="shared" si="4"/>
        <v>#VALUE!</v>
      </c>
      <c r="C60" s="390" t="e">
        <f t="shared" si="5"/>
        <v>#VALUE!</v>
      </c>
      <c r="D60" s="390" t="e">
        <f t="shared" si="6"/>
        <v>#VALUE!</v>
      </c>
      <c r="E60" s="390" t="e">
        <f t="shared" si="7"/>
        <v>#VALUE!</v>
      </c>
      <c r="F60" s="390" t="e">
        <f t="shared" si="8"/>
        <v>#VALUE!</v>
      </c>
      <c r="G60" s="390" t="e">
        <f t="shared" si="9"/>
        <v>#VALUE!</v>
      </c>
      <c r="H60" s="390" t="e">
        <f t="shared" si="10"/>
        <v>#VALUE!</v>
      </c>
      <c r="I60" s="390" t="e">
        <f t="shared" si="11"/>
        <v>#VALUE!</v>
      </c>
      <c r="J60" s="390" t="e">
        <f t="shared" si="12"/>
        <v>#VALUE!</v>
      </c>
      <c r="K60" s="390" t="e">
        <f t="shared" si="13"/>
        <v>#VALUE!</v>
      </c>
      <c r="L60" s="390" t="e">
        <f t="shared" si="14"/>
        <v>#VALUE!</v>
      </c>
      <c r="M60" s="390" t="e">
        <f t="shared" si="15"/>
        <v>#VALUE!</v>
      </c>
      <c r="N60" s="390" t="e">
        <f t="shared" si="16"/>
        <v>#VALUE!</v>
      </c>
      <c r="O60" s="390" t="e">
        <f t="shared" si="17"/>
        <v>#VALUE!</v>
      </c>
      <c r="P60" s="390" t="e">
        <f t="shared" si="18"/>
        <v>#VALUE!</v>
      </c>
      <c r="Q60" s="390" t="e">
        <f t="shared" si="19"/>
        <v>#VALUE!</v>
      </c>
      <c r="R60" s="390" t="e">
        <f t="shared" si="20"/>
        <v>#VALUE!</v>
      </c>
      <c r="S60" s="390" t="e">
        <f t="shared" si="21"/>
        <v>#VALUE!</v>
      </c>
      <c r="T60" s="390" t="e">
        <f t="shared" si="22"/>
        <v>#VALUE!</v>
      </c>
      <c r="U60" s="387">
        <f t="shared" si="23"/>
        <v>0</v>
      </c>
      <c r="V60" s="175">
        <f>BDD!A50</f>
        <v>3032</v>
      </c>
      <c r="W60" s="176" t="str">
        <f>BDD!B50</f>
        <v>Chirimoya (grand)</v>
      </c>
      <c r="X60" s="177" t="str">
        <f>IF(BDD!F50=0, "", BDD!F50)</f>
        <v/>
      </c>
      <c r="Y60" s="178" t="e">
        <f>ROUND(BDD!G50+FDP_CMD_KG, 2)</f>
        <v>#VALUE!</v>
      </c>
      <c r="Z60" s="178" t="e">
        <f>ROUND(BDD!G50+FDP_FACT_KG, 2)</f>
        <v>#DIV/0!</v>
      </c>
      <c r="AA60" s="179" t="str">
        <f>BDD!H50</f>
        <v>kg</v>
      </c>
      <c r="AB60" s="180" t="e">
        <f>IF(NOT(ISBLANK(BDD!I50)), ROUND(SUM((BDD!G50*reduc1),FDP_CMD_KG), 2), "")</f>
        <v>#VALUE!</v>
      </c>
      <c r="AC60" s="180" t="e">
        <f>IF(NOT(ISBLANK(BDD!J50)), ROUND(SUM((BDD!G50*reduc2),FDP_CMD_KG), 2), "")</f>
        <v>#VALUE!</v>
      </c>
      <c r="AD60" s="180" t="e">
        <f>IF(NOT(ISBLANK(BDD!K50)), ROUND(SUM((BDD!G50*reduc3),FDP_CMD_KG), 2), "")</f>
        <v>#VALUE!</v>
      </c>
      <c r="AE60" s="180" t="e">
        <f>IF(NOT(ISBLANK(BDD!I50)), ROUND(SUM((BDD!G50*reduc1),FDP_FACT_KG), 2), "")</f>
        <v>#DIV/0!</v>
      </c>
      <c r="AF60" s="180" t="e">
        <f>IF(NOT(ISBLANK(BDD!J50)), ROUND(SUM((BDD!G50*reduc2),FDP_FACT_KG), 2), "")</f>
        <v>#DIV/0!</v>
      </c>
      <c r="AG60" s="180" t="e">
        <f>IF(NOT(ISBLANK(BDD!K50)), ROUND(SUM((BDD!G50*reduc3),FDP_FACT_KG), 2), "")</f>
        <v>#DIV/0!</v>
      </c>
      <c r="AH60" s="181" t="str">
        <f>BDD!C50</f>
        <v>Grenade</v>
      </c>
      <c r="AI60" s="403">
        <f t="shared" si="24"/>
        <v>0</v>
      </c>
      <c r="AJ60" s="182" t="e">
        <f t="shared" si="25"/>
        <v>#VALUE!</v>
      </c>
      <c r="AK60" s="183" t="e">
        <f t="shared" si="26"/>
        <v>#VALUE!</v>
      </c>
      <c r="AL60" s="534"/>
      <c r="AM60" s="410"/>
      <c r="AN60" s="182" t="e">
        <f t="shared" si="27"/>
        <v>#DIV/0!</v>
      </c>
      <c r="AO60" s="184" t="e">
        <f t="shared" si="28"/>
        <v>#DIV/0!</v>
      </c>
      <c r="AP60" s="174"/>
      <c r="AQ60" s="174"/>
      <c r="AR60" s="534"/>
      <c r="AS60" s="409">
        <f t="shared" si="29"/>
        <v>0</v>
      </c>
      <c r="AT60" s="182" t="e">
        <f t="shared" si="30"/>
        <v>#DIV/0!</v>
      </c>
      <c r="AU60" s="183" t="e">
        <f t="shared" si="71"/>
        <v>#DIV/0!</v>
      </c>
      <c r="AV60" s="185">
        <f>COMMANDE!O60</f>
        <v>0</v>
      </c>
      <c r="AW60" s="186" t="str">
        <f t="shared" si="31"/>
        <v>-</v>
      </c>
      <c r="AX60" s="187" t="e">
        <f t="shared" si="32"/>
        <v>#VALUE!</v>
      </c>
      <c r="AY60" s="185">
        <f>COMMANDE!Q60</f>
        <v>0</v>
      </c>
      <c r="AZ60" s="186" t="str">
        <f t="shared" si="33"/>
        <v>-</v>
      </c>
      <c r="BA60" s="187" t="e">
        <f t="shared" si="34"/>
        <v>#VALUE!</v>
      </c>
      <c r="BB60" s="185">
        <f>COMMANDE!S60</f>
        <v>0</v>
      </c>
      <c r="BC60" s="186" t="str">
        <f t="shared" si="35"/>
        <v>-</v>
      </c>
      <c r="BD60" s="187" t="e">
        <f t="shared" si="36"/>
        <v>#VALUE!</v>
      </c>
      <c r="BE60" s="185">
        <f>COMMANDE!U60</f>
        <v>0</v>
      </c>
      <c r="BF60" s="186" t="str">
        <f t="shared" si="37"/>
        <v>-</v>
      </c>
      <c r="BG60" s="187" t="e">
        <f t="shared" si="38"/>
        <v>#VALUE!</v>
      </c>
      <c r="BH60" s="185">
        <f>COMMANDE!W60</f>
        <v>0</v>
      </c>
      <c r="BI60" s="186" t="str">
        <f t="shared" si="39"/>
        <v>-</v>
      </c>
      <c r="BJ60" s="187" t="e">
        <f t="shared" si="40"/>
        <v>#VALUE!</v>
      </c>
      <c r="BK60" s="185">
        <f>COMMANDE!Y60</f>
        <v>0</v>
      </c>
      <c r="BL60" s="186" t="str">
        <f t="shared" si="41"/>
        <v>-</v>
      </c>
      <c r="BM60" s="187" t="e">
        <f t="shared" si="42"/>
        <v>#VALUE!</v>
      </c>
      <c r="BN60" s="185">
        <f>COMMANDE!AA60</f>
        <v>0</v>
      </c>
      <c r="BO60" s="186" t="str">
        <f t="shared" si="43"/>
        <v>-</v>
      </c>
      <c r="BP60" s="187" t="e">
        <f t="shared" si="44"/>
        <v>#VALUE!</v>
      </c>
      <c r="BQ60" s="185">
        <f>COMMANDE!AC60</f>
        <v>0</v>
      </c>
      <c r="BR60" s="186" t="str">
        <f t="shared" si="45"/>
        <v>-</v>
      </c>
      <c r="BS60" s="187" t="e">
        <f t="shared" si="46"/>
        <v>#VALUE!</v>
      </c>
      <c r="BT60" s="185">
        <f>COMMANDE!AE60</f>
        <v>0</v>
      </c>
      <c r="BU60" s="186" t="str">
        <f t="shared" si="47"/>
        <v>-</v>
      </c>
      <c r="BV60" s="187" t="e">
        <f t="shared" si="48"/>
        <v>#VALUE!</v>
      </c>
      <c r="BW60" s="185">
        <f>COMMANDE!AG60</f>
        <v>0</v>
      </c>
      <c r="BX60" s="186" t="str">
        <f t="shared" si="49"/>
        <v>-</v>
      </c>
      <c r="BY60" s="187" t="e">
        <f t="shared" si="50"/>
        <v>#VALUE!</v>
      </c>
      <c r="BZ60" s="185">
        <f>COMMANDE!AI60</f>
        <v>0</v>
      </c>
      <c r="CA60" s="186" t="str">
        <f t="shared" si="51"/>
        <v>-</v>
      </c>
      <c r="CB60" s="187" t="e">
        <f t="shared" si="52"/>
        <v>#VALUE!</v>
      </c>
      <c r="CC60" s="185">
        <f>COMMANDE!AK60</f>
        <v>0</v>
      </c>
      <c r="CD60" s="186" t="str">
        <f t="shared" si="53"/>
        <v>-</v>
      </c>
      <c r="CE60" s="187" t="e">
        <f t="shared" si="54"/>
        <v>#VALUE!</v>
      </c>
      <c r="CF60" s="185">
        <f>COMMANDE!AM60</f>
        <v>0</v>
      </c>
      <c r="CG60" s="186" t="str">
        <f t="shared" si="55"/>
        <v>-</v>
      </c>
      <c r="CH60" s="187" t="e">
        <f t="shared" si="56"/>
        <v>#VALUE!</v>
      </c>
      <c r="CI60" s="185">
        <f>COMMANDE!AO60</f>
        <v>0</v>
      </c>
      <c r="CJ60" s="186" t="str">
        <f t="shared" si="57"/>
        <v>-</v>
      </c>
      <c r="CK60" s="187" t="e">
        <f t="shared" si="58"/>
        <v>#VALUE!</v>
      </c>
      <c r="CL60" s="185">
        <f>COMMANDE!AQ60</f>
        <v>0</v>
      </c>
      <c r="CM60" s="186" t="str">
        <f t="shared" si="59"/>
        <v>-</v>
      </c>
      <c r="CN60" s="187" t="e">
        <f t="shared" si="60"/>
        <v>#VALUE!</v>
      </c>
      <c r="CO60" s="185">
        <f>COMMANDE!AS60</f>
        <v>0</v>
      </c>
      <c r="CP60" s="186" t="str">
        <f t="shared" si="61"/>
        <v>-</v>
      </c>
      <c r="CQ60" s="187" t="e">
        <f t="shared" si="62"/>
        <v>#VALUE!</v>
      </c>
      <c r="CR60" s="185">
        <f>COMMANDE!AU60</f>
        <v>0</v>
      </c>
      <c r="CS60" s="186" t="str">
        <f t="shared" si="63"/>
        <v>-</v>
      </c>
      <c r="CT60" s="187" t="e">
        <f t="shared" si="64"/>
        <v>#VALUE!</v>
      </c>
      <c r="CU60" s="185">
        <f>COMMANDE!AW60</f>
        <v>0</v>
      </c>
      <c r="CV60" s="186" t="str">
        <f t="shared" si="65"/>
        <v>-</v>
      </c>
      <c r="CW60" s="187" t="e">
        <f t="shared" si="66"/>
        <v>#VALUE!</v>
      </c>
      <c r="CX60" s="185">
        <f>COMMANDE!AY60</f>
        <v>0</v>
      </c>
      <c r="CY60" s="186" t="str">
        <f t="shared" si="67"/>
        <v>-</v>
      </c>
      <c r="CZ60" s="187" t="e">
        <f t="shared" si="68"/>
        <v>#VALUE!</v>
      </c>
      <c r="DA60" s="185">
        <f>COMMANDE!BA60</f>
        <v>0</v>
      </c>
      <c r="DB60" s="186" t="str">
        <f t="shared" si="69"/>
        <v>-</v>
      </c>
      <c r="DC60" s="187" t="e">
        <f t="shared" si="70"/>
        <v>#VALUE!</v>
      </c>
      <c r="DD60" s="416"/>
      <c r="DE60" s="188"/>
    </row>
    <row r="61" spans="1:109" ht="40" customHeight="1" x14ac:dyDescent="0.2">
      <c r="A61" s="390" t="e">
        <f t="shared" si="3"/>
        <v>#VALUE!</v>
      </c>
      <c r="B61" s="390" t="e">
        <f t="shared" si="4"/>
        <v>#VALUE!</v>
      </c>
      <c r="C61" s="390" t="e">
        <f t="shared" si="5"/>
        <v>#VALUE!</v>
      </c>
      <c r="D61" s="390" t="e">
        <f t="shared" si="6"/>
        <v>#VALUE!</v>
      </c>
      <c r="E61" s="390" t="e">
        <f t="shared" si="7"/>
        <v>#VALUE!</v>
      </c>
      <c r="F61" s="390" t="e">
        <f t="shared" si="8"/>
        <v>#VALUE!</v>
      </c>
      <c r="G61" s="390" t="e">
        <f t="shared" si="9"/>
        <v>#VALUE!</v>
      </c>
      <c r="H61" s="390" t="e">
        <f t="shared" si="10"/>
        <v>#VALUE!</v>
      </c>
      <c r="I61" s="390" t="e">
        <f t="shared" si="11"/>
        <v>#VALUE!</v>
      </c>
      <c r="J61" s="390" t="e">
        <f t="shared" si="12"/>
        <v>#VALUE!</v>
      </c>
      <c r="K61" s="390" t="e">
        <f t="shared" si="13"/>
        <v>#VALUE!</v>
      </c>
      <c r="L61" s="390" t="e">
        <f t="shared" si="14"/>
        <v>#VALUE!</v>
      </c>
      <c r="M61" s="390" t="e">
        <f t="shared" si="15"/>
        <v>#VALUE!</v>
      </c>
      <c r="N61" s="390" t="e">
        <f t="shared" si="16"/>
        <v>#VALUE!</v>
      </c>
      <c r="O61" s="390" t="e">
        <f t="shared" si="17"/>
        <v>#VALUE!</v>
      </c>
      <c r="P61" s="390" t="e">
        <f t="shared" si="18"/>
        <v>#VALUE!</v>
      </c>
      <c r="Q61" s="390" t="e">
        <f t="shared" si="19"/>
        <v>#VALUE!</v>
      </c>
      <c r="R61" s="390" t="e">
        <f t="shared" si="20"/>
        <v>#VALUE!</v>
      </c>
      <c r="S61" s="390" t="e">
        <f t="shared" si="21"/>
        <v>#VALUE!</v>
      </c>
      <c r="T61" s="390" t="e">
        <f t="shared" si="22"/>
        <v>#VALUE!</v>
      </c>
      <c r="U61" s="387">
        <f t="shared" si="23"/>
        <v>0</v>
      </c>
      <c r="V61" s="175">
        <f>BDD!A51</f>
        <v>1178</v>
      </c>
      <c r="W61" s="176" t="str">
        <f>BDD!B51</f>
        <v>Chirimoya BIO (production Rufino)</v>
      </c>
      <c r="X61" s="177" t="str">
        <f>IF(BDD!F51=0, "", BDD!F51)</f>
        <v/>
      </c>
      <c r="Y61" s="178" t="e">
        <f>ROUND(BDD!G51+FDP_CMD_KG, 2)</f>
        <v>#VALUE!</v>
      </c>
      <c r="Z61" s="178" t="e">
        <f>ROUND(BDD!G51+FDP_FACT_KG, 2)</f>
        <v>#DIV/0!</v>
      </c>
      <c r="AA61" s="179" t="str">
        <f>BDD!H51</f>
        <v>kg</v>
      </c>
      <c r="AB61" s="180" t="e">
        <f>IF(NOT(ISBLANK(BDD!I51)), ROUND(SUM((BDD!G51*reduc1),FDP_CMD_KG), 2), "")</f>
        <v>#VALUE!</v>
      </c>
      <c r="AC61" s="180" t="e">
        <f>IF(NOT(ISBLANK(BDD!J51)), ROUND(SUM((BDD!G51*reduc2),FDP_CMD_KG), 2), "")</f>
        <v>#VALUE!</v>
      </c>
      <c r="AD61" s="180" t="e">
        <f>IF(NOT(ISBLANK(BDD!K51)), ROUND(SUM((BDD!G51*reduc3),FDP_CMD_KG), 2), "")</f>
        <v>#VALUE!</v>
      </c>
      <c r="AE61" s="180" t="e">
        <f>IF(NOT(ISBLANK(BDD!I51)), ROUND(SUM((BDD!G51*reduc1),FDP_FACT_KG), 2), "")</f>
        <v>#DIV/0!</v>
      </c>
      <c r="AF61" s="180" t="e">
        <f>IF(NOT(ISBLANK(BDD!J51)), ROUND(SUM((BDD!G51*reduc2),FDP_FACT_KG), 2), "")</f>
        <v>#DIV/0!</v>
      </c>
      <c r="AG61" s="180" t="e">
        <f>IF(NOT(ISBLANK(BDD!K51)), ROUND(SUM((BDD!G51*reduc3),FDP_FACT_KG), 2), "")</f>
        <v>#DIV/0!</v>
      </c>
      <c r="AH61" s="181" t="str">
        <f>BDD!C51</f>
        <v>Grenade</v>
      </c>
      <c r="AI61" s="403">
        <f t="shared" si="24"/>
        <v>0</v>
      </c>
      <c r="AJ61" s="182" t="e">
        <f t="shared" si="25"/>
        <v>#VALUE!</v>
      </c>
      <c r="AK61" s="183" t="e">
        <f t="shared" si="26"/>
        <v>#VALUE!</v>
      </c>
      <c r="AL61" s="534"/>
      <c r="AM61" s="410"/>
      <c r="AN61" s="182" t="e">
        <f t="shared" si="27"/>
        <v>#DIV/0!</v>
      </c>
      <c r="AO61" s="184" t="e">
        <f t="shared" si="28"/>
        <v>#DIV/0!</v>
      </c>
      <c r="AP61" s="174"/>
      <c r="AQ61" s="174"/>
      <c r="AR61" s="534"/>
      <c r="AS61" s="409">
        <f t="shared" si="29"/>
        <v>0</v>
      </c>
      <c r="AT61" s="182" t="e">
        <f t="shared" si="30"/>
        <v>#DIV/0!</v>
      </c>
      <c r="AU61" s="183" t="e">
        <f t="shared" si="71"/>
        <v>#DIV/0!</v>
      </c>
      <c r="AV61" s="185">
        <f>COMMANDE!O61</f>
        <v>0</v>
      </c>
      <c r="AW61" s="186" t="str">
        <f t="shared" si="31"/>
        <v>-</v>
      </c>
      <c r="AX61" s="187" t="e">
        <f t="shared" si="32"/>
        <v>#VALUE!</v>
      </c>
      <c r="AY61" s="185">
        <f>COMMANDE!Q61</f>
        <v>0</v>
      </c>
      <c r="AZ61" s="186" t="str">
        <f t="shared" si="33"/>
        <v>-</v>
      </c>
      <c r="BA61" s="187" t="e">
        <f t="shared" si="34"/>
        <v>#VALUE!</v>
      </c>
      <c r="BB61" s="185">
        <f>COMMANDE!S61</f>
        <v>0</v>
      </c>
      <c r="BC61" s="186" t="str">
        <f t="shared" si="35"/>
        <v>-</v>
      </c>
      <c r="BD61" s="187" t="e">
        <f t="shared" si="36"/>
        <v>#VALUE!</v>
      </c>
      <c r="BE61" s="185">
        <f>COMMANDE!U61</f>
        <v>0</v>
      </c>
      <c r="BF61" s="186" t="str">
        <f t="shared" si="37"/>
        <v>-</v>
      </c>
      <c r="BG61" s="187" t="e">
        <f t="shared" si="38"/>
        <v>#VALUE!</v>
      </c>
      <c r="BH61" s="185">
        <f>COMMANDE!W61</f>
        <v>0</v>
      </c>
      <c r="BI61" s="186" t="str">
        <f t="shared" si="39"/>
        <v>-</v>
      </c>
      <c r="BJ61" s="187" t="e">
        <f t="shared" si="40"/>
        <v>#VALUE!</v>
      </c>
      <c r="BK61" s="185">
        <f>COMMANDE!Y61</f>
        <v>0</v>
      </c>
      <c r="BL61" s="186" t="str">
        <f t="shared" si="41"/>
        <v>-</v>
      </c>
      <c r="BM61" s="187" t="e">
        <f t="shared" si="42"/>
        <v>#VALUE!</v>
      </c>
      <c r="BN61" s="185">
        <f>COMMANDE!AA61</f>
        <v>0</v>
      </c>
      <c r="BO61" s="186" t="str">
        <f t="shared" si="43"/>
        <v>-</v>
      </c>
      <c r="BP61" s="187" t="e">
        <f t="shared" si="44"/>
        <v>#VALUE!</v>
      </c>
      <c r="BQ61" s="185">
        <f>COMMANDE!AC61</f>
        <v>0</v>
      </c>
      <c r="BR61" s="186" t="str">
        <f t="shared" si="45"/>
        <v>-</v>
      </c>
      <c r="BS61" s="187" t="e">
        <f t="shared" si="46"/>
        <v>#VALUE!</v>
      </c>
      <c r="BT61" s="185">
        <f>COMMANDE!AE61</f>
        <v>0</v>
      </c>
      <c r="BU61" s="186" t="str">
        <f t="shared" si="47"/>
        <v>-</v>
      </c>
      <c r="BV61" s="187" t="e">
        <f t="shared" si="48"/>
        <v>#VALUE!</v>
      </c>
      <c r="BW61" s="185">
        <f>COMMANDE!AG61</f>
        <v>0</v>
      </c>
      <c r="BX61" s="186" t="str">
        <f t="shared" si="49"/>
        <v>-</v>
      </c>
      <c r="BY61" s="187" t="e">
        <f t="shared" si="50"/>
        <v>#VALUE!</v>
      </c>
      <c r="BZ61" s="185">
        <f>COMMANDE!AI61</f>
        <v>0</v>
      </c>
      <c r="CA61" s="186" t="str">
        <f t="shared" si="51"/>
        <v>-</v>
      </c>
      <c r="CB61" s="187" t="e">
        <f t="shared" si="52"/>
        <v>#VALUE!</v>
      </c>
      <c r="CC61" s="185">
        <f>COMMANDE!AK61</f>
        <v>0</v>
      </c>
      <c r="CD61" s="186" t="str">
        <f t="shared" si="53"/>
        <v>-</v>
      </c>
      <c r="CE61" s="187" t="e">
        <f t="shared" si="54"/>
        <v>#VALUE!</v>
      </c>
      <c r="CF61" s="185">
        <f>COMMANDE!AM61</f>
        <v>0</v>
      </c>
      <c r="CG61" s="186" t="str">
        <f t="shared" si="55"/>
        <v>-</v>
      </c>
      <c r="CH61" s="187" t="e">
        <f t="shared" si="56"/>
        <v>#VALUE!</v>
      </c>
      <c r="CI61" s="185">
        <f>COMMANDE!AO61</f>
        <v>0</v>
      </c>
      <c r="CJ61" s="186" t="str">
        <f t="shared" si="57"/>
        <v>-</v>
      </c>
      <c r="CK61" s="187" t="e">
        <f t="shared" si="58"/>
        <v>#VALUE!</v>
      </c>
      <c r="CL61" s="185">
        <f>COMMANDE!AQ61</f>
        <v>0</v>
      </c>
      <c r="CM61" s="186" t="str">
        <f t="shared" si="59"/>
        <v>-</v>
      </c>
      <c r="CN61" s="187" t="e">
        <f t="shared" si="60"/>
        <v>#VALUE!</v>
      </c>
      <c r="CO61" s="185">
        <f>COMMANDE!AS61</f>
        <v>0</v>
      </c>
      <c r="CP61" s="186" t="str">
        <f t="shared" si="61"/>
        <v>-</v>
      </c>
      <c r="CQ61" s="187" t="e">
        <f t="shared" si="62"/>
        <v>#VALUE!</v>
      </c>
      <c r="CR61" s="185">
        <f>COMMANDE!AU61</f>
        <v>0</v>
      </c>
      <c r="CS61" s="186" t="str">
        <f t="shared" si="63"/>
        <v>-</v>
      </c>
      <c r="CT61" s="187" t="e">
        <f t="shared" si="64"/>
        <v>#VALUE!</v>
      </c>
      <c r="CU61" s="185">
        <f>COMMANDE!AW61</f>
        <v>0</v>
      </c>
      <c r="CV61" s="186" t="str">
        <f t="shared" si="65"/>
        <v>-</v>
      </c>
      <c r="CW61" s="187" t="e">
        <f t="shared" si="66"/>
        <v>#VALUE!</v>
      </c>
      <c r="CX61" s="185">
        <f>COMMANDE!AY61</f>
        <v>0</v>
      </c>
      <c r="CY61" s="186" t="str">
        <f t="shared" si="67"/>
        <v>-</v>
      </c>
      <c r="CZ61" s="187" t="e">
        <f t="shared" si="68"/>
        <v>#VALUE!</v>
      </c>
      <c r="DA61" s="185">
        <f>COMMANDE!BA61</f>
        <v>0</v>
      </c>
      <c r="DB61" s="186" t="str">
        <f t="shared" si="69"/>
        <v>-</v>
      </c>
      <c r="DC61" s="187" t="e">
        <f t="shared" si="70"/>
        <v>#VALUE!</v>
      </c>
      <c r="DD61" s="416"/>
      <c r="DE61" s="188"/>
    </row>
    <row r="62" spans="1:109" ht="40" customHeight="1" x14ac:dyDescent="0.2">
      <c r="A62" s="390" t="e">
        <f t="shared" si="3"/>
        <v>#VALUE!</v>
      </c>
      <c r="B62" s="390" t="e">
        <f t="shared" si="4"/>
        <v>#VALUE!</v>
      </c>
      <c r="C62" s="390" t="e">
        <f t="shared" si="5"/>
        <v>#VALUE!</v>
      </c>
      <c r="D62" s="390" t="e">
        <f t="shared" si="6"/>
        <v>#VALUE!</v>
      </c>
      <c r="E62" s="390" t="e">
        <f t="shared" si="7"/>
        <v>#VALUE!</v>
      </c>
      <c r="F62" s="390" t="e">
        <f t="shared" si="8"/>
        <v>#VALUE!</v>
      </c>
      <c r="G62" s="390" t="e">
        <f t="shared" si="9"/>
        <v>#VALUE!</v>
      </c>
      <c r="H62" s="390" t="e">
        <f t="shared" si="10"/>
        <v>#VALUE!</v>
      </c>
      <c r="I62" s="390" t="e">
        <f t="shared" si="11"/>
        <v>#VALUE!</v>
      </c>
      <c r="J62" s="390" t="e">
        <f t="shared" si="12"/>
        <v>#VALUE!</v>
      </c>
      <c r="K62" s="390" t="e">
        <f t="shared" si="13"/>
        <v>#VALUE!</v>
      </c>
      <c r="L62" s="390" t="e">
        <f t="shared" si="14"/>
        <v>#VALUE!</v>
      </c>
      <c r="M62" s="390" t="e">
        <f t="shared" si="15"/>
        <v>#VALUE!</v>
      </c>
      <c r="N62" s="390" t="e">
        <f t="shared" si="16"/>
        <v>#VALUE!</v>
      </c>
      <c r="O62" s="390" t="e">
        <f t="shared" si="17"/>
        <v>#VALUE!</v>
      </c>
      <c r="P62" s="390" t="e">
        <f t="shared" si="18"/>
        <v>#VALUE!</v>
      </c>
      <c r="Q62" s="390" t="e">
        <f t="shared" si="19"/>
        <v>#VALUE!</v>
      </c>
      <c r="R62" s="390" t="e">
        <f t="shared" si="20"/>
        <v>#VALUE!</v>
      </c>
      <c r="S62" s="390" t="e">
        <f t="shared" si="21"/>
        <v>#VALUE!</v>
      </c>
      <c r="T62" s="390" t="e">
        <f t="shared" si="22"/>
        <v>#VALUE!</v>
      </c>
      <c r="U62" s="387">
        <f t="shared" si="23"/>
        <v>0</v>
      </c>
      <c r="V62" s="175">
        <f>BDD!A52</f>
        <v>1209</v>
      </c>
      <c r="W62" s="176" t="str">
        <f>BDD!B52</f>
        <v>Chou Kale BIO (production Rufino)</v>
      </c>
      <c r="X62" s="177" t="str">
        <f>IF(BDD!F52=0, "", BDD!F52)</f>
        <v/>
      </c>
      <c r="Y62" s="178" t="e">
        <f>ROUND(BDD!G52+FDP_CMD_KG, 2)</f>
        <v>#VALUE!</v>
      </c>
      <c r="Z62" s="178" t="e">
        <f>ROUND(BDD!G52+FDP_FACT_KG, 2)</f>
        <v>#DIV/0!</v>
      </c>
      <c r="AA62" s="179" t="str">
        <f>BDD!H52</f>
        <v>kg</v>
      </c>
      <c r="AB62" s="180" t="e">
        <f>IF(NOT(ISBLANK(BDD!I52)), ROUND(SUM((BDD!G52*reduc1),FDP_CMD_KG), 2), "")</f>
        <v>#VALUE!</v>
      </c>
      <c r="AC62" s="180" t="str">
        <f>IF(NOT(ISBLANK(BDD!J52)), ROUND(SUM((BDD!G52*reduc2),FDP_CMD_KG), 2), "")</f>
        <v/>
      </c>
      <c r="AD62" s="180" t="str">
        <f>IF(NOT(ISBLANK(BDD!K52)), ROUND(SUM((BDD!G52*reduc3),FDP_CMD_KG), 2), "")</f>
        <v/>
      </c>
      <c r="AE62" s="180" t="e">
        <f>IF(NOT(ISBLANK(BDD!I52)), ROUND(SUM((BDD!G52*reduc1),FDP_FACT_KG), 2), "")</f>
        <v>#DIV/0!</v>
      </c>
      <c r="AF62" s="180" t="str">
        <f>IF(NOT(ISBLANK(BDD!J52)), ROUND(SUM((BDD!G52*reduc2),FDP_FACT_KG), 2), "")</f>
        <v/>
      </c>
      <c r="AG62" s="180" t="str">
        <f>IF(NOT(ISBLANK(BDD!K52)), ROUND(SUM((BDD!G52*reduc3),FDP_FACT_KG), 2), "")</f>
        <v/>
      </c>
      <c r="AH62" s="181" t="str">
        <f>BDD!C52</f>
        <v>Grenade</v>
      </c>
      <c r="AI62" s="403">
        <f t="shared" si="24"/>
        <v>0</v>
      </c>
      <c r="AJ62" s="182" t="e">
        <f t="shared" si="25"/>
        <v>#VALUE!</v>
      </c>
      <c r="AK62" s="183" t="e">
        <f t="shared" si="26"/>
        <v>#VALUE!</v>
      </c>
      <c r="AL62" s="534"/>
      <c r="AM62" s="410"/>
      <c r="AN62" s="182" t="e">
        <f t="shared" si="27"/>
        <v>#DIV/0!</v>
      </c>
      <c r="AO62" s="184" t="e">
        <f t="shared" si="28"/>
        <v>#DIV/0!</v>
      </c>
      <c r="AP62" s="174"/>
      <c r="AQ62" s="174"/>
      <c r="AR62" s="534"/>
      <c r="AS62" s="409">
        <f t="shared" si="29"/>
        <v>0</v>
      </c>
      <c r="AT62" s="182" t="e">
        <f t="shared" si="30"/>
        <v>#DIV/0!</v>
      </c>
      <c r="AU62" s="183" t="e">
        <f t="shared" si="71"/>
        <v>#DIV/0!</v>
      </c>
      <c r="AV62" s="185">
        <f>COMMANDE!O62</f>
        <v>0</v>
      </c>
      <c r="AW62" s="186" t="str">
        <f t="shared" si="31"/>
        <v>-</v>
      </c>
      <c r="AX62" s="187" t="e">
        <f t="shared" si="32"/>
        <v>#VALUE!</v>
      </c>
      <c r="AY62" s="185">
        <f>COMMANDE!Q62</f>
        <v>0</v>
      </c>
      <c r="AZ62" s="186" t="str">
        <f t="shared" si="33"/>
        <v>-</v>
      </c>
      <c r="BA62" s="187" t="e">
        <f t="shared" si="34"/>
        <v>#VALUE!</v>
      </c>
      <c r="BB62" s="185">
        <f>COMMANDE!S62</f>
        <v>0</v>
      </c>
      <c r="BC62" s="186" t="str">
        <f t="shared" si="35"/>
        <v>-</v>
      </c>
      <c r="BD62" s="187" t="e">
        <f t="shared" si="36"/>
        <v>#VALUE!</v>
      </c>
      <c r="BE62" s="185">
        <f>COMMANDE!U62</f>
        <v>0</v>
      </c>
      <c r="BF62" s="186" t="str">
        <f t="shared" si="37"/>
        <v>-</v>
      </c>
      <c r="BG62" s="187" t="e">
        <f t="shared" si="38"/>
        <v>#VALUE!</v>
      </c>
      <c r="BH62" s="185">
        <f>COMMANDE!W62</f>
        <v>0</v>
      </c>
      <c r="BI62" s="186" t="str">
        <f t="shared" si="39"/>
        <v>-</v>
      </c>
      <c r="BJ62" s="187" t="e">
        <f t="shared" si="40"/>
        <v>#VALUE!</v>
      </c>
      <c r="BK62" s="185">
        <f>COMMANDE!Y62</f>
        <v>0</v>
      </c>
      <c r="BL62" s="186" t="str">
        <f t="shared" si="41"/>
        <v>-</v>
      </c>
      <c r="BM62" s="187" t="e">
        <f t="shared" si="42"/>
        <v>#VALUE!</v>
      </c>
      <c r="BN62" s="185">
        <f>COMMANDE!AA62</f>
        <v>0</v>
      </c>
      <c r="BO62" s="186" t="str">
        <f t="shared" si="43"/>
        <v>-</v>
      </c>
      <c r="BP62" s="187" t="e">
        <f t="shared" si="44"/>
        <v>#VALUE!</v>
      </c>
      <c r="BQ62" s="185">
        <f>COMMANDE!AC62</f>
        <v>0</v>
      </c>
      <c r="BR62" s="186" t="str">
        <f t="shared" si="45"/>
        <v>-</v>
      </c>
      <c r="BS62" s="187" t="e">
        <f t="shared" si="46"/>
        <v>#VALUE!</v>
      </c>
      <c r="BT62" s="185">
        <f>COMMANDE!AE62</f>
        <v>0</v>
      </c>
      <c r="BU62" s="186" t="str">
        <f t="shared" si="47"/>
        <v>-</v>
      </c>
      <c r="BV62" s="187" t="e">
        <f t="shared" si="48"/>
        <v>#VALUE!</v>
      </c>
      <c r="BW62" s="185">
        <f>COMMANDE!AG62</f>
        <v>0</v>
      </c>
      <c r="BX62" s="186" t="str">
        <f t="shared" si="49"/>
        <v>-</v>
      </c>
      <c r="BY62" s="187" t="e">
        <f t="shared" si="50"/>
        <v>#VALUE!</v>
      </c>
      <c r="BZ62" s="185">
        <f>COMMANDE!AI62</f>
        <v>0</v>
      </c>
      <c r="CA62" s="186" t="str">
        <f t="shared" si="51"/>
        <v>-</v>
      </c>
      <c r="CB62" s="187" t="e">
        <f t="shared" si="52"/>
        <v>#VALUE!</v>
      </c>
      <c r="CC62" s="185">
        <f>COMMANDE!AK62</f>
        <v>0</v>
      </c>
      <c r="CD62" s="186" t="str">
        <f t="shared" si="53"/>
        <v>-</v>
      </c>
      <c r="CE62" s="187" t="e">
        <f t="shared" si="54"/>
        <v>#VALUE!</v>
      </c>
      <c r="CF62" s="185">
        <f>COMMANDE!AM62</f>
        <v>0</v>
      </c>
      <c r="CG62" s="186" t="str">
        <f t="shared" si="55"/>
        <v>-</v>
      </c>
      <c r="CH62" s="187" t="e">
        <f t="shared" si="56"/>
        <v>#VALUE!</v>
      </c>
      <c r="CI62" s="185">
        <f>COMMANDE!AO62</f>
        <v>0</v>
      </c>
      <c r="CJ62" s="186" t="str">
        <f t="shared" si="57"/>
        <v>-</v>
      </c>
      <c r="CK62" s="187" t="e">
        <f t="shared" si="58"/>
        <v>#VALUE!</v>
      </c>
      <c r="CL62" s="185">
        <f>COMMANDE!AQ62</f>
        <v>0</v>
      </c>
      <c r="CM62" s="186" t="str">
        <f t="shared" si="59"/>
        <v>-</v>
      </c>
      <c r="CN62" s="187" t="e">
        <f t="shared" si="60"/>
        <v>#VALUE!</v>
      </c>
      <c r="CO62" s="185">
        <f>COMMANDE!AS62</f>
        <v>0</v>
      </c>
      <c r="CP62" s="186" t="str">
        <f t="shared" si="61"/>
        <v>-</v>
      </c>
      <c r="CQ62" s="187" t="e">
        <f t="shared" si="62"/>
        <v>#VALUE!</v>
      </c>
      <c r="CR62" s="185">
        <f>COMMANDE!AU62</f>
        <v>0</v>
      </c>
      <c r="CS62" s="186" t="str">
        <f t="shared" si="63"/>
        <v>-</v>
      </c>
      <c r="CT62" s="187" t="e">
        <f t="shared" si="64"/>
        <v>#VALUE!</v>
      </c>
      <c r="CU62" s="185">
        <f>COMMANDE!AW62</f>
        <v>0</v>
      </c>
      <c r="CV62" s="186" t="str">
        <f t="shared" si="65"/>
        <v>-</v>
      </c>
      <c r="CW62" s="187" t="e">
        <f t="shared" si="66"/>
        <v>#VALUE!</v>
      </c>
      <c r="CX62" s="185">
        <f>COMMANDE!AY62</f>
        <v>0</v>
      </c>
      <c r="CY62" s="186" t="str">
        <f t="shared" si="67"/>
        <v>-</v>
      </c>
      <c r="CZ62" s="187" t="e">
        <f t="shared" si="68"/>
        <v>#VALUE!</v>
      </c>
      <c r="DA62" s="185">
        <f>COMMANDE!BA62</f>
        <v>0</v>
      </c>
      <c r="DB62" s="186" t="str">
        <f t="shared" si="69"/>
        <v>-</v>
      </c>
      <c r="DC62" s="187" t="e">
        <f t="shared" si="70"/>
        <v>#VALUE!</v>
      </c>
      <c r="DD62" s="416"/>
      <c r="DE62" s="188"/>
    </row>
    <row r="63" spans="1:109" ht="40" customHeight="1" x14ac:dyDescent="0.2">
      <c r="A63" s="390" t="e">
        <f t="shared" si="3"/>
        <v>#VALUE!</v>
      </c>
      <c r="B63" s="390" t="e">
        <f t="shared" si="4"/>
        <v>#VALUE!</v>
      </c>
      <c r="C63" s="390" t="e">
        <f t="shared" si="5"/>
        <v>#VALUE!</v>
      </c>
      <c r="D63" s="390" t="e">
        <f t="shared" si="6"/>
        <v>#VALUE!</v>
      </c>
      <c r="E63" s="390" t="e">
        <f t="shared" si="7"/>
        <v>#VALUE!</v>
      </c>
      <c r="F63" s="390" t="e">
        <f t="shared" si="8"/>
        <v>#VALUE!</v>
      </c>
      <c r="G63" s="390" t="e">
        <f t="shared" si="9"/>
        <v>#VALUE!</v>
      </c>
      <c r="H63" s="390" t="e">
        <f t="shared" si="10"/>
        <v>#VALUE!</v>
      </c>
      <c r="I63" s="390" t="e">
        <f t="shared" si="11"/>
        <v>#VALUE!</v>
      </c>
      <c r="J63" s="390" t="e">
        <f t="shared" si="12"/>
        <v>#VALUE!</v>
      </c>
      <c r="K63" s="390" t="e">
        <f t="shared" si="13"/>
        <v>#VALUE!</v>
      </c>
      <c r="L63" s="390" t="e">
        <f t="shared" si="14"/>
        <v>#VALUE!</v>
      </c>
      <c r="M63" s="390" t="e">
        <f t="shared" si="15"/>
        <v>#VALUE!</v>
      </c>
      <c r="N63" s="390" t="e">
        <f t="shared" si="16"/>
        <v>#VALUE!</v>
      </c>
      <c r="O63" s="390" t="e">
        <f t="shared" si="17"/>
        <v>#VALUE!</v>
      </c>
      <c r="P63" s="390" t="e">
        <f t="shared" si="18"/>
        <v>#VALUE!</v>
      </c>
      <c r="Q63" s="390" t="e">
        <f t="shared" si="19"/>
        <v>#VALUE!</v>
      </c>
      <c r="R63" s="390" t="e">
        <f t="shared" si="20"/>
        <v>#VALUE!</v>
      </c>
      <c r="S63" s="390" t="e">
        <f t="shared" si="21"/>
        <v>#VALUE!</v>
      </c>
      <c r="T63" s="390" t="e">
        <f t="shared" si="22"/>
        <v>#VALUE!</v>
      </c>
      <c r="U63" s="387">
        <f t="shared" si="23"/>
        <v>0</v>
      </c>
      <c r="V63" s="175">
        <f>BDD!A53</f>
        <v>1626</v>
      </c>
      <c r="W63" s="176" t="str">
        <f>BDD!B53</f>
        <v>Chou Kale Winterbor Crespa BIO baby (Production de Rufino)</v>
      </c>
      <c r="X63" s="177" t="str">
        <f>IF(BDD!F53=0, "", BDD!F53)</f>
        <v/>
      </c>
      <c r="Y63" s="178" t="e">
        <f>ROUND(BDD!G53+FDP_CMD_KG, 2)</f>
        <v>#VALUE!</v>
      </c>
      <c r="Z63" s="178" t="e">
        <f>ROUND(BDD!G53+FDP_FACT_KG, 2)</f>
        <v>#DIV/0!</v>
      </c>
      <c r="AA63" s="179" t="str">
        <f>BDD!H53</f>
        <v>kg</v>
      </c>
      <c r="AB63" s="180" t="e">
        <f>IF(NOT(ISBLANK(BDD!I53)), ROUND(SUM((BDD!G53*reduc1),FDP_CMD_KG), 2), "")</f>
        <v>#VALUE!</v>
      </c>
      <c r="AC63" s="180" t="str">
        <f>IF(NOT(ISBLANK(BDD!J53)), ROUND(SUM((BDD!G53*reduc2),FDP_CMD_KG), 2), "")</f>
        <v/>
      </c>
      <c r="AD63" s="180" t="str">
        <f>IF(NOT(ISBLANK(BDD!K53)), ROUND(SUM((BDD!G53*reduc3),FDP_CMD_KG), 2), "")</f>
        <v/>
      </c>
      <c r="AE63" s="180" t="e">
        <f>IF(NOT(ISBLANK(BDD!I53)), ROUND(SUM((BDD!G53*reduc1),FDP_FACT_KG), 2), "")</f>
        <v>#DIV/0!</v>
      </c>
      <c r="AF63" s="180" t="str">
        <f>IF(NOT(ISBLANK(BDD!J53)), ROUND(SUM((BDD!G53*reduc2),FDP_FACT_KG), 2), "")</f>
        <v/>
      </c>
      <c r="AG63" s="180" t="str">
        <f>IF(NOT(ISBLANK(BDD!K53)), ROUND(SUM((BDD!G53*reduc3),FDP_FACT_KG), 2), "")</f>
        <v/>
      </c>
      <c r="AH63" s="181" t="str">
        <f>BDD!C53</f>
        <v>Grenade</v>
      </c>
      <c r="AI63" s="403">
        <f t="shared" si="24"/>
        <v>0</v>
      </c>
      <c r="AJ63" s="182" t="e">
        <f t="shared" si="25"/>
        <v>#VALUE!</v>
      </c>
      <c r="AK63" s="183" t="e">
        <f t="shared" si="26"/>
        <v>#VALUE!</v>
      </c>
      <c r="AL63" s="534"/>
      <c r="AM63" s="410"/>
      <c r="AN63" s="182" t="e">
        <f t="shared" si="27"/>
        <v>#DIV/0!</v>
      </c>
      <c r="AO63" s="184" t="e">
        <f t="shared" si="28"/>
        <v>#DIV/0!</v>
      </c>
      <c r="AP63" s="174"/>
      <c r="AQ63" s="174"/>
      <c r="AR63" s="534"/>
      <c r="AS63" s="409">
        <f t="shared" si="29"/>
        <v>0</v>
      </c>
      <c r="AT63" s="182" t="e">
        <f t="shared" si="30"/>
        <v>#DIV/0!</v>
      </c>
      <c r="AU63" s="183" t="e">
        <f t="shared" si="71"/>
        <v>#DIV/0!</v>
      </c>
      <c r="AV63" s="185">
        <f>COMMANDE!O63</f>
        <v>0</v>
      </c>
      <c r="AW63" s="186" t="str">
        <f t="shared" si="31"/>
        <v>-</v>
      </c>
      <c r="AX63" s="187" t="e">
        <f t="shared" si="32"/>
        <v>#VALUE!</v>
      </c>
      <c r="AY63" s="185">
        <f>COMMANDE!Q63</f>
        <v>0</v>
      </c>
      <c r="AZ63" s="186" t="str">
        <f t="shared" si="33"/>
        <v>-</v>
      </c>
      <c r="BA63" s="187" t="e">
        <f t="shared" si="34"/>
        <v>#VALUE!</v>
      </c>
      <c r="BB63" s="185">
        <f>COMMANDE!S63</f>
        <v>0</v>
      </c>
      <c r="BC63" s="186" t="str">
        <f t="shared" si="35"/>
        <v>-</v>
      </c>
      <c r="BD63" s="187" t="e">
        <f t="shared" si="36"/>
        <v>#VALUE!</v>
      </c>
      <c r="BE63" s="185">
        <f>COMMANDE!U63</f>
        <v>0</v>
      </c>
      <c r="BF63" s="186" t="str">
        <f t="shared" si="37"/>
        <v>-</v>
      </c>
      <c r="BG63" s="187" t="e">
        <f t="shared" si="38"/>
        <v>#VALUE!</v>
      </c>
      <c r="BH63" s="185">
        <f>COMMANDE!W63</f>
        <v>0</v>
      </c>
      <c r="BI63" s="186" t="str">
        <f t="shared" si="39"/>
        <v>-</v>
      </c>
      <c r="BJ63" s="187" t="e">
        <f t="shared" si="40"/>
        <v>#VALUE!</v>
      </c>
      <c r="BK63" s="185">
        <f>COMMANDE!Y63</f>
        <v>0</v>
      </c>
      <c r="BL63" s="186" t="str">
        <f t="shared" si="41"/>
        <v>-</v>
      </c>
      <c r="BM63" s="187" t="e">
        <f t="shared" si="42"/>
        <v>#VALUE!</v>
      </c>
      <c r="BN63" s="185">
        <f>COMMANDE!AA63</f>
        <v>0</v>
      </c>
      <c r="BO63" s="186" t="str">
        <f t="shared" si="43"/>
        <v>-</v>
      </c>
      <c r="BP63" s="187" t="e">
        <f t="shared" si="44"/>
        <v>#VALUE!</v>
      </c>
      <c r="BQ63" s="185">
        <f>COMMANDE!AC63</f>
        <v>0</v>
      </c>
      <c r="BR63" s="186" t="str">
        <f t="shared" si="45"/>
        <v>-</v>
      </c>
      <c r="BS63" s="187" t="e">
        <f t="shared" si="46"/>
        <v>#VALUE!</v>
      </c>
      <c r="BT63" s="185">
        <f>COMMANDE!AE63</f>
        <v>0</v>
      </c>
      <c r="BU63" s="186" t="str">
        <f t="shared" si="47"/>
        <v>-</v>
      </c>
      <c r="BV63" s="187" t="e">
        <f t="shared" si="48"/>
        <v>#VALUE!</v>
      </c>
      <c r="BW63" s="185">
        <f>COMMANDE!AG63</f>
        <v>0</v>
      </c>
      <c r="BX63" s="186" t="str">
        <f t="shared" si="49"/>
        <v>-</v>
      </c>
      <c r="BY63" s="187" t="e">
        <f t="shared" si="50"/>
        <v>#VALUE!</v>
      </c>
      <c r="BZ63" s="185">
        <f>COMMANDE!AI63</f>
        <v>0</v>
      </c>
      <c r="CA63" s="186" t="str">
        <f t="shared" si="51"/>
        <v>-</v>
      </c>
      <c r="CB63" s="187" t="e">
        <f t="shared" si="52"/>
        <v>#VALUE!</v>
      </c>
      <c r="CC63" s="185">
        <f>COMMANDE!AK63</f>
        <v>0</v>
      </c>
      <c r="CD63" s="186" t="str">
        <f t="shared" si="53"/>
        <v>-</v>
      </c>
      <c r="CE63" s="187" t="e">
        <f t="shared" si="54"/>
        <v>#VALUE!</v>
      </c>
      <c r="CF63" s="185">
        <f>COMMANDE!AM63</f>
        <v>0</v>
      </c>
      <c r="CG63" s="186" t="str">
        <f t="shared" si="55"/>
        <v>-</v>
      </c>
      <c r="CH63" s="187" t="e">
        <f t="shared" si="56"/>
        <v>#VALUE!</v>
      </c>
      <c r="CI63" s="185">
        <f>COMMANDE!AO63</f>
        <v>0</v>
      </c>
      <c r="CJ63" s="186" t="str">
        <f t="shared" si="57"/>
        <v>-</v>
      </c>
      <c r="CK63" s="187" t="e">
        <f t="shared" si="58"/>
        <v>#VALUE!</v>
      </c>
      <c r="CL63" s="185">
        <f>COMMANDE!AQ63</f>
        <v>0</v>
      </c>
      <c r="CM63" s="186" t="str">
        <f t="shared" si="59"/>
        <v>-</v>
      </c>
      <c r="CN63" s="187" t="e">
        <f t="shared" si="60"/>
        <v>#VALUE!</v>
      </c>
      <c r="CO63" s="185">
        <f>COMMANDE!AS63</f>
        <v>0</v>
      </c>
      <c r="CP63" s="186" t="str">
        <f t="shared" si="61"/>
        <v>-</v>
      </c>
      <c r="CQ63" s="187" t="e">
        <f t="shared" si="62"/>
        <v>#VALUE!</v>
      </c>
      <c r="CR63" s="185">
        <f>COMMANDE!AU63</f>
        <v>0</v>
      </c>
      <c r="CS63" s="186" t="str">
        <f t="shared" si="63"/>
        <v>-</v>
      </c>
      <c r="CT63" s="187" t="e">
        <f t="shared" si="64"/>
        <v>#VALUE!</v>
      </c>
      <c r="CU63" s="185">
        <f>COMMANDE!AW63</f>
        <v>0</v>
      </c>
      <c r="CV63" s="186" t="str">
        <f t="shared" si="65"/>
        <v>-</v>
      </c>
      <c r="CW63" s="187" t="e">
        <f t="shared" si="66"/>
        <v>#VALUE!</v>
      </c>
      <c r="CX63" s="185">
        <f>COMMANDE!AY63</f>
        <v>0</v>
      </c>
      <c r="CY63" s="186" t="str">
        <f t="shared" si="67"/>
        <v>-</v>
      </c>
      <c r="CZ63" s="187" t="e">
        <f t="shared" si="68"/>
        <v>#VALUE!</v>
      </c>
      <c r="DA63" s="185">
        <f>COMMANDE!BA63</f>
        <v>0</v>
      </c>
      <c r="DB63" s="186" t="str">
        <f t="shared" si="69"/>
        <v>-</v>
      </c>
      <c r="DC63" s="187" t="e">
        <f t="shared" si="70"/>
        <v>#VALUE!</v>
      </c>
      <c r="DD63" s="416"/>
      <c r="DE63" s="188"/>
    </row>
    <row r="64" spans="1:109" ht="40" customHeight="1" x14ac:dyDescent="0.2">
      <c r="A64" s="390" t="e">
        <f t="shared" si="3"/>
        <v>#VALUE!</v>
      </c>
      <c r="B64" s="390" t="e">
        <f t="shared" si="4"/>
        <v>#VALUE!</v>
      </c>
      <c r="C64" s="390" t="e">
        <f t="shared" si="5"/>
        <v>#VALUE!</v>
      </c>
      <c r="D64" s="390" t="e">
        <f t="shared" si="6"/>
        <v>#VALUE!</v>
      </c>
      <c r="E64" s="390" t="e">
        <f t="shared" si="7"/>
        <v>#VALUE!</v>
      </c>
      <c r="F64" s="390" t="e">
        <f t="shared" si="8"/>
        <v>#VALUE!</v>
      </c>
      <c r="G64" s="390" t="e">
        <f t="shared" si="9"/>
        <v>#VALUE!</v>
      </c>
      <c r="H64" s="390" t="e">
        <f t="shared" si="10"/>
        <v>#VALUE!</v>
      </c>
      <c r="I64" s="390" t="e">
        <f t="shared" si="11"/>
        <v>#VALUE!</v>
      </c>
      <c r="J64" s="390" t="e">
        <f t="shared" si="12"/>
        <v>#VALUE!</v>
      </c>
      <c r="K64" s="390" t="e">
        <f t="shared" si="13"/>
        <v>#VALUE!</v>
      </c>
      <c r="L64" s="390" t="e">
        <f t="shared" si="14"/>
        <v>#VALUE!</v>
      </c>
      <c r="M64" s="390" t="e">
        <f t="shared" si="15"/>
        <v>#VALUE!</v>
      </c>
      <c r="N64" s="390" t="e">
        <f t="shared" si="16"/>
        <v>#VALUE!</v>
      </c>
      <c r="O64" s="390" t="e">
        <f t="shared" si="17"/>
        <v>#VALUE!</v>
      </c>
      <c r="P64" s="390" t="e">
        <f t="shared" si="18"/>
        <v>#VALUE!</v>
      </c>
      <c r="Q64" s="390" t="e">
        <f t="shared" si="19"/>
        <v>#VALUE!</v>
      </c>
      <c r="R64" s="390" t="e">
        <f t="shared" si="20"/>
        <v>#VALUE!</v>
      </c>
      <c r="S64" s="390" t="e">
        <f t="shared" si="21"/>
        <v>#VALUE!</v>
      </c>
      <c r="T64" s="390" t="e">
        <f t="shared" si="22"/>
        <v>#VALUE!</v>
      </c>
      <c r="U64" s="387">
        <f t="shared" si="23"/>
        <v>0</v>
      </c>
      <c r="V64" s="175">
        <f>BDD!A54</f>
        <v>1006</v>
      </c>
      <c r="W64" s="176" t="str">
        <f>BDD!B54</f>
        <v>Chou vert BIO</v>
      </c>
      <c r="X64" s="177" t="str">
        <f>IF(BDD!F54=0, "", BDD!F54)</f>
        <v/>
      </c>
      <c r="Y64" s="178" t="e">
        <f>ROUND(BDD!G54+FDP_CMD_KG, 2)</f>
        <v>#VALUE!</v>
      </c>
      <c r="Z64" s="178" t="e">
        <f>ROUND(BDD!G54+FDP_FACT_KG, 2)</f>
        <v>#DIV/0!</v>
      </c>
      <c r="AA64" s="179" t="str">
        <f>BDD!H54</f>
        <v>kg</v>
      </c>
      <c r="AB64" s="180" t="e">
        <f>IF(NOT(ISBLANK(BDD!I54)), ROUND(SUM((BDD!G54*reduc1),FDP_CMD_KG), 2), "")</f>
        <v>#VALUE!</v>
      </c>
      <c r="AC64" s="180" t="str">
        <f>IF(NOT(ISBLANK(BDD!J54)), ROUND(SUM((BDD!G54*reduc2),FDP_CMD_KG), 2), "")</f>
        <v/>
      </c>
      <c r="AD64" s="180" t="str">
        <f>IF(NOT(ISBLANK(BDD!K54)), ROUND(SUM((BDD!G54*reduc3),FDP_CMD_KG), 2), "")</f>
        <v/>
      </c>
      <c r="AE64" s="180" t="e">
        <f>IF(NOT(ISBLANK(BDD!I54)), ROUND(SUM((BDD!G54*reduc1),FDP_FACT_KG), 2), "")</f>
        <v>#DIV/0!</v>
      </c>
      <c r="AF64" s="180" t="str">
        <f>IF(NOT(ISBLANK(BDD!J54)), ROUND(SUM((BDD!G54*reduc2),FDP_FACT_KG), 2), "")</f>
        <v/>
      </c>
      <c r="AG64" s="180" t="str">
        <f>IF(NOT(ISBLANK(BDD!K54)), ROUND(SUM((BDD!G54*reduc3),FDP_FACT_KG), 2), "")</f>
        <v/>
      </c>
      <c r="AH64" s="181" t="str">
        <f>BDD!C54</f>
        <v>Malaga</v>
      </c>
      <c r="AI64" s="403">
        <f t="shared" si="24"/>
        <v>0</v>
      </c>
      <c r="AJ64" s="182" t="e">
        <f t="shared" si="25"/>
        <v>#VALUE!</v>
      </c>
      <c r="AK64" s="183" t="e">
        <f t="shared" si="26"/>
        <v>#VALUE!</v>
      </c>
      <c r="AL64" s="534"/>
      <c r="AM64" s="410"/>
      <c r="AN64" s="182" t="e">
        <f t="shared" si="27"/>
        <v>#DIV/0!</v>
      </c>
      <c r="AO64" s="184" t="e">
        <f t="shared" si="28"/>
        <v>#DIV/0!</v>
      </c>
      <c r="AP64" s="174"/>
      <c r="AQ64" s="174"/>
      <c r="AR64" s="534"/>
      <c r="AS64" s="409">
        <f t="shared" si="29"/>
        <v>0</v>
      </c>
      <c r="AT64" s="182" t="e">
        <f t="shared" si="30"/>
        <v>#DIV/0!</v>
      </c>
      <c r="AU64" s="183" t="e">
        <f t="shared" si="71"/>
        <v>#DIV/0!</v>
      </c>
      <c r="AV64" s="185">
        <f>COMMANDE!O64</f>
        <v>0</v>
      </c>
      <c r="AW64" s="186" t="str">
        <f t="shared" si="31"/>
        <v>-</v>
      </c>
      <c r="AX64" s="187" t="e">
        <f t="shared" si="32"/>
        <v>#VALUE!</v>
      </c>
      <c r="AY64" s="185">
        <f>COMMANDE!Q64</f>
        <v>0</v>
      </c>
      <c r="AZ64" s="186" t="str">
        <f t="shared" si="33"/>
        <v>-</v>
      </c>
      <c r="BA64" s="187" t="e">
        <f t="shared" si="34"/>
        <v>#VALUE!</v>
      </c>
      <c r="BB64" s="185">
        <f>COMMANDE!S64</f>
        <v>0</v>
      </c>
      <c r="BC64" s="186" t="str">
        <f t="shared" si="35"/>
        <v>-</v>
      </c>
      <c r="BD64" s="187" t="e">
        <f t="shared" si="36"/>
        <v>#VALUE!</v>
      </c>
      <c r="BE64" s="185">
        <f>COMMANDE!U64</f>
        <v>0</v>
      </c>
      <c r="BF64" s="186" t="str">
        <f t="shared" si="37"/>
        <v>-</v>
      </c>
      <c r="BG64" s="187" t="e">
        <f t="shared" si="38"/>
        <v>#VALUE!</v>
      </c>
      <c r="BH64" s="185">
        <f>COMMANDE!W64</f>
        <v>0</v>
      </c>
      <c r="BI64" s="186" t="str">
        <f t="shared" si="39"/>
        <v>-</v>
      </c>
      <c r="BJ64" s="187" t="e">
        <f t="shared" si="40"/>
        <v>#VALUE!</v>
      </c>
      <c r="BK64" s="185">
        <f>COMMANDE!Y64</f>
        <v>0</v>
      </c>
      <c r="BL64" s="186" t="str">
        <f t="shared" si="41"/>
        <v>-</v>
      </c>
      <c r="BM64" s="187" t="e">
        <f t="shared" si="42"/>
        <v>#VALUE!</v>
      </c>
      <c r="BN64" s="185">
        <f>COMMANDE!AA64</f>
        <v>0</v>
      </c>
      <c r="BO64" s="186" t="str">
        <f t="shared" si="43"/>
        <v>-</v>
      </c>
      <c r="BP64" s="187" t="e">
        <f t="shared" si="44"/>
        <v>#VALUE!</v>
      </c>
      <c r="BQ64" s="185">
        <f>COMMANDE!AC64</f>
        <v>0</v>
      </c>
      <c r="BR64" s="186" t="str">
        <f t="shared" si="45"/>
        <v>-</v>
      </c>
      <c r="BS64" s="187" t="e">
        <f t="shared" si="46"/>
        <v>#VALUE!</v>
      </c>
      <c r="BT64" s="185">
        <f>COMMANDE!AE64</f>
        <v>0</v>
      </c>
      <c r="BU64" s="186" t="str">
        <f t="shared" si="47"/>
        <v>-</v>
      </c>
      <c r="BV64" s="187" t="e">
        <f t="shared" si="48"/>
        <v>#VALUE!</v>
      </c>
      <c r="BW64" s="185">
        <f>COMMANDE!AG64</f>
        <v>0</v>
      </c>
      <c r="BX64" s="186" t="str">
        <f t="shared" si="49"/>
        <v>-</v>
      </c>
      <c r="BY64" s="187" t="e">
        <f t="shared" si="50"/>
        <v>#VALUE!</v>
      </c>
      <c r="BZ64" s="185">
        <f>COMMANDE!AI64</f>
        <v>0</v>
      </c>
      <c r="CA64" s="186" t="str">
        <f t="shared" si="51"/>
        <v>-</v>
      </c>
      <c r="CB64" s="187" t="e">
        <f t="shared" si="52"/>
        <v>#VALUE!</v>
      </c>
      <c r="CC64" s="185">
        <f>COMMANDE!AK64</f>
        <v>0</v>
      </c>
      <c r="CD64" s="186" t="str">
        <f t="shared" si="53"/>
        <v>-</v>
      </c>
      <c r="CE64" s="187" t="e">
        <f t="shared" si="54"/>
        <v>#VALUE!</v>
      </c>
      <c r="CF64" s="185">
        <f>COMMANDE!AM64</f>
        <v>0</v>
      </c>
      <c r="CG64" s="186" t="str">
        <f t="shared" si="55"/>
        <v>-</v>
      </c>
      <c r="CH64" s="187" t="e">
        <f t="shared" si="56"/>
        <v>#VALUE!</v>
      </c>
      <c r="CI64" s="185">
        <f>COMMANDE!AO64</f>
        <v>0</v>
      </c>
      <c r="CJ64" s="186" t="str">
        <f t="shared" si="57"/>
        <v>-</v>
      </c>
      <c r="CK64" s="187" t="e">
        <f t="shared" si="58"/>
        <v>#VALUE!</v>
      </c>
      <c r="CL64" s="185">
        <f>COMMANDE!AQ64</f>
        <v>0</v>
      </c>
      <c r="CM64" s="186" t="str">
        <f t="shared" si="59"/>
        <v>-</v>
      </c>
      <c r="CN64" s="187" t="e">
        <f t="shared" si="60"/>
        <v>#VALUE!</v>
      </c>
      <c r="CO64" s="185">
        <f>COMMANDE!AS64</f>
        <v>0</v>
      </c>
      <c r="CP64" s="186" t="str">
        <f t="shared" si="61"/>
        <v>-</v>
      </c>
      <c r="CQ64" s="187" t="e">
        <f t="shared" si="62"/>
        <v>#VALUE!</v>
      </c>
      <c r="CR64" s="185">
        <f>COMMANDE!AU64</f>
        <v>0</v>
      </c>
      <c r="CS64" s="186" t="str">
        <f t="shared" si="63"/>
        <v>-</v>
      </c>
      <c r="CT64" s="187" t="e">
        <f t="shared" si="64"/>
        <v>#VALUE!</v>
      </c>
      <c r="CU64" s="185">
        <f>COMMANDE!AW64</f>
        <v>0</v>
      </c>
      <c r="CV64" s="186" t="str">
        <f t="shared" si="65"/>
        <v>-</v>
      </c>
      <c r="CW64" s="187" t="e">
        <f t="shared" si="66"/>
        <v>#VALUE!</v>
      </c>
      <c r="CX64" s="185">
        <f>COMMANDE!AY64</f>
        <v>0</v>
      </c>
      <c r="CY64" s="186" t="str">
        <f t="shared" si="67"/>
        <v>-</v>
      </c>
      <c r="CZ64" s="187" t="e">
        <f t="shared" si="68"/>
        <v>#VALUE!</v>
      </c>
      <c r="DA64" s="185">
        <f>COMMANDE!BA64</f>
        <v>0</v>
      </c>
      <c r="DB64" s="186" t="str">
        <f t="shared" si="69"/>
        <v>-</v>
      </c>
      <c r="DC64" s="187" t="e">
        <f t="shared" si="70"/>
        <v>#VALUE!</v>
      </c>
      <c r="DD64" s="416"/>
      <c r="DE64" s="188"/>
    </row>
    <row r="65" spans="1:109" ht="40" customHeight="1" x14ac:dyDescent="0.2">
      <c r="A65" s="390" t="e">
        <f t="shared" si="3"/>
        <v>#VALUE!</v>
      </c>
      <c r="B65" s="390" t="e">
        <f t="shared" si="4"/>
        <v>#VALUE!</v>
      </c>
      <c r="C65" s="390" t="e">
        <f t="shared" si="5"/>
        <v>#VALUE!</v>
      </c>
      <c r="D65" s="390" t="e">
        <f t="shared" si="6"/>
        <v>#VALUE!</v>
      </c>
      <c r="E65" s="390" t="e">
        <f t="shared" si="7"/>
        <v>#VALUE!</v>
      </c>
      <c r="F65" s="390" t="e">
        <f t="shared" si="8"/>
        <v>#VALUE!</v>
      </c>
      <c r="G65" s="390" t="e">
        <f t="shared" si="9"/>
        <v>#VALUE!</v>
      </c>
      <c r="H65" s="390" t="e">
        <f t="shared" si="10"/>
        <v>#VALUE!</v>
      </c>
      <c r="I65" s="390" t="e">
        <f t="shared" si="11"/>
        <v>#VALUE!</v>
      </c>
      <c r="J65" s="390" t="e">
        <f t="shared" si="12"/>
        <v>#VALUE!</v>
      </c>
      <c r="K65" s="390" t="e">
        <f t="shared" si="13"/>
        <v>#VALUE!</v>
      </c>
      <c r="L65" s="390" t="e">
        <f t="shared" si="14"/>
        <v>#VALUE!</v>
      </c>
      <c r="M65" s="390" t="e">
        <f t="shared" si="15"/>
        <v>#VALUE!</v>
      </c>
      <c r="N65" s="390" t="e">
        <f t="shared" si="16"/>
        <v>#VALUE!</v>
      </c>
      <c r="O65" s="390" t="e">
        <f t="shared" si="17"/>
        <v>#VALUE!</v>
      </c>
      <c r="P65" s="390" t="e">
        <f t="shared" si="18"/>
        <v>#VALUE!</v>
      </c>
      <c r="Q65" s="390" t="e">
        <f t="shared" si="19"/>
        <v>#VALUE!</v>
      </c>
      <c r="R65" s="390" t="e">
        <f t="shared" si="20"/>
        <v>#VALUE!</v>
      </c>
      <c r="S65" s="390" t="e">
        <f t="shared" si="21"/>
        <v>#VALUE!</v>
      </c>
      <c r="T65" s="390" t="e">
        <f t="shared" si="22"/>
        <v>#VALUE!</v>
      </c>
      <c r="U65" s="387">
        <f t="shared" si="23"/>
        <v>0</v>
      </c>
      <c r="V65" s="175">
        <f>BDD!A55</f>
        <v>5037</v>
      </c>
      <c r="W65" s="176" t="str">
        <f>BDD!B55</f>
        <v>Citron Caviar (culture naturelle, plateau 200g)</v>
      </c>
      <c r="X65" s="177" t="str">
        <f>IF(BDD!F55=0, "", BDD!F55)</f>
        <v/>
      </c>
      <c r="Y65" s="178" t="e">
        <f>ROUND(BDD!G55+FDP_CMD_KG, 2)</f>
        <v>#VALUE!</v>
      </c>
      <c r="Z65" s="178" t="e">
        <f>ROUND(BDD!G55+FDP_FACT_KG, 2)</f>
        <v>#DIV/0!</v>
      </c>
      <c r="AA65" s="179" t="str">
        <f>BDD!H55</f>
        <v>Pièce</v>
      </c>
      <c r="AB65" s="180" t="str">
        <f>IF(NOT(ISBLANK(BDD!I55)), ROUND(SUM((BDD!G55*reduc1),FDP_CMD_KG), 2), "")</f>
        <v/>
      </c>
      <c r="AC65" s="180" t="str">
        <f>IF(NOT(ISBLANK(BDD!J55)), ROUND(SUM((BDD!G55*reduc2),FDP_CMD_KG), 2), "")</f>
        <v/>
      </c>
      <c r="AD65" s="180" t="str">
        <f>IF(NOT(ISBLANK(BDD!K55)), ROUND(SUM((BDD!G55*reduc3),FDP_CMD_KG), 2), "")</f>
        <v/>
      </c>
      <c r="AE65" s="180" t="str">
        <f>IF(NOT(ISBLANK(BDD!I55)), ROUND(SUM((BDD!G55*reduc1),FDP_FACT_KG), 2), "")</f>
        <v/>
      </c>
      <c r="AF65" s="180" t="str">
        <f>IF(NOT(ISBLANK(BDD!J55)), ROUND(SUM((BDD!G55*reduc2),FDP_FACT_KG), 2), "")</f>
        <v/>
      </c>
      <c r="AG65" s="180" t="str">
        <f>IF(NOT(ISBLANK(BDD!K55)), ROUND(SUM((BDD!G55*reduc3),FDP_FACT_KG), 2), "")</f>
        <v/>
      </c>
      <c r="AH65" s="181" t="str">
        <f>BDD!C55</f>
        <v>Salobrena</v>
      </c>
      <c r="AI65" s="403">
        <f t="shared" si="24"/>
        <v>0</v>
      </c>
      <c r="AJ65" s="182" t="e">
        <f t="shared" si="25"/>
        <v>#VALUE!</v>
      </c>
      <c r="AK65" s="183" t="e">
        <f t="shared" si="26"/>
        <v>#VALUE!</v>
      </c>
      <c r="AL65" s="534"/>
      <c r="AM65" s="410"/>
      <c r="AN65" s="182" t="e">
        <f t="shared" si="27"/>
        <v>#DIV/0!</v>
      </c>
      <c r="AO65" s="184" t="e">
        <f t="shared" si="28"/>
        <v>#DIV/0!</v>
      </c>
      <c r="AP65" s="174"/>
      <c r="AQ65" s="174"/>
      <c r="AR65" s="534"/>
      <c r="AS65" s="409">
        <f t="shared" si="29"/>
        <v>0</v>
      </c>
      <c r="AT65" s="182" t="e">
        <f t="shared" si="30"/>
        <v>#DIV/0!</v>
      </c>
      <c r="AU65" s="183" t="e">
        <f t="shared" si="71"/>
        <v>#DIV/0!</v>
      </c>
      <c r="AV65" s="185">
        <f>COMMANDE!O65</f>
        <v>0</v>
      </c>
      <c r="AW65" s="186" t="str">
        <f t="shared" si="31"/>
        <v>-</v>
      </c>
      <c r="AX65" s="187" t="e">
        <f t="shared" si="32"/>
        <v>#VALUE!</v>
      </c>
      <c r="AY65" s="185">
        <f>COMMANDE!Q65</f>
        <v>0</v>
      </c>
      <c r="AZ65" s="186" t="str">
        <f t="shared" si="33"/>
        <v>-</v>
      </c>
      <c r="BA65" s="187" t="e">
        <f t="shared" si="34"/>
        <v>#VALUE!</v>
      </c>
      <c r="BB65" s="185">
        <f>COMMANDE!S65</f>
        <v>0</v>
      </c>
      <c r="BC65" s="186" t="str">
        <f t="shared" si="35"/>
        <v>-</v>
      </c>
      <c r="BD65" s="187" t="e">
        <f t="shared" si="36"/>
        <v>#VALUE!</v>
      </c>
      <c r="BE65" s="185">
        <f>COMMANDE!U65</f>
        <v>0</v>
      </c>
      <c r="BF65" s="186" t="str">
        <f t="shared" si="37"/>
        <v>-</v>
      </c>
      <c r="BG65" s="187" t="e">
        <f t="shared" si="38"/>
        <v>#VALUE!</v>
      </c>
      <c r="BH65" s="185">
        <f>COMMANDE!W65</f>
        <v>0</v>
      </c>
      <c r="BI65" s="186" t="str">
        <f t="shared" si="39"/>
        <v>-</v>
      </c>
      <c r="BJ65" s="187" t="e">
        <f t="shared" si="40"/>
        <v>#VALUE!</v>
      </c>
      <c r="BK65" s="185">
        <f>COMMANDE!Y65</f>
        <v>0</v>
      </c>
      <c r="BL65" s="186" t="str">
        <f t="shared" si="41"/>
        <v>-</v>
      </c>
      <c r="BM65" s="187" t="e">
        <f t="shared" si="42"/>
        <v>#VALUE!</v>
      </c>
      <c r="BN65" s="185">
        <f>COMMANDE!AA65</f>
        <v>0</v>
      </c>
      <c r="BO65" s="186" t="str">
        <f t="shared" si="43"/>
        <v>-</v>
      </c>
      <c r="BP65" s="187" t="e">
        <f t="shared" si="44"/>
        <v>#VALUE!</v>
      </c>
      <c r="BQ65" s="185">
        <f>COMMANDE!AC65</f>
        <v>0</v>
      </c>
      <c r="BR65" s="186" t="str">
        <f t="shared" si="45"/>
        <v>-</v>
      </c>
      <c r="BS65" s="187" t="e">
        <f t="shared" si="46"/>
        <v>#VALUE!</v>
      </c>
      <c r="BT65" s="185">
        <f>COMMANDE!AE65</f>
        <v>0</v>
      </c>
      <c r="BU65" s="186" t="str">
        <f t="shared" si="47"/>
        <v>-</v>
      </c>
      <c r="BV65" s="187" t="e">
        <f t="shared" si="48"/>
        <v>#VALUE!</v>
      </c>
      <c r="BW65" s="185">
        <f>COMMANDE!AG65</f>
        <v>0</v>
      </c>
      <c r="BX65" s="186" t="str">
        <f t="shared" si="49"/>
        <v>-</v>
      </c>
      <c r="BY65" s="187" t="e">
        <f t="shared" si="50"/>
        <v>#VALUE!</v>
      </c>
      <c r="BZ65" s="185">
        <f>COMMANDE!AI65</f>
        <v>0</v>
      </c>
      <c r="CA65" s="186" t="str">
        <f t="shared" si="51"/>
        <v>-</v>
      </c>
      <c r="CB65" s="187" t="e">
        <f t="shared" si="52"/>
        <v>#VALUE!</v>
      </c>
      <c r="CC65" s="185">
        <f>COMMANDE!AK65</f>
        <v>0</v>
      </c>
      <c r="CD65" s="186" t="str">
        <f t="shared" si="53"/>
        <v>-</v>
      </c>
      <c r="CE65" s="187" t="e">
        <f t="shared" si="54"/>
        <v>#VALUE!</v>
      </c>
      <c r="CF65" s="185">
        <f>COMMANDE!AM65</f>
        <v>0</v>
      </c>
      <c r="CG65" s="186" t="str">
        <f t="shared" si="55"/>
        <v>-</v>
      </c>
      <c r="CH65" s="187" t="e">
        <f t="shared" si="56"/>
        <v>#VALUE!</v>
      </c>
      <c r="CI65" s="185">
        <f>COMMANDE!AO65</f>
        <v>0</v>
      </c>
      <c r="CJ65" s="186" t="str">
        <f t="shared" si="57"/>
        <v>-</v>
      </c>
      <c r="CK65" s="187" t="e">
        <f t="shared" si="58"/>
        <v>#VALUE!</v>
      </c>
      <c r="CL65" s="185">
        <f>COMMANDE!AQ65</f>
        <v>0</v>
      </c>
      <c r="CM65" s="186" t="str">
        <f t="shared" si="59"/>
        <v>-</v>
      </c>
      <c r="CN65" s="187" t="e">
        <f t="shared" si="60"/>
        <v>#VALUE!</v>
      </c>
      <c r="CO65" s="185">
        <f>COMMANDE!AS65</f>
        <v>0</v>
      </c>
      <c r="CP65" s="186" t="str">
        <f t="shared" si="61"/>
        <v>-</v>
      </c>
      <c r="CQ65" s="187" t="e">
        <f t="shared" si="62"/>
        <v>#VALUE!</v>
      </c>
      <c r="CR65" s="185">
        <f>COMMANDE!AU65</f>
        <v>0</v>
      </c>
      <c r="CS65" s="186" t="str">
        <f t="shared" si="63"/>
        <v>-</v>
      </c>
      <c r="CT65" s="187" t="e">
        <f t="shared" si="64"/>
        <v>#VALUE!</v>
      </c>
      <c r="CU65" s="185">
        <f>COMMANDE!AW65</f>
        <v>0</v>
      </c>
      <c r="CV65" s="186" t="str">
        <f t="shared" si="65"/>
        <v>-</v>
      </c>
      <c r="CW65" s="187" t="e">
        <f t="shared" si="66"/>
        <v>#VALUE!</v>
      </c>
      <c r="CX65" s="185">
        <f>COMMANDE!AY65</f>
        <v>0</v>
      </c>
      <c r="CY65" s="186" t="str">
        <f t="shared" si="67"/>
        <v>-</v>
      </c>
      <c r="CZ65" s="187" t="e">
        <f t="shared" si="68"/>
        <v>#VALUE!</v>
      </c>
      <c r="DA65" s="185">
        <f>COMMANDE!BA65</f>
        <v>0</v>
      </c>
      <c r="DB65" s="186" t="str">
        <f t="shared" si="69"/>
        <v>-</v>
      </c>
      <c r="DC65" s="187" t="e">
        <f t="shared" si="70"/>
        <v>#VALUE!</v>
      </c>
      <c r="DD65" s="416"/>
      <c r="DE65" s="188"/>
    </row>
    <row r="66" spans="1:109" ht="40" customHeight="1" x14ac:dyDescent="0.2">
      <c r="A66" s="390" t="e">
        <f t="shared" si="3"/>
        <v>#VALUE!</v>
      </c>
      <c r="B66" s="390" t="e">
        <f t="shared" si="4"/>
        <v>#VALUE!</v>
      </c>
      <c r="C66" s="390" t="e">
        <f t="shared" si="5"/>
        <v>#VALUE!</v>
      </c>
      <c r="D66" s="390" t="e">
        <f t="shared" si="6"/>
        <v>#VALUE!</v>
      </c>
      <c r="E66" s="390" t="e">
        <f t="shared" si="7"/>
        <v>#VALUE!</v>
      </c>
      <c r="F66" s="390" t="e">
        <f t="shared" si="8"/>
        <v>#VALUE!</v>
      </c>
      <c r="G66" s="390" t="e">
        <f t="shared" si="9"/>
        <v>#VALUE!</v>
      </c>
      <c r="H66" s="390" t="e">
        <f t="shared" si="10"/>
        <v>#VALUE!</v>
      </c>
      <c r="I66" s="390" t="e">
        <f t="shared" si="11"/>
        <v>#VALUE!</v>
      </c>
      <c r="J66" s="390" t="e">
        <f t="shared" si="12"/>
        <v>#VALUE!</v>
      </c>
      <c r="K66" s="390" t="e">
        <f t="shared" si="13"/>
        <v>#VALUE!</v>
      </c>
      <c r="L66" s="390" t="e">
        <f t="shared" si="14"/>
        <v>#VALUE!</v>
      </c>
      <c r="M66" s="390" t="e">
        <f t="shared" si="15"/>
        <v>#VALUE!</v>
      </c>
      <c r="N66" s="390" t="e">
        <f t="shared" si="16"/>
        <v>#VALUE!</v>
      </c>
      <c r="O66" s="390" t="e">
        <f t="shared" si="17"/>
        <v>#VALUE!</v>
      </c>
      <c r="P66" s="390" t="e">
        <f t="shared" si="18"/>
        <v>#VALUE!</v>
      </c>
      <c r="Q66" s="390" t="e">
        <f t="shared" si="19"/>
        <v>#VALUE!</v>
      </c>
      <c r="R66" s="390" t="e">
        <f t="shared" si="20"/>
        <v>#VALUE!</v>
      </c>
      <c r="S66" s="390" t="e">
        <f t="shared" si="21"/>
        <v>#VALUE!</v>
      </c>
      <c r="T66" s="390" t="e">
        <f t="shared" si="22"/>
        <v>#VALUE!</v>
      </c>
      <c r="U66" s="387">
        <f t="shared" si="23"/>
        <v>0</v>
      </c>
      <c r="V66" s="175">
        <f>BDD!A56</f>
        <v>5037</v>
      </c>
      <c r="W66" s="176" t="str">
        <f>BDD!B56</f>
        <v>Citron Caviar (culture naturelle, plateau 500g)</v>
      </c>
      <c r="X66" s="177" t="str">
        <f>IF(BDD!F56=0, "", BDD!F56)</f>
        <v/>
      </c>
      <c r="Y66" s="178" t="e">
        <f>ROUND(BDD!G56+FDP_CMD_KG, 2)</f>
        <v>#VALUE!</v>
      </c>
      <c r="Z66" s="178" t="e">
        <f>ROUND(BDD!G56+FDP_FACT_KG, 2)</f>
        <v>#DIV/0!</v>
      </c>
      <c r="AA66" s="179" t="str">
        <f>BDD!H56</f>
        <v>Pièce</v>
      </c>
      <c r="AB66" s="180" t="str">
        <f>IF(NOT(ISBLANK(BDD!I56)), ROUND(SUM((BDD!G56*reduc1),FDP_CMD_KG), 2), "")</f>
        <v/>
      </c>
      <c r="AC66" s="180" t="str">
        <f>IF(NOT(ISBLANK(BDD!J56)), ROUND(SUM((BDD!G56*reduc2),FDP_CMD_KG), 2), "")</f>
        <v/>
      </c>
      <c r="AD66" s="180" t="str">
        <f>IF(NOT(ISBLANK(BDD!K56)), ROUND(SUM((BDD!G56*reduc3),FDP_CMD_KG), 2), "")</f>
        <v/>
      </c>
      <c r="AE66" s="180" t="str">
        <f>IF(NOT(ISBLANK(BDD!I56)), ROUND(SUM((BDD!G56*reduc1),FDP_FACT_KG), 2), "")</f>
        <v/>
      </c>
      <c r="AF66" s="180" t="str">
        <f>IF(NOT(ISBLANK(BDD!J56)), ROUND(SUM((BDD!G56*reduc2),FDP_FACT_KG), 2), "")</f>
        <v/>
      </c>
      <c r="AG66" s="180" t="str">
        <f>IF(NOT(ISBLANK(BDD!K56)), ROUND(SUM((BDD!G56*reduc3),FDP_FACT_KG), 2), "")</f>
        <v/>
      </c>
      <c r="AH66" s="181" t="str">
        <f>BDD!C56</f>
        <v>Salobrena</v>
      </c>
      <c r="AI66" s="403">
        <f t="shared" si="24"/>
        <v>0</v>
      </c>
      <c r="AJ66" s="182" t="e">
        <f t="shared" si="25"/>
        <v>#VALUE!</v>
      </c>
      <c r="AK66" s="183" t="e">
        <f t="shared" si="26"/>
        <v>#VALUE!</v>
      </c>
      <c r="AL66" s="534"/>
      <c r="AM66" s="410"/>
      <c r="AN66" s="182" t="e">
        <f t="shared" si="27"/>
        <v>#DIV/0!</v>
      </c>
      <c r="AO66" s="184" t="e">
        <f t="shared" si="28"/>
        <v>#DIV/0!</v>
      </c>
      <c r="AP66" s="174"/>
      <c r="AQ66" s="174"/>
      <c r="AR66" s="534"/>
      <c r="AS66" s="409">
        <f t="shared" si="29"/>
        <v>0</v>
      </c>
      <c r="AT66" s="182" t="e">
        <f t="shared" si="30"/>
        <v>#DIV/0!</v>
      </c>
      <c r="AU66" s="183" t="e">
        <f t="shared" si="71"/>
        <v>#DIV/0!</v>
      </c>
      <c r="AV66" s="185">
        <f>COMMANDE!O66</f>
        <v>0</v>
      </c>
      <c r="AW66" s="186" t="str">
        <f t="shared" si="31"/>
        <v>-</v>
      </c>
      <c r="AX66" s="187" t="e">
        <f t="shared" si="32"/>
        <v>#VALUE!</v>
      </c>
      <c r="AY66" s="185">
        <f>COMMANDE!Q66</f>
        <v>0</v>
      </c>
      <c r="AZ66" s="186" t="str">
        <f t="shared" si="33"/>
        <v>-</v>
      </c>
      <c r="BA66" s="187" t="e">
        <f t="shared" si="34"/>
        <v>#VALUE!</v>
      </c>
      <c r="BB66" s="185">
        <f>COMMANDE!S66</f>
        <v>0</v>
      </c>
      <c r="BC66" s="186" t="str">
        <f t="shared" si="35"/>
        <v>-</v>
      </c>
      <c r="BD66" s="187" t="e">
        <f t="shared" si="36"/>
        <v>#VALUE!</v>
      </c>
      <c r="BE66" s="185">
        <f>COMMANDE!U66</f>
        <v>0</v>
      </c>
      <c r="BF66" s="186" t="str">
        <f t="shared" si="37"/>
        <v>-</v>
      </c>
      <c r="BG66" s="187" t="e">
        <f t="shared" si="38"/>
        <v>#VALUE!</v>
      </c>
      <c r="BH66" s="185">
        <f>COMMANDE!W66</f>
        <v>0</v>
      </c>
      <c r="BI66" s="186" t="str">
        <f t="shared" si="39"/>
        <v>-</v>
      </c>
      <c r="BJ66" s="187" t="e">
        <f t="shared" si="40"/>
        <v>#VALUE!</v>
      </c>
      <c r="BK66" s="185">
        <f>COMMANDE!Y66</f>
        <v>0</v>
      </c>
      <c r="BL66" s="186" t="str">
        <f t="shared" si="41"/>
        <v>-</v>
      </c>
      <c r="BM66" s="187" t="e">
        <f t="shared" si="42"/>
        <v>#VALUE!</v>
      </c>
      <c r="BN66" s="185">
        <f>COMMANDE!AA66</f>
        <v>0</v>
      </c>
      <c r="BO66" s="186" t="str">
        <f t="shared" si="43"/>
        <v>-</v>
      </c>
      <c r="BP66" s="187" t="e">
        <f t="shared" si="44"/>
        <v>#VALUE!</v>
      </c>
      <c r="BQ66" s="185">
        <f>COMMANDE!AC66</f>
        <v>0</v>
      </c>
      <c r="BR66" s="186" t="str">
        <f t="shared" si="45"/>
        <v>-</v>
      </c>
      <c r="BS66" s="187" t="e">
        <f t="shared" si="46"/>
        <v>#VALUE!</v>
      </c>
      <c r="BT66" s="185">
        <f>COMMANDE!AE66</f>
        <v>0</v>
      </c>
      <c r="BU66" s="186" t="str">
        <f t="shared" si="47"/>
        <v>-</v>
      </c>
      <c r="BV66" s="187" t="e">
        <f t="shared" si="48"/>
        <v>#VALUE!</v>
      </c>
      <c r="BW66" s="185">
        <f>COMMANDE!AG66</f>
        <v>0</v>
      </c>
      <c r="BX66" s="186" t="str">
        <f t="shared" si="49"/>
        <v>-</v>
      </c>
      <c r="BY66" s="187" t="e">
        <f t="shared" si="50"/>
        <v>#VALUE!</v>
      </c>
      <c r="BZ66" s="185">
        <f>COMMANDE!AI66</f>
        <v>0</v>
      </c>
      <c r="CA66" s="186" t="str">
        <f t="shared" si="51"/>
        <v>-</v>
      </c>
      <c r="CB66" s="187" t="e">
        <f t="shared" si="52"/>
        <v>#VALUE!</v>
      </c>
      <c r="CC66" s="185">
        <f>COMMANDE!AK66</f>
        <v>0</v>
      </c>
      <c r="CD66" s="186" t="str">
        <f t="shared" si="53"/>
        <v>-</v>
      </c>
      <c r="CE66" s="187" t="e">
        <f t="shared" si="54"/>
        <v>#VALUE!</v>
      </c>
      <c r="CF66" s="185">
        <f>COMMANDE!AM66</f>
        <v>0</v>
      </c>
      <c r="CG66" s="186" t="str">
        <f t="shared" si="55"/>
        <v>-</v>
      </c>
      <c r="CH66" s="187" t="e">
        <f t="shared" si="56"/>
        <v>#VALUE!</v>
      </c>
      <c r="CI66" s="185">
        <f>COMMANDE!AO66</f>
        <v>0</v>
      </c>
      <c r="CJ66" s="186" t="str">
        <f t="shared" si="57"/>
        <v>-</v>
      </c>
      <c r="CK66" s="187" t="e">
        <f t="shared" si="58"/>
        <v>#VALUE!</v>
      </c>
      <c r="CL66" s="185">
        <f>COMMANDE!AQ66</f>
        <v>0</v>
      </c>
      <c r="CM66" s="186" t="str">
        <f t="shared" si="59"/>
        <v>-</v>
      </c>
      <c r="CN66" s="187" t="e">
        <f t="shared" si="60"/>
        <v>#VALUE!</v>
      </c>
      <c r="CO66" s="185">
        <f>COMMANDE!AS66</f>
        <v>0</v>
      </c>
      <c r="CP66" s="186" t="str">
        <f t="shared" si="61"/>
        <v>-</v>
      </c>
      <c r="CQ66" s="187" t="e">
        <f t="shared" si="62"/>
        <v>#VALUE!</v>
      </c>
      <c r="CR66" s="185">
        <f>COMMANDE!AU66</f>
        <v>0</v>
      </c>
      <c r="CS66" s="186" t="str">
        <f t="shared" si="63"/>
        <v>-</v>
      </c>
      <c r="CT66" s="187" t="e">
        <f t="shared" si="64"/>
        <v>#VALUE!</v>
      </c>
      <c r="CU66" s="185">
        <f>COMMANDE!AW66</f>
        <v>0</v>
      </c>
      <c r="CV66" s="186" t="str">
        <f t="shared" si="65"/>
        <v>-</v>
      </c>
      <c r="CW66" s="187" t="e">
        <f t="shared" si="66"/>
        <v>#VALUE!</v>
      </c>
      <c r="CX66" s="185">
        <f>COMMANDE!AY66</f>
        <v>0</v>
      </c>
      <c r="CY66" s="186" t="str">
        <f t="shared" si="67"/>
        <v>-</v>
      </c>
      <c r="CZ66" s="187" t="e">
        <f t="shared" si="68"/>
        <v>#VALUE!</v>
      </c>
      <c r="DA66" s="185">
        <f>COMMANDE!BA66</f>
        <v>0</v>
      </c>
      <c r="DB66" s="186" t="str">
        <f t="shared" si="69"/>
        <v>-</v>
      </c>
      <c r="DC66" s="187" t="e">
        <f t="shared" si="70"/>
        <v>#VALUE!</v>
      </c>
      <c r="DD66" s="416"/>
      <c r="DE66" s="188"/>
    </row>
    <row r="67" spans="1:109" ht="40" customHeight="1" x14ac:dyDescent="0.2">
      <c r="A67" s="390" t="e">
        <f t="shared" si="3"/>
        <v>#VALUE!</v>
      </c>
      <c r="B67" s="390" t="e">
        <f t="shared" si="4"/>
        <v>#VALUE!</v>
      </c>
      <c r="C67" s="390" t="e">
        <f t="shared" si="5"/>
        <v>#VALUE!</v>
      </c>
      <c r="D67" s="390" t="e">
        <f t="shared" si="6"/>
        <v>#VALUE!</v>
      </c>
      <c r="E67" s="390" t="e">
        <f t="shared" si="7"/>
        <v>#VALUE!</v>
      </c>
      <c r="F67" s="390" t="e">
        <f t="shared" si="8"/>
        <v>#VALUE!</v>
      </c>
      <c r="G67" s="390" t="e">
        <f t="shared" si="9"/>
        <v>#VALUE!</v>
      </c>
      <c r="H67" s="390" t="e">
        <f t="shared" si="10"/>
        <v>#VALUE!</v>
      </c>
      <c r="I67" s="390" t="e">
        <f t="shared" si="11"/>
        <v>#VALUE!</v>
      </c>
      <c r="J67" s="390" t="e">
        <f t="shared" si="12"/>
        <v>#VALUE!</v>
      </c>
      <c r="K67" s="390" t="e">
        <f t="shared" si="13"/>
        <v>#VALUE!</v>
      </c>
      <c r="L67" s="390" t="e">
        <f t="shared" si="14"/>
        <v>#VALUE!</v>
      </c>
      <c r="M67" s="390" t="e">
        <f t="shared" si="15"/>
        <v>#VALUE!</v>
      </c>
      <c r="N67" s="390" t="e">
        <f t="shared" si="16"/>
        <v>#VALUE!</v>
      </c>
      <c r="O67" s="390" t="e">
        <f t="shared" si="17"/>
        <v>#VALUE!</v>
      </c>
      <c r="P67" s="390" t="e">
        <f t="shared" si="18"/>
        <v>#VALUE!</v>
      </c>
      <c r="Q67" s="390" t="e">
        <f t="shared" si="19"/>
        <v>#VALUE!</v>
      </c>
      <c r="R67" s="390" t="e">
        <f t="shared" si="20"/>
        <v>#VALUE!</v>
      </c>
      <c r="S67" s="390" t="e">
        <f t="shared" si="21"/>
        <v>#VALUE!</v>
      </c>
      <c r="T67" s="390" t="e">
        <f t="shared" si="22"/>
        <v>#VALUE!</v>
      </c>
      <c r="U67" s="387">
        <f t="shared" si="23"/>
        <v>0</v>
      </c>
      <c r="V67" s="175">
        <f>BDD!A57</f>
        <v>6019</v>
      </c>
      <c r="W67" s="176" t="str">
        <f>BDD!B57</f>
        <v>Citron Caviar BIO
    - (plateau de 200g)</v>
      </c>
      <c r="X67" s="177" t="str">
        <f>IF(BDD!F57=0, "", BDD!F57)</f>
        <v>❤️</v>
      </c>
      <c r="Y67" s="178" t="e">
        <f>ROUND(BDD!G57+FDP_CMD_KG, 2)</f>
        <v>#VALUE!</v>
      </c>
      <c r="Z67" s="178" t="e">
        <f>ROUND(BDD!G57+FDP_FACT_KG, 2)</f>
        <v>#DIV/0!</v>
      </c>
      <c r="AA67" s="179" t="str">
        <f>BDD!H57</f>
        <v>200g</v>
      </c>
      <c r="AB67" s="180" t="str">
        <f>IF(NOT(ISBLANK(BDD!I57)), ROUND(SUM((BDD!G57*reduc1),FDP_CMD_KG), 2), "")</f>
        <v/>
      </c>
      <c r="AC67" s="180" t="str">
        <f>IF(NOT(ISBLANK(BDD!J57)), ROUND(SUM((BDD!G57*reduc2),FDP_CMD_KG), 2), "")</f>
        <v/>
      </c>
      <c r="AD67" s="180" t="str">
        <f>IF(NOT(ISBLANK(BDD!K57)), ROUND(SUM((BDD!G57*reduc3),FDP_CMD_KG), 2), "")</f>
        <v/>
      </c>
      <c r="AE67" s="180" t="str">
        <f>IF(NOT(ISBLANK(BDD!I57)), ROUND(SUM((BDD!G57*reduc1),FDP_FACT_KG), 2), "")</f>
        <v/>
      </c>
      <c r="AF67" s="180" t="str">
        <f>IF(NOT(ISBLANK(BDD!J57)), ROUND(SUM((BDD!G57*reduc2),FDP_FACT_KG), 2), "")</f>
        <v/>
      </c>
      <c r="AG67" s="180" t="str">
        <f>IF(NOT(ISBLANK(BDD!K57)), ROUND(SUM((BDD!G57*reduc3),FDP_FACT_KG), 2), "")</f>
        <v/>
      </c>
      <c r="AH67" s="181" t="str">
        <f>BDD!C57</f>
        <v>Grenade</v>
      </c>
      <c r="AI67" s="403">
        <f t="shared" si="24"/>
        <v>0</v>
      </c>
      <c r="AJ67" s="182" t="e">
        <f t="shared" si="25"/>
        <v>#VALUE!</v>
      </c>
      <c r="AK67" s="183" t="e">
        <f t="shared" si="26"/>
        <v>#VALUE!</v>
      </c>
      <c r="AL67" s="534"/>
      <c r="AM67" s="410"/>
      <c r="AN67" s="182" t="e">
        <f t="shared" si="27"/>
        <v>#DIV/0!</v>
      </c>
      <c r="AO67" s="184" t="e">
        <f t="shared" si="28"/>
        <v>#DIV/0!</v>
      </c>
      <c r="AP67" s="174"/>
      <c r="AQ67" s="174"/>
      <c r="AR67" s="534"/>
      <c r="AS67" s="409">
        <f t="shared" si="29"/>
        <v>0</v>
      </c>
      <c r="AT67" s="182" t="e">
        <f t="shared" si="30"/>
        <v>#DIV/0!</v>
      </c>
      <c r="AU67" s="183" t="e">
        <f t="shared" si="71"/>
        <v>#DIV/0!</v>
      </c>
      <c r="AV67" s="185">
        <f>COMMANDE!O67</f>
        <v>0</v>
      </c>
      <c r="AW67" s="186" t="str">
        <f t="shared" si="31"/>
        <v>-</v>
      </c>
      <c r="AX67" s="187" t="e">
        <f t="shared" si="32"/>
        <v>#VALUE!</v>
      </c>
      <c r="AY67" s="185">
        <f>COMMANDE!Q67</f>
        <v>0</v>
      </c>
      <c r="AZ67" s="186" t="str">
        <f t="shared" si="33"/>
        <v>-</v>
      </c>
      <c r="BA67" s="187" t="e">
        <f t="shared" si="34"/>
        <v>#VALUE!</v>
      </c>
      <c r="BB67" s="185">
        <f>COMMANDE!S67</f>
        <v>0</v>
      </c>
      <c r="BC67" s="186" t="str">
        <f t="shared" si="35"/>
        <v>-</v>
      </c>
      <c r="BD67" s="187" t="e">
        <f t="shared" si="36"/>
        <v>#VALUE!</v>
      </c>
      <c r="BE67" s="185">
        <f>COMMANDE!U67</f>
        <v>0</v>
      </c>
      <c r="BF67" s="186" t="str">
        <f t="shared" si="37"/>
        <v>-</v>
      </c>
      <c r="BG67" s="187" t="e">
        <f t="shared" si="38"/>
        <v>#VALUE!</v>
      </c>
      <c r="BH67" s="185">
        <f>COMMANDE!W67</f>
        <v>0</v>
      </c>
      <c r="BI67" s="186" t="str">
        <f t="shared" si="39"/>
        <v>-</v>
      </c>
      <c r="BJ67" s="187" t="e">
        <f t="shared" si="40"/>
        <v>#VALUE!</v>
      </c>
      <c r="BK67" s="185">
        <f>COMMANDE!Y67</f>
        <v>0</v>
      </c>
      <c r="BL67" s="186" t="str">
        <f t="shared" si="41"/>
        <v>-</v>
      </c>
      <c r="BM67" s="187" t="e">
        <f t="shared" si="42"/>
        <v>#VALUE!</v>
      </c>
      <c r="BN67" s="185">
        <f>COMMANDE!AA67</f>
        <v>0</v>
      </c>
      <c r="BO67" s="186" t="str">
        <f t="shared" si="43"/>
        <v>-</v>
      </c>
      <c r="BP67" s="187" t="e">
        <f t="shared" si="44"/>
        <v>#VALUE!</v>
      </c>
      <c r="BQ67" s="185">
        <f>COMMANDE!AC67</f>
        <v>0</v>
      </c>
      <c r="BR67" s="186" t="str">
        <f t="shared" si="45"/>
        <v>-</v>
      </c>
      <c r="BS67" s="187" t="e">
        <f t="shared" si="46"/>
        <v>#VALUE!</v>
      </c>
      <c r="BT67" s="185">
        <f>COMMANDE!AE67</f>
        <v>0</v>
      </c>
      <c r="BU67" s="186" t="str">
        <f t="shared" si="47"/>
        <v>-</v>
      </c>
      <c r="BV67" s="187" t="e">
        <f t="shared" si="48"/>
        <v>#VALUE!</v>
      </c>
      <c r="BW67" s="185">
        <f>COMMANDE!AG67</f>
        <v>0</v>
      </c>
      <c r="BX67" s="186" t="str">
        <f t="shared" si="49"/>
        <v>-</v>
      </c>
      <c r="BY67" s="187" t="e">
        <f t="shared" si="50"/>
        <v>#VALUE!</v>
      </c>
      <c r="BZ67" s="185">
        <f>COMMANDE!AI67</f>
        <v>0</v>
      </c>
      <c r="CA67" s="186" t="str">
        <f t="shared" si="51"/>
        <v>-</v>
      </c>
      <c r="CB67" s="187" t="e">
        <f t="shared" si="52"/>
        <v>#VALUE!</v>
      </c>
      <c r="CC67" s="185">
        <f>COMMANDE!AK67</f>
        <v>0</v>
      </c>
      <c r="CD67" s="186" t="str">
        <f t="shared" si="53"/>
        <v>-</v>
      </c>
      <c r="CE67" s="187" t="e">
        <f t="shared" si="54"/>
        <v>#VALUE!</v>
      </c>
      <c r="CF67" s="185">
        <f>COMMANDE!AM67</f>
        <v>0</v>
      </c>
      <c r="CG67" s="186" t="str">
        <f t="shared" si="55"/>
        <v>-</v>
      </c>
      <c r="CH67" s="187" t="e">
        <f t="shared" si="56"/>
        <v>#VALUE!</v>
      </c>
      <c r="CI67" s="185">
        <f>COMMANDE!AO67</f>
        <v>0</v>
      </c>
      <c r="CJ67" s="186" t="str">
        <f t="shared" si="57"/>
        <v>-</v>
      </c>
      <c r="CK67" s="187" t="e">
        <f t="shared" si="58"/>
        <v>#VALUE!</v>
      </c>
      <c r="CL67" s="185">
        <f>COMMANDE!AQ67</f>
        <v>0</v>
      </c>
      <c r="CM67" s="186" t="str">
        <f t="shared" si="59"/>
        <v>-</v>
      </c>
      <c r="CN67" s="187" t="e">
        <f t="shared" si="60"/>
        <v>#VALUE!</v>
      </c>
      <c r="CO67" s="185">
        <f>COMMANDE!AS67</f>
        <v>0</v>
      </c>
      <c r="CP67" s="186" t="str">
        <f t="shared" si="61"/>
        <v>-</v>
      </c>
      <c r="CQ67" s="187" t="e">
        <f t="shared" si="62"/>
        <v>#VALUE!</v>
      </c>
      <c r="CR67" s="185">
        <f>COMMANDE!AU67</f>
        <v>0</v>
      </c>
      <c r="CS67" s="186" t="str">
        <f t="shared" si="63"/>
        <v>-</v>
      </c>
      <c r="CT67" s="187" t="e">
        <f t="shared" si="64"/>
        <v>#VALUE!</v>
      </c>
      <c r="CU67" s="185">
        <f>COMMANDE!AW67</f>
        <v>0</v>
      </c>
      <c r="CV67" s="186" t="str">
        <f t="shared" si="65"/>
        <v>-</v>
      </c>
      <c r="CW67" s="187" t="e">
        <f t="shared" si="66"/>
        <v>#VALUE!</v>
      </c>
      <c r="CX67" s="185">
        <f>COMMANDE!AY67</f>
        <v>0</v>
      </c>
      <c r="CY67" s="186" t="str">
        <f t="shared" si="67"/>
        <v>-</v>
      </c>
      <c r="CZ67" s="187" t="e">
        <f t="shared" si="68"/>
        <v>#VALUE!</v>
      </c>
      <c r="DA67" s="185">
        <f>COMMANDE!BA67</f>
        <v>0</v>
      </c>
      <c r="DB67" s="186" t="str">
        <f t="shared" si="69"/>
        <v>-</v>
      </c>
      <c r="DC67" s="187" t="e">
        <f t="shared" si="70"/>
        <v>#VALUE!</v>
      </c>
      <c r="DD67" s="416"/>
      <c r="DE67" s="188"/>
    </row>
    <row r="68" spans="1:109" ht="40" customHeight="1" x14ac:dyDescent="0.2">
      <c r="A68" s="390" t="e">
        <f t="shared" si="3"/>
        <v>#VALUE!</v>
      </c>
      <c r="B68" s="390" t="e">
        <f t="shared" si="4"/>
        <v>#VALUE!</v>
      </c>
      <c r="C68" s="390" t="e">
        <f t="shared" si="5"/>
        <v>#VALUE!</v>
      </c>
      <c r="D68" s="390" t="e">
        <f t="shared" si="6"/>
        <v>#VALUE!</v>
      </c>
      <c r="E68" s="390" t="e">
        <f t="shared" si="7"/>
        <v>#VALUE!</v>
      </c>
      <c r="F68" s="390" t="e">
        <f t="shared" si="8"/>
        <v>#VALUE!</v>
      </c>
      <c r="G68" s="390" t="e">
        <f t="shared" si="9"/>
        <v>#VALUE!</v>
      </c>
      <c r="H68" s="390" t="e">
        <f t="shared" si="10"/>
        <v>#VALUE!</v>
      </c>
      <c r="I68" s="390" t="e">
        <f t="shared" si="11"/>
        <v>#VALUE!</v>
      </c>
      <c r="J68" s="390" t="e">
        <f t="shared" si="12"/>
        <v>#VALUE!</v>
      </c>
      <c r="K68" s="390" t="e">
        <f t="shared" si="13"/>
        <v>#VALUE!</v>
      </c>
      <c r="L68" s="390" t="e">
        <f t="shared" si="14"/>
        <v>#VALUE!</v>
      </c>
      <c r="M68" s="390" t="e">
        <f t="shared" si="15"/>
        <v>#VALUE!</v>
      </c>
      <c r="N68" s="390" t="e">
        <f t="shared" si="16"/>
        <v>#VALUE!</v>
      </c>
      <c r="O68" s="390" t="e">
        <f t="shared" si="17"/>
        <v>#VALUE!</v>
      </c>
      <c r="P68" s="390" t="e">
        <f t="shared" si="18"/>
        <v>#VALUE!</v>
      </c>
      <c r="Q68" s="390" t="e">
        <f t="shared" si="19"/>
        <v>#VALUE!</v>
      </c>
      <c r="R68" s="390" t="e">
        <f t="shared" si="20"/>
        <v>#VALUE!</v>
      </c>
      <c r="S68" s="390" t="e">
        <f t="shared" si="21"/>
        <v>#VALUE!</v>
      </c>
      <c r="T68" s="390" t="e">
        <f t="shared" si="22"/>
        <v>#VALUE!</v>
      </c>
      <c r="U68" s="387">
        <f t="shared" si="23"/>
        <v>0</v>
      </c>
      <c r="V68" s="175">
        <f>BDD!A58</f>
        <v>6019</v>
      </c>
      <c r="W68" s="176" t="str">
        <f>BDD!B58</f>
        <v>Citron Caviar BIO
    - (plateau de 500g)</v>
      </c>
      <c r="X68" s="177" t="str">
        <f>IF(BDD!F58=0, "", BDD!F58)</f>
        <v>❤️</v>
      </c>
      <c r="Y68" s="178" t="e">
        <f>ROUND(BDD!G58+FDP_CMD_KG, 2)</f>
        <v>#VALUE!</v>
      </c>
      <c r="Z68" s="178" t="e">
        <f>ROUND(BDD!G58+FDP_FACT_KG, 2)</f>
        <v>#DIV/0!</v>
      </c>
      <c r="AA68" s="179" t="str">
        <f>BDD!H58</f>
        <v>500g</v>
      </c>
      <c r="AB68" s="180" t="str">
        <f>IF(NOT(ISBLANK(BDD!I58)), ROUND(SUM((BDD!G58*reduc1),FDP_CMD_KG), 2), "")</f>
        <v/>
      </c>
      <c r="AC68" s="180" t="str">
        <f>IF(NOT(ISBLANK(BDD!J58)), ROUND(SUM((BDD!G58*reduc2),FDP_CMD_KG), 2), "")</f>
        <v/>
      </c>
      <c r="AD68" s="180" t="str">
        <f>IF(NOT(ISBLANK(BDD!K58)), ROUND(SUM((BDD!G58*reduc3),FDP_CMD_KG), 2), "")</f>
        <v/>
      </c>
      <c r="AE68" s="180" t="str">
        <f>IF(NOT(ISBLANK(BDD!I58)), ROUND(SUM((BDD!G58*reduc1),FDP_FACT_KG), 2), "")</f>
        <v/>
      </c>
      <c r="AF68" s="180" t="str">
        <f>IF(NOT(ISBLANK(BDD!J58)), ROUND(SUM((BDD!G58*reduc2),FDP_FACT_KG), 2), "")</f>
        <v/>
      </c>
      <c r="AG68" s="180" t="str">
        <f>IF(NOT(ISBLANK(BDD!K58)), ROUND(SUM((BDD!G58*reduc3),FDP_FACT_KG), 2), "")</f>
        <v/>
      </c>
      <c r="AH68" s="181" t="str">
        <f>BDD!C58</f>
        <v>Grenade</v>
      </c>
      <c r="AI68" s="403">
        <f t="shared" si="24"/>
        <v>0</v>
      </c>
      <c r="AJ68" s="182" t="e">
        <f t="shared" si="25"/>
        <v>#VALUE!</v>
      </c>
      <c r="AK68" s="183" t="e">
        <f t="shared" si="26"/>
        <v>#VALUE!</v>
      </c>
      <c r="AL68" s="534"/>
      <c r="AM68" s="410"/>
      <c r="AN68" s="182" t="e">
        <f t="shared" si="27"/>
        <v>#DIV/0!</v>
      </c>
      <c r="AO68" s="184" t="e">
        <f t="shared" si="28"/>
        <v>#DIV/0!</v>
      </c>
      <c r="AP68" s="174"/>
      <c r="AQ68" s="174"/>
      <c r="AR68" s="534"/>
      <c r="AS68" s="409">
        <f t="shared" si="29"/>
        <v>0</v>
      </c>
      <c r="AT68" s="182" t="e">
        <f t="shared" si="30"/>
        <v>#DIV/0!</v>
      </c>
      <c r="AU68" s="183" t="e">
        <f t="shared" si="71"/>
        <v>#DIV/0!</v>
      </c>
      <c r="AV68" s="185">
        <f>COMMANDE!O68</f>
        <v>0</v>
      </c>
      <c r="AW68" s="186" t="str">
        <f t="shared" si="31"/>
        <v>-</v>
      </c>
      <c r="AX68" s="187" t="e">
        <f t="shared" si="32"/>
        <v>#VALUE!</v>
      </c>
      <c r="AY68" s="185">
        <f>COMMANDE!Q68</f>
        <v>0</v>
      </c>
      <c r="AZ68" s="186" t="str">
        <f t="shared" si="33"/>
        <v>-</v>
      </c>
      <c r="BA68" s="187" t="e">
        <f t="shared" si="34"/>
        <v>#VALUE!</v>
      </c>
      <c r="BB68" s="185">
        <f>COMMANDE!S68</f>
        <v>0</v>
      </c>
      <c r="BC68" s="186" t="str">
        <f t="shared" si="35"/>
        <v>-</v>
      </c>
      <c r="BD68" s="187" t="e">
        <f t="shared" si="36"/>
        <v>#VALUE!</v>
      </c>
      <c r="BE68" s="185">
        <f>COMMANDE!U68</f>
        <v>0</v>
      </c>
      <c r="BF68" s="186" t="str">
        <f t="shared" si="37"/>
        <v>-</v>
      </c>
      <c r="BG68" s="187" t="e">
        <f t="shared" si="38"/>
        <v>#VALUE!</v>
      </c>
      <c r="BH68" s="185">
        <f>COMMANDE!W68</f>
        <v>0</v>
      </c>
      <c r="BI68" s="186" t="str">
        <f t="shared" si="39"/>
        <v>-</v>
      </c>
      <c r="BJ68" s="187" t="e">
        <f t="shared" si="40"/>
        <v>#VALUE!</v>
      </c>
      <c r="BK68" s="185">
        <f>COMMANDE!Y68</f>
        <v>0</v>
      </c>
      <c r="BL68" s="186" t="str">
        <f t="shared" si="41"/>
        <v>-</v>
      </c>
      <c r="BM68" s="187" t="e">
        <f t="shared" si="42"/>
        <v>#VALUE!</v>
      </c>
      <c r="BN68" s="185">
        <f>COMMANDE!AA68</f>
        <v>0</v>
      </c>
      <c r="BO68" s="186" t="str">
        <f t="shared" si="43"/>
        <v>-</v>
      </c>
      <c r="BP68" s="187" t="e">
        <f t="shared" si="44"/>
        <v>#VALUE!</v>
      </c>
      <c r="BQ68" s="185">
        <f>COMMANDE!AC68</f>
        <v>0</v>
      </c>
      <c r="BR68" s="186" t="str">
        <f t="shared" si="45"/>
        <v>-</v>
      </c>
      <c r="BS68" s="187" t="e">
        <f t="shared" si="46"/>
        <v>#VALUE!</v>
      </c>
      <c r="BT68" s="185">
        <f>COMMANDE!AE68</f>
        <v>0</v>
      </c>
      <c r="BU68" s="186" t="str">
        <f t="shared" si="47"/>
        <v>-</v>
      </c>
      <c r="BV68" s="187" t="e">
        <f t="shared" si="48"/>
        <v>#VALUE!</v>
      </c>
      <c r="BW68" s="185">
        <f>COMMANDE!AG68</f>
        <v>0</v>
      </c>
      <c r="BX68" s="186" t="str">
        <f t="shared" si="49"/>
        <v>-</v>
      </c>
      <c r="BY68" s="187" t="e">
        <f t="shared" si="50"/>
        <v>#VALUE!</v>
      </c>
      <c r="BZ68" s="185">
        <f>COMMANDE!AI68</f>
        <v>0</v>
      </c>
      <c r="CA68" s="186" t="str">
        <f t="shared" si="51"/>
        <v>-</v>
      </c>
      <c r="CB68" s="187" t="e">
        <f t="shared" si="52"/>
        <v>#VALUE!</v>
      </c>
      <c r="CC68" s="185">
        <f>COMMANDE!AK68</f>
        <v>0</v>
      </c>
      <c r="CD68" s="186" t="str">
        <f t="shared" si="53"/>
        <v>-</v>
      </c>
      <c r="CE68" s="187" t="e">
        <f t="shared" si="54"/>
        <v>#VALUE!</v>
      </c>
      <c r="CF68" s="185">
        <f>COMMANDE!AM68</f>
        <v>0</v>
      </c>
      <c r="CG68" s="186" t="str">
        <f t="shared" si="55"/>
        <v>-</v>
      </c>
      <c r="CH68" s="187" t="e">
        <f t="shared" si="56"/>
        <v>#VALUE!</v>
      </c>
      <c r="CI68" s="185">
        <f>COMMANDE!AO68</f>
        <v>0</v>
      </c>
      <c r="CJ68" s="186" t="str">
        <f t="shared" si="57"/>
        <v>-</v>
      </c>
      <c r="CK68" s="187" t="e">
        <f t="shared" si="58"/>
        <v>#VALUE!</v>
      </c>
      <c r="CL68" s="185">
        <f>COMMANDE!AQ68</f>
        <v>0</v>
      </c>
      <c r="CM68" s="186" t="str">
        <f t="shared" si="59"/>
        <v>-</v>
      </c>
      <c r="CN68" s="187" t="e">
        <f t="shared" si="60"/>
        <v>#VALUE!</v>
      </c>
      <c r="CO68" s="185">
        <f>COMMANDE!AS68</f>
        <v>0</v>
      </c>
      <c r="CP68" s="186" t="str">
        <f t="shared" si="61"/>
        <v>-</v>
      </c>
      <c r="CQ68" s="187" t="e">
        <f t="shared" si="62"/>
        <v>#VALUE!</v>
      </c>
      <c r="CR68" s="185">
        <f>COMMANDE!AU68</f>
        <v>0</v>
      </c>
      <c r="CS68" s="186" t="str">
        <f t="shared" si="63"/>
        <v>-</v>
      </c>
      <c r="CT68" s="187" t="e">
        <f t="shared" si="64"/>
        <v>#VALUE!</v>
      </c>
      <c r="CU68" s="185">
        <f>COMMANDE!AW68</f>
        <v>0</v>
      </c>
      <c r="CV68" s="186" t="str">
        <f t="shared" si="65"/>
        <v>-</v>
      </c>
      <c r="CW68" s="187" t="e">
        <f t="shared" si="66"/>
        <v>#VALUE!</v>
      </c>
      <c r="CX68" s="185">
        <f>COMMANDE!AY68</f>
        <v>0</v>
      </c>
      <c r="CY68" s="186" t="str">
        <f t="shared" si="67"/>
        <v>-</v>
      </c>
      <c r="CZ68" s="187" t="e">
        <f t="shared" si="68"/>
        <v>#VALUE!</v>
      </c>
      <c r="DA68" s="185">
        <f>COMMANDE!BA68</f>
        <v>0</v>
      </c>
      <c r="DB68" s="186" t="str">
        <f t="shared" si="69"/>
        <v>-</v>
      </c>
      <c r="DC68" s="187" t="e">
        <f t="shared" si="70"/>
        <v>#VALUE!</v>
      </c>
      <c r="DD68" s="416"/>
      <c r="DE68" s="188"/>
    </row>
    <row r="69" spans="1:109" ht="40" customHeight="1" x14ac:dyDescent="0.2">
      <c r="A69" s="390" t="e">
        <f t="shared" si="3"/>
        <v>#VALUE!</v>
      </c>
      <c r="B69" s="390" t="e">
        <f t="shared" si="4"/>
        <v>#VALUE!</v>
      </c>
      <c r="C69" s="390" t="e">
        <f t="shared" si="5"/>
        <v>#VALUE!</v>
      </c>
      <c r="D69" s="390" t="e">
        <f t="shared" si="6"/>
        <v>#VALUE!</v>
      </c>
      <c r="E69" s="390" t="e">
        <f t="shared" si="7"/>
        <v>#VALUE!</v>
      </c>
      <c r="F69" s="390" t="e">
        <f t="shared" si="8"/>
        <v>#VALUE!</v>
      </c>
      <c r="G69" s="390" t="e">
        <f t="shared" si="9"/>
        <v>#VALUE!</v>
      </c>
      <c r="H69" s="390" t="e">
        <f t="shared" si="10"/>
        <v>#VALUE!</v>
      </c>
      <c r="I69" s="390" t="e">
        <f t="shared" si="11"/>
        <v>#VALUE!</v>
      </c>
      <c r="J69" s="390" t="e">
        <f t="shared" si="12"/>
        <v>#VALUE!</v>
      </c>
      <c r="K69" s="390" t="e">
        <f t="shared" si="13"/>
        <v>#VALUE!</v>
      </c>
      <c r="L69" s="390" t="e">
        <f t="shared" si="14"/>
        <v>#VALUE!</v>
      </c>
      <c r="M69" s="390" t="e">
        <f t="shared" si="15"/>
        <v>#VALUE!</v>
      </c>
      <c r="N69" s="390" t="e">
        <f t="shared" si="16"/>
        <v>#VALUE!</v>
      </c>
      <c r="O69" s="390" t="e">
        <f t="shared" si="17"/>
        <v>#VALUE!</v>
      </c>
      <c r="P69" s="390" t="e">
        <f t="shared" si="18"/>
        <v>#VALUE!</v>
      </c>
      <c r="Q69" s="390" t="e">
        <f t="shared" si="19"/>
        <v>#VALUE!</v>
      </c>
      <c r="R69" s="390" t="e">
        <f t="shared" si="20"/>
        <v>#VALUE!</v>
      </c>
      <c r="S69" s="390" t="e">
        <f t="shared" si="21"/>
        <v>#VALUE!</v>
      </c>
      <c r="T69" s="390" t="e">
        <f t="shared" si="22"/>
        <v>#VALUE!</v>
      </c>
      <c r="U69" s="387">
        <f t="shared" si="23"/>
        <v>0</v>
      </c>
      <c r="V69" s="175">
        <f>BDD!A59</f>
        <v>3421</v>
      </c>
      <c r="W69" s="176" t="str">
        <f>BDD!B59</f>
        <v>Citron jaune (mûri sur plante)</v>
      </c>
      <c r="X69" s="177" t="str">
        <f>IF(BDD!F59=0, "", BDD!F59)</f>
        <v>❤️</v>
      </c>
      <c r="Y69" s="178" t="e">
        <f>ROUND(BDD!G59+FDP_CMD_KG, 2)</f>
        <v>#VALUE!</v>
      </c>
      <c r="Z69" s="178" t="e">
        <f>ROUND(BDD!G59+FDP_FACT_KG, 2)</f>
        <v>#DIV/0!</v>
      </c>
      <c r="AA69" s="179" t="str">
        <f>BDD!H59</f>
        <v>kg</v>
      </c>
      <c r="AB69" s="180" t="e">
        <f>IF(NOT(ISBLANK(BDD!I59)), ROUND(SUM((BDD!G59*reduc1),FDP_CMD_KG), 2), "")</f>
        <v>#VALUE!</v>
      </c>
      <c r="AC69" s="180" t="e">
        <f>IF(NOT(ISBLANK(BDD!J59)), ROUND(SUM((BDD!G59*reduc2),FDP_CMD_KG), 2), "")</f>
        <v>#VALUE!</v>
      </c>
      <c r="AD69" s="180" t="e">
        <f>IF(NOT(ISBLANK(BDD!K59)), ROUND(SUM((BDD!G59*reduc3),FDP_CMD_KG), 2), "")</f>
        <v>#VALUE!</v>
      </c>
      <c r="AE69" s="180" t="e">
        <f>IF(NOT(ISBLANK(BDD!I59)), ROUND(SUM((BDD!G59*reduc1),FDP_FACT_KG), 2), "")</f>
        <v>#DIV/0!</v>
      </c>
      <c r="AF69" s="180" t="e">
        <f>IF(NOT(ISBLANK(BDD!J59)), ROUND(SUM((BDD!G59*reduc2),FDP_FACT_KG), 2), "")</f>
        <v>#DIV/0!</v>
      </c>
      <c r="AG69" s="180" t="e">
        <f>IF(NOT(ISBLANK(BDD!K59)), ROUND(SUM((BDD!G59*reduc3),FDP_FACT_KG), 2), "")</f>
        <v>#DIV/0!</v>
      </c>
      <c r="AH69" s="181" t="str">
        <f>BDD!C59</f>
        <v>Grenade</v>
      </c>
      <c r="AI69" s="403">
        <f t="shared" si="24"/>
        <v>0</v>
      </c>
      <c r="AJ69" s="182" t="e">
        <f t="shared" si="25"/>
        <v>#VALUE!</v>
      </c>
      <c r="AK69" s="183" t="e">
        <f t="shared" si="26"/>
        <v>#VALUE!</v>
      </c>
      <c r="AL69" s="534"/>
      <c r="AM69" s="410"/>
      <c r="AN69" s="182" t="e">
        <f t="shared" si="27"/>
        <v>#DIV/0!</v>
      </c>
      <c r="AO69" s="184" t="e">
        <f t="shared" si="28"/>
        <v>#DIV/0!</v>
      </c>
      <c r="AP69" s="174"/>
      <c r="AQ69" s="174"/>
      <c r="AR69" s="534"/>
      <c r="AS69" s="409">
        <f t="shared" si="29"/>
        <v>0</v>
      </c>
      <c r="AT69" s="182" t="e">
        <f t="shared" si="30"/>
        <v>#DIV/0!</v>
      </c>
      <c r="AU69" s="183" t="e">
        <f t="shared" si="71"/>
        <v>#DIV/0!</v>
      </c>
      <c r="AV69" s="185">
        <f>COMMANDE!O69</f>
        <v>0</v>
      </c>
      <c r="AW69" s="186" t="str">
        <f t="shared" si="31"/>
        <v>-</v>
      </c>
      <c r="AX69" s="187" t="e">
        <f t="shared" si="32"/>
        <v>#VALUE!</v>
      </c>
      <c r="AY69" s="185">
        <f>COMMANDE!Q69</f>
        <v>0</v>
      </c>
      <c r="AZ69" s="186" t="str">
        <f t="shared" si="33"/>
        <v>-</v>
      </c>
      <c r="BA69" s="187" t="e">
        <f t="shared" si="34"/>
        <v>#VALUE!</v>
      </c>
      <c r="BB69" s="185">
        <f>COMMANDE!S69</f>
        <v>0</v>
      </c>
      <c r="BC69" s="186" t="str">
        <f t="shared" si="35"/>
        <v>-</v>
      </c>
      <c r="BD69" s="187" t="e">
        <f t="shared" si="36"/>
        <v>#VALUE!</v>
      </c>
      <c r="BE69" s="185">
        <f>COMMANDE!U69</f>
        <v>0</v>
      </c>
      <c r="BF69" s="186" t="str">
        <f t="shared" si="37"/>
        <v>-</v>
      </c>
      <c r="BG69" s="187" t="e">
        <f t="shared" si="38"/>
        <v>#VALUE!</v>
      </c>
      <c r="BH69" s="185">
        <f>COMMANDE!W69</f>
        <v>0</v>
      </c>
      <c r="BI69" s="186" t="str">
        <f t="shared" si="39"/>
        <v>-</v>
      </c>
      <c r="BJ69" s="187" t="e">
        <f t="shared" si="40"/>
        <v>#VALUE!</v>
      </c>
      <c r="BK69" s="185">
        <f>COMMANDE!Y69</f>
        <v>0</v>
      </c>
      <c r="BL69" s="186" t="str">
        <f t="shared" si="41"/>
        <v>-</v>
      </c>
      <c r="BM69" s="187" t="e">
        <f t="shared" si="42"/>
        <v>#VALUE!</v>
      </c>
      <c r="BN69" s="185">
        <f>COMMANDE!AA69</f>
        <v>0</v>
      </c>
      <c r="BO69" s="186" t="str">
        <f t="shared" si="43"/>
        <v>-</v>
      </c>
      <c r="BP69" s="187" t="e">
        <f t="shared" si="44"/>
        <v>#VALUE!</v>
      </c>
      <c r="BQ69" s="185">
        <f>COMMANDE!AC69</f>
        <v>0</v>
      </c>
      <c r="BR69" s="186" t="str">
        <f t="shared" si="45"/>
        <v>-</v>
      </c>
      <c r="BS69" s="187" t="e">
        <f t="shared" si="46"/>
        <v>#VALUE!</v>
      </c>
      <c r="BT69" s="185">
        <f>COMMANDE!AE69</f>
        <v>0</v>
      </c>
      <c r="BU69" s="186" t="str">
        <f t="shared" si="47"/>
        <v>-</v>
      </c>
      <c r="BV69" s="187" t="e">
        <f t="shared" si="48"/>
        <v>#VALUE!</v>
      </c>
      <c r="BW69" s="185">
        <f>COMMANDE!AG69</f>
        <v>0</v>
      </c>
      <c r="BX69" s="186" t="str">
        <f t="shared" si="49"/>
        <v>-</v>
      </c>
      <c r="BY69" s="187" t="e">
        <f t="shared" si="50"/>
        <v>#VALUE!</v>
      </c>
      <c r="BZ69" s="185">
        <f>COMMANDE!AI69</f>
        <v>0</v>
      </c>
      <c r="CA69" s="186" t="str">
        <f t="shared" si="51"/>
        <v>-</v>
      </c>
      <c r="CB69" s="187" t="e">
        <f t="shared" si="52"/>
        <v>#VALUE!</v>
      </c>
      <c r="CC69" s="185">
        <f>COMMANDE!AK69</f>
        <v>0</v>
      </c>
      <c r="CD69" s="186" t="str">
        <f t="shared" si="53"/>
        <v>-</v>
      </c>
      <c r="CE69" s="187" t="e">
        <f t="shared" si="54"/>
        <v>#VALUE!</v>
      </c>
      <c r="CF69" s="185">
        <f>COMMANDE!AM69</f>
        <v>0</v>
      </c>
      <c r="CG69" s="186" t="str">
        <f t="shared" si="55"/>
        <v>-</v>
      </c>
      <c r="CH69" s="187" t="e">
        <f t="shared" si="56"/>
        <v>#VALUE!</v>
      </c>
      <c r="CI69" s="185">
        <f>COMMANDE!AO69</f>
        <v>0</v>
      </c>
      <c r="CJ69" s="186" t="str">
        <f t="shared" si="57"/>
        <v>-</v>
      </c>
      <c r="CK69" s="187" t="e">
        <f t="shared" si="58"/>
        <v>#VALUE!</v>
      </c>
      <c r="CL69" s="185">
        <f>COMMANDE!AQ69</f>
        <v>0</v>
      </c>
      <c r="CM69" s="186" t="str">
        <f t="shared" si="59"/>
        <v>-</v>
      </c>
      <c r="CN69" s="187" t="e">
        <f t="shared" si="60"/>
        <v>#VALUE!</v>
      </c>
      <c r="CO69" s="185">
        <f>COMMANDE!AS69</f>
        <v>0</v>
      </c>
      <c r="CP69" s="186" t="str">
        <f t="shared" si="61"/>
        <v>-</v>
      </c>
      <c r="CQ69" s="187" t="e">
        <f t="shared" si="62"/>
        <v>#VALUE!</v>
      </c>
      <c r="CR69" s="185">
        <f>COMMANDE!AU69</f>
        <v>0</v>
      </c>
      <c r="CS69" s="186" t="str">
        <f t="shared" si="63"/>
        <v>-</v>
      </c>
      <c r="CT69" s="187" t="e">
        <f t="shared" si="64"/>
        <v>#VALUE!</v>
      </c>
      <c r="CU69" s="185">
        <f>COMMANDE!AW69</f>
        <v>0</v>
      </c>
      <c r="CV69" s="186" t="str">
        <f t="shared" si="65"/>
        <v>-</v>
      </c>
      <c r="CW69" s="187" t="e">
        <f t="shared" si="66"/>
        <v>#VALUE!</v>
      </c>
      <c r="CX69" s="185">
        <f>COMMANDE!AY69</f>
        <v>0</v>
      </c>
      <c r="CY69" s="186" t="str">
        <f t="shared" si="67"/>
        <v>-</v>
      </c>
      <c r="CZ69" s="187" t="e">
        <f t="shared" si="68"/>
        <v>#VALUE!</v>
      </c>
      <c r="DA69" s="185">
        <f>COMMANDE!BA69</f>
        <v>0</v>
      </c>
      <c r="DB69" s="186" t="str">
        <f t="shared" si="69"/>
        <v>-</v>
      </c>
      <c r="DC69" s="187" t="e">
        <f t="shared" si="70"/>
        <v>#VALUE!</v>
      </c>
      <c r="DD69" s="416"/>
      <c r="DE69" s="188"/>
    </row>
    <row r="70" spans="1:109" ht="40" customHeight="1" x14ac:dyDescent="0.2">
      <c r="A70" s="390" t="e">
        <f t="shared" si="3"/>
        <v>#VALUE!</v>
      </c>
      <c r="B70" s="390" t="e">
        <f t="shared" si="4"/>
        <v>#VALUE!</v>
      </c>
      <c r="C70" s="390" t="e">
        <f t="shared" si="5"/>
        <v>#VALUE!</v>
      </c>
      <c r="D70" s="390" t="e">
        <f t="shared" si="6"/>
        <v>#VALUE!</v>
      </c>
      <c r="E70" s="390" t="e">
        <f t="shared" si="7"/>
        <v>#VALUE!</v>
      </c>
      <c r="F70" s="390" t="e">
        <f t="shared" si="8"/>
        <v>#VALUE!</v>
      </c>
      <c r="G70" s="390" t="e">
        <f t="shared" si="9"/>
        <v>#VALUE!</v>
      </c>
      <c r="H70" s="390" t="e">
        <f t="shared" si="10"/>
        <v>#VALUE!</v>
      </c>
      <c r="I70" s="390" t="e">
        <f t="shared" si="11"/>
        <v>#VALUE!</v>
      </c>
      <c r="J70" s="390" t="e">
        <f t="shared" si="12"/>
        <v>#VALUE!</v>
      </c>
      <c r="K70" s="390" t="e">
        <f t="shared" si="13"/>
        <v>#VALUE!</v>
      </c>
      <c r="L70" s="390" t="e">
        <f t="shared" si="14"/>
        <v>#VALUE!</v>
      </c>
      <c r="M70" s="390" t="e">
        <f t="shared" si="15"/>
        <v>#VALUE!</v>
      </c>
      <c r="N70" s="390" t="e">
        <f t="shared" si="16"/>
        <v>#VALUE!</v>
      </c>
      <c r="O70" s="390" t="e">
        <f t="shared" si="17"/>
        <v>#VALUE!</v>
      </c>
      <c r="P70" s="390" t="e">
        <f t="shared" si="18"/>
        <v>#VALUE!</v>
      </c>
      <c r="Q70" s="390" t="e">
        <f t="shared" si="19"/>
        <v>#VALUE!</v>
      </c>
      <c r="R70" s="390" t="e">
        <f t="shared" si="20"/>
        <v>#VALUE!</v>
      </c>
      <c r="S70" s="390" t="e">
        <f t="shared" si="21"/>
        <v>#VALUE!</v>
      </c>
      <c r="T70" s="390" t="e">
        <f t="shared" si="22"/>
        <v>#VALUE!</v>
      </c>
      <c r="U70" s="387">
        <f t="shared" si="23"/>
        <v>0</v>
      </c>
      <c r="V70" s="175">
        <f>BDD!A60</f>
        <v>6094</v>
      </c>
      <c r="W70" s="176" t="str">
        <f>BDD!B60</f>
        <v>Citron jaune BIO (seconde catégorie)</v>
      </c>
      <c r="X70" s="177" t="str">
        <f>IF(BDD!F60=0, "", BDD!F60)</f>
        <v/>
      </c>
      <c r="Y70" s="178" t="e">
        <f>ROUND(BDD!G60+FDP_CMD_KG, 2)</f>
        <v>#VALUE!</v>
      </c>
      <c r="Z70" s="178" t="e">
        <f>ROUND(BDD!G60+FDP_FACT_KG, 2)</f>
        <v>#DIV/0!</v>
      </c>
      <c r="AA70" s="179" t="str">
        <f>BDD!H60</f>
        <v>kg</v>
      </c>
      <c r="AB70" s="180" t="e">
        <f>IF(NOT(ISBLANK(BDD!I60)), ROUND(SUM((BDD!G60*reduc1),FDP_CMD_KG), 2), "")</f>
        <v>#VALUE!</v>
      </c>
      <c r="AC70" s="180" t="e">
        <f>IF(NOT(ISBLANK(BDD!J60)), ROUND(SUM((BDD!G60*reduc2),FDP_CMD_KG), 2), "")</f>
        <v>#VALUE!</v>
      </c>
      <c r="AD70" s="180" t="e">
        <f>IF(NOT(ISBLANK(BDD!K60)), ROUND(SUM((BDD!G60*reduc3),FDP_CMD_KG), 2), "")</f>
        <v>#VALUE!</v>
      </c>
      <c r="AE70" s="180" t="e">
        <f>IF(NOT(ISBLANK(BDD!I60)), ROUND(SUM((BDD!G60*reduc1),FDP_FACT_KG), 2), "")</f>
        <v>#DIV/0!</v>
      </c>
      <c r="AF70" s="180" t="e">
        <f>IF(NOT(ISBLANK(BDD!J60)), ROUND(SUM((BDD!G60*reduc2),FDP_FACT_KG), 2), "")</f>
        <v>#DIV/0!</v>
      </c>
      <c r="AG70" s="180" t="e">
        <f>IF(NOT(ISBLANK(BDD!K60)), ROUND(SUM((BDD!G60*reduc3),FDP_FACT_KG), 2), "")</f>
        <v>#DIV/0!</v>
      </c>
      <c r="AH70" s="181" t="str">
        <f>BDD!C60</f>
        <v>Malaga</v>
      </c>
      <c r="AI70" s="403">
        <f t="shared" si="24"/>
        <v>0</v>
      </c>
      <c r="AJ70" s="182" t="e">
        <f t="shared" si="25"/>
        <v>#VALUE!</v>
      </c>
      <c r="AK70" s="183" t="e">
        <f t="shared" si="26"/>
        <v>#VALUE!</v>
      </c>
      <c r="AL70" s="534"/>
      <c r="AM70" s="410"/>
      <c r="AN70" s="182" t="e">
        <f t="shared" si="27"/>
        <v>#DIV/0!</v>
      </c>
      <c r="AO70" s="184" t="e">
        <f t="shared" si="28"/>
        <v>#DIV/0!</v>
      </c>
      <c r="AP70" s="174"/>
      <c r="AQ70" s="174"/>
      <c r="AR70" s="534"/>
      <c r="AS70" s="409">
        <f t="shared" si="29"/>
        <v>0</v>
      </c>
      <c r="AT70" s="182" t="e">
        <f t="shared" si="30"/>
        <v>#DIV/0!</v>
      </c>
      <c r="AU70" s="183" t="e">
        <f t="shared" si="71"/>
        <v>#DIV/0!</v>
      </c>
      <c r="AV70" s="185">
        <f>COMMANDE!O70</f>
        <v>0</v>
      </c>
      <c r="AW70" s="186" t="str">
        <f t="shared" si="31"/>
        <v>-</v>
      </c>
      <c r="AX70" s="187" t="e">
        <f t="shared" si="32"/>
        <v>#VALUE!</v>
      </c>
      <c r="AY70" s="185">
        <f>COMMANDE!Q70</f>
        <v>0</v>
      </c>
      <c r="AZ70" s="186" t="str">
        <f t="shared" si="33"/>
        <v>-</v>
      </c>
      <c r="BA70" s="187" t="e">
        <f t="shared" si="34"/>
        <v>#VALUE!</v>
      </c>
      <c r="BB70" s="185">
        <f>COMMANDE!S70</f>
        <v>0</v>
      </c>
      <c r="BC70" s="186" t="str">
        <f t="shared" si="35"/>
        <v>-</v>
      </c>
      <c r="BD70" s="187" t="e">
        <f t="shared" si="36"/>
        <v>#VALUE!</v>
      </c>
      <c r="BE70" s="185">
        <f>COMMANDE!U70</f>
        <v>0</v>
      </c>
      <c r="BF70" s="186" t="str">
        <f t="shared" si="37"/>
        <v>-</v>
      </c>
      <c r="BG70" s="187" t="e">
        <f t="shared" si="38"/>
        <v>#VALUE!</v>
      </c>
      <c r="BH70" s="185">
        <f>COMMANDE!W70</f>
        <v>0</v>
      </c>
      <c r="BI70" s="186" t="str">
        <f t="shared" si="39"/>
        <v>-</v>
      </c>
      <c r="BJ70" s="187" t="e">
        <f t="shared" si="40"/>
        <v>#VALUE!</v>
      </c>
      <c r="BK70" s="185">
        <f>COMMANDE!Y70</f>
        <v>0</v>
      </c>
      <c r="BL70" s="186" t="str">
        <f t="shared" si="41"/>
        <v>-</v>
      </c>
      <c r="BM70" s="187" t="e">
        <f t="shared" si="42"/>
        <v>#VALUE!</v>
      </c>
      <c r="BN70" s="185">
        <f>COMMANDE!AA70</f>
        <v>0</v>
      </c>
      <c r="BO70" s="186" t="str">
        <f t="shared" si="43"/>
        <v>-</v>
      </c>
      <c r="BP70" s="187" t="e">
        <f t="shared" si="44"/>
        <v>#VALUE!</v>
      </c>
      <c r="BQ70" s="185">
        <f>COMMANDE!AC70</f>
        <v>0</v>
      </c>
      <c r="BR70" s="186" t="str">
        <f t="shared" si="45"/>
        <v>-</v>
      </c>
      <c r="BS70" s="187" t="e">
        <f t="shared" si="46"/>
        <v>#VALUE!</v>
      </c>
      <c r="BT70" s="185">
        <f>COMMANDE!AE70</f>
        <v>0</v>
      </c>
      <c r="BU70" s="186" t="str">
        <f t="shared" si="47"/>
        <v>-</v>
      </c>
      <c r="BV70" s="187" t="e">
        <f t="shared" si="48"/>
        <v>#VALUE!</v>
      </c>
      <c r="BW70" s="185">
        <f>COMMANDE!AG70</f>
        <v>0</v>
      </c>
      <c r="BX70" s="186" t="str">
        <f t="shared" si="49"/>
        <v>-</v>
      </c>
      <c r="BY70" s="187" t="e">
        <f t="shared" si="50"/>
        <v>#VALUE!</v>
      </c>
      <c r="BZ70" s="185">
        <f>COMMANDE!AI70</f>
        <v>0</v>
      </c>
      <c r="CA70" s="186" t="str">
        <f t="shared" si="51"/>
        <v>-</v>
      </c>
      <c r="CB70" s="187" t="e">
        <f t="shared" si="52"/>
        <v>#VALUE!</v>
      </c>
      <c r="CC70" s="185">
        <f>COMMANDE!AK70</f>
        <v>0</v>
      </c>
      <c r="CD70" s="186" t="str">
        <f t="shared" si="53"/>
        <v>-</v>
      </c>
      <c r="CE70" s="187" t="e">
        <f t="shared" si="54"/>
        <v>#VALUE!</v>
      </c>
      <c r="CF70" s="185">
        <f>COMMANDE!AM70</f>
        <v>0</v>
      </c>
      <c r="CG70" s="186" t="str">
        <f t="shared" si="55"/>
        <v>-</v>
      </c>
      <c r="CH70" s="187" t="e">
        <f t="shared" si="56"/>
        <v>#VALUE!</v>
      </c>
      <c r="CI70" s="185">
        <f>COMMANDE!AO70</f>
        <v>0</v>
      </c>
      <c r="CJ70" s="186" t="str">
        <f t="shared" si="57"/>
        <v>-</v>
      </c>
      <c r="CK70" s="187" t="e">
        <f t="shared" si="58"/>
        <v>#VALUE!</v>
      </c>
      <c r="CL70" s="185">
        <f>COMMANDE!AQ70</f>
        <v>0</v>
      </c>
      <c r="CM70" s="186" t="str">
        <f t="shared" si="59"/>
        <v>-</v>
      </c>
      <c r="CN70" s="187" t="e">
        <f t="shared" si="60"/>
        <v>#VALUE!</v>
      </c>
      <c r="CO70" s="185">
        <f>COMMANDE!AS70</f>
        <v>0</v>
      </c>
      <c r="CP70" s="186" t="str">
        <f t="shared" si="61"/>
        <v>-</v>
      </c>
      <c r="CQ70" s="187" t="e">
        <f t="shared" si="62"/>
        <v>#VALUE!</v>
      </c>
      <c r="CR70" s="185">
        <f>COMMANDE!AU70</f>
        <v>0</v>
      </c>
      <c r="CS70" s="186" t="str">
        <f t="shared" si="63"/>
        <v>-</v>
      </c>
      <c r="CT70" s="187" t="e">
        <f t="shared" si="64"/>
        <v>#VALUE!</v>
      </c>
      <c r="CU70" s="185">
        <f>COMMANDE!AW70</f>
        <v>0</v>
      </c>
      <c r="CV70" s="186" t="str">
        <f t="shared" si="65"/>
        <v>-</v>
      </c>
      <c r="CW70" s="187" t="e">
        <f t="shared" si="66"/>
        <v>#VALUE!</v>
      </c>
      <c r="CX70" s="185">
        <f>COMMANDE!AY70</f>
        <v>0</v>
      </c>
      <c r="CY70" s="186" t="str">
        <f t="shared" si="67"/>
        <v>-</v>
      </c>
      <c r="CZ70" s="187" t="e">
        <f t="shared" si="68"/>
        <v>#VALUE!</v>
      </c>
      <c r="DA70" s="185">
        <f>COMMANDE!BA70</f>
        <v>0</v>
      </c>
      <c r="DB70" s="186" t="str">
        <f t="shared" si="69"/>
        <v>-</v>
      </c>
      <c r="DC70" s="187" t="e">
        <f t="shared" si="70"/>
        <v>#VALUE!</v>
      </c>
      <c r="DD70" s="416"/>
      <c r="DE70" s="188"/>
    </row>
    <row r="71" spans="1:109" ht="40" customHeight="1" x14ac:dyDescent="0.2">
      <c r="A71" s="390" t="e">
        <f t="shared" si="3"/>
        <v>#VALUE!</v>
      </c>
      <c r="B71" s="390" t="e">
        <f t="shared" si="4"/>
        <v>#VALUE!</v>
      </c>
      <c r="C71" s="390" t="e">
        <f t="shared" si="5"/>
        <v>#VALUE!</v>
      </c>
      <c r="D71" s="390" t="e">
        <f t="shared" si="6"/>
        <v>#VALUE!</v>
      </c>
      <c r="E71" s="390" t="e">
        <f t="shared" si="7"/>
        <v>#VALUE!</v>
      </c>
      <c r="F71" s="390" t="e">
        <f t="shared" si="8"/>
        <v>#VALUE!</v>
      </c>
      <c r="G71" s="390" t="e">
        <f t="shared" si="9"/>
        <v>#VALUE!</v>
      </c>
      <c r="H71" s="390" t="e">
        <f t="shared" si="10"/>
        <v>#VALUE!</v>
      </c>
      <c r="I71" s="390" t="e">
        <f t="shared" si="11"/>
        <v>#VALUE!</v>
      </c>
      <c r="J71" s="390" t="e">
        <f t="shared" si="12"/>
        <v>#VALUE!</v>
      </c>
      <c r="K71" s="390" t="e">
        <f t="shared" si="13"/>
        <v>#VALUE!</v>
      </c>
      <c r="L71" s="390" t="e">
        <f t="shared" si="14"/>
        <v>#VALUE!</v>
      </c>
      <c r="M71" s="390" t="e">
        <f t="shared" si="15"/>
        <v>#VALUE!</v>
      </c>
      <c r="N71" s="390" t="e">
        <f t="shared" si="16"/>
        <v>#VALUE!</v>
      </c>
      <c r="O71" s="390" t="e">
        <f t="shared" si="17"/>
        <v>#VALUE!</v>
      </c>
      <c r="P71" s="390" t="e">
        <f t="shared" si="18"/>
        <v>#VALUE!</v>
      </c>
      <c r="Q71" s="390" t="e">
        <f t="shared" si="19"/>
        <v>#VALUE!</v>
      </c>
      <c r="R71" s="390" t="e">
        <f t="shared" si="20"/>
        <v>#VALUE!</v>
      </c>
      <c r="S71" s="390" t="e">
        <f t="shared" si="21"/>
        <v>#VALUE!</v>
      </c>
      <c r="T71" s="390" t="e">
        <f t="shared" si="22"/>
        <v>#VALUE!</v>
      </c>
      <c r="U71" s="387">
        <f t="shared" si="23"/>
        <v>0</v>
      </c>
      <c r="V71" s="175">
        <f>BDD!A61</f>
        <v>1023</v>
      </c>
      <c r="W71" s="176" t="str">
        <f>BDD!B61</f>
        <v xml:space="preserve">Citron jaune Verna BIO (mûri sur arbre)
    - (grand/moyen) </v>
      </c>
      <c r="X71" s="177" t="str">
        <f>IF(BDD!F61=0, "", BDD!F61)</f>
        <v>❤️</v>
      </c>
      <c r="Y71" s="178" t="e">
        <f>ROUND(BDD!G61+FDP_CMD_KG, 2)</f>
        <v>#VALUE!</v>
      </c>
      <c r="Z71" s="178" t="e">
        <f>ROUND(BDD!G61+FDP_FACT_KG, 2)</f>
        <v>#DIV/0!</v>
      </c>
      <c r="AA71" s="179" t="str">
        <f>BDD!H61</f>
        <v>kg</v>
      </c>
      <c r="AB71" s="180" t="e">
        <f>IF(NOT(ISBLANK(BDD!I61)), ROUND(SUM((BDD!G61*reduc1),FDP_CMD_KG), 2), "")</f>
        <v>#VALUE!</v>
      </c>
      <c r="AC71" s="180" t="e">
        <f>IF(NOT(ISBLANK(BDD!J61)), ROUND(SUM((BDD!G61*reduc2),FDP_CMD_KG), 2), "")</f>
        <v>#VALUE!</v>
      </c>
      <c r="AD71" s="180" t="e">
        <f>IF(NOT(ISBLANK(BDD!K61)), ROUND(SUM((BDD!G61*reduc3),FDP_CMD_KG), 2), "")</f>
        <v>#VALUE!</v>
      </c>
      <c r="AE71" s="180" t="e">
        <f>IF(NOT(ISBLANK(BDD!I61)), ROUND(SUM((BDD!G61*reduc1),FDP_FACT_KG), 2), "")</f>
        <v>#DIV/0!</v>
      </c>
      <c r="AF71" s="180" t="e">
        <f>IF(NOT(ISBLANK(BDD!J61)), ROUND(SUM((BDD!G61*reduc2),FDP_FACT_KG), 2), "")</f>
        <v>#DIV/0!</v>
      </c>
      <c r="AG71" s="180" t="e">
        <f>IF(NOT(ISBLANK(BDD!K61)), ROUND(SUM((BDD!G61*reduc3),FDP_FACT_KG), 2), "")</f>
        <v>#DIV/0!</v>
      </c>
      <c r="AH71" s="181" t="str">
        <f>BDD!C61</f>
        <v>Malaga</v>
      </c>
      <c r="AI71" s="403">
        <f t="shared" si="24"/>
        <v>0</v>
      </c>
      <c r="AJ71" s="182" t="e">
        <f t="shared" si="25"/>
        <v>#VALUE!</v>
      </c>
      <c r="AK71" s="183" t="e">
        <f t="shared" si="26"/>
        <v>#VALUE!</v>
      </c>
      <c r="AL71" s="534"/>
      <c r="AM71" s="410"/>
      <c r="AN71" s="182" t="e">
        <f t="shared" si="27"/>
        <v>#DIV/0!</v>
      </c>
      <c r="AO71" s="184" t="e">
        <f t="shared" si="28"/>
        <v>#DIV/0!</v>
      </c>
      <c r="AP71" s="174"/>
      <c r="AQ71" s="174"/>
      <c r="AR71" s="534"/>
      <c r="AS71" s="409">
        <f t="shared" si="29"/>
        <v>0</v>
      </c>
      <c r="AT71" s="182" t="e">
        <f t="shared" si="30"/>
        <v>#DIV/0!</v>
      </c>
      <c r="AU71" s="183" t="e">
        <f t="shared" si="71"/>
        <v>#DIV/0!</v>
      </c>
      <c r="AV71" s="185">
        <f>COMMANDE!O71</f>
        <v>0</v>
      </c>
      <c r="AW71" s="186" t="str">
        <f t="shared" si="31"/>
        <v>-</v>
      </c>
      <c r="AX71" s="187" t="e">
        <f t="shared" si="32"/>
        <v>#VALUE!</v>
      </c>
      <c r="AY71" s="185">
        <f>COMMANDE!Q71</f>
        <v>0</v>
      </c>
      <c r="AZ71" s="186" t="str">
        <f t="shared" si="33"/>
        <v>-</v>
      </c>
      <c r="BA71" s="187" t="e">
        <f t="shared" si="34"/>
        <v>#VALUE!</v>
      </c>
      <c r="BB71" s="185">
        <f>COMMANDE!S71</f>
        <v>0</v>
      </c>
      <c r="BC71" s="186" t="str">
        <f t="shared" si="35"/>
        <v>-</v>
      </c>
      <c r="BD71" s="187" t="e">
        <f t="shared" si="36"/>
        <v>#VALUE!</v>
      </c>
      <c r="BE71" s="185">
        <f>COMMANDE!U71</f>
        <v>0</v>
      </c>
      <c r="BF71" s="186" t="str">
        <f t="shared" si="37"/>
        <v>-</v>
      </c>
      <c r="BG71" s="187" t="e">
        <f t="shared" si="38"/>
        <v>#VALUE!</v>
      </c>
      <c r="BH71" s="185">
        <f>COMMANDE!W71</f>
        <v>0</v>
      </c>
      <c r="BI71" s="186" t="str">
        <f t="shared" si="39"/>
        <v>-</v>
      </c>
      <c r="BJ71" s="187" t="e">
        <f t="shared" si="40"/>
        <v>#VALUE!</v>
      </c>
      <c r="BK71" s="185">
        <f>COMMANDE!Y71</f>
        <v>0</v>
      </c>
      <c r="BL71" s="186" t="str">
        <f t="shared" si="41"/>
        <v>-</v>
      </c>
      <c r="BM71" s="187" t="e">
        <f t="shared" si="42"/>
        <v>#VALUE!</v>
      </c>
      <c r="BN71" s="185">
        <f>COMMANDE!AA71</f>
        <v>0</v>
      </c>
      <c r="BO71" s="186" t="str">
        <f t="shared" si="43"/>
        <v>-</v>
      </c>
      <c r="BP71" s="187" t="e">
        <f t="shared" si="44"/>
        <v>#VALUE!</v>
      </c>
      <c r="BQ71" s="185">
        <f>COMMANDE!AC71</f>
        <v>0</v>
      </c>
      <c r="BR71" s="186" t="str">
        <f t="shared" si="45"/>
        <v>-</v>
      </c>
      <c r="BS71" s="187" t="e">
        <f t="shared" si="46"/>
        <v>#VALUE!</v>
      </c>
      <c r="BT71" s="185">
        <f>COMMANDE!AE71</f>
        <v>0</v>
      </c>
      <c r="BU71" s="186" t="str">
        <f t="shared" si="47"/>
        <v>-</v>
      </c>
      <c r="BV71" s="187" t="e">
        <f t="shared" si="48"/>
        <v>#VALUE!</v>
      </c>
      <c r="BW71" s="185">
        <f>COMMANDE!AG71</f>
        <v>0</v>
      </c>
      <c r="BX71" s="186" t="str">
        <f t="shared" si="49"/>
        <v>-</v>
      </c>
      <c r="BY71" s="187" t="e">
        <f t="shared" si="50"/>
        <v>#VALUE!</v>
      </c>
      <c r="BZ71" s="185">
        <f>COMMANDE!AI71</f>
        <v>0</v>
      </c>
      <c r="CA71" s="186" t="str">
        <f t="shared" si="51"/>
        <v>-</v>
      </c>
      <c r="CB71" s="187" t="e">
        <f t="shared" si="52"/>
        <v>#VALUE!</v>
      </c>
      <c r="CC71" s="185">
        <f>COMMANDE!AK71</f>
        <v>0</v>
      </c>
      <c r="CD71" s="186" t="str">
        <f t="shared" si="53"/>
        <v>-</v>
      </c>
      <c r="CE71" s="187" t="e">
        <f t="shared" si="54"/>
        <v>#VALUE!</v>
      </c>
      <c r="CF71" s="185">
        <f>COMMANDE!AM71</f>
        <v>0</v>
      </c>
      <c r="CG71" s="186" t="str">
        <f t="shared" si="55"/>
        <v>-</v>
      </c>
      <c r="CH71" s="187" t="e">
        <f t="shared" si="56"/>
        <v>#VALUE!</v>
      </c>
      <c r="CI71" s="185">
        <f>COMMANDE!AO71</f>
        <v>0</v>
      </c>
      <c r="CJ71" s="186" t="str">
        <f t="shared" si="57"/>
        <v>-</v>
      </c>
      <c r="CK71" s="187" t="e">
        <f t="shared" si="58"/>
        <v>#VALUE!</v>
      </c>
      <c r="CL71" s="185">
        <f>COMMANDE!AQ71</f>
        <v>0</v>
      </c>
      <c r="CM71" s="186" t="str">
        <f t="shared" si="59"/>
        <v>-</v>
      </c>
      <c r="CN71" s="187" t="e">
        <f t="shared" si="60"/>
        <v>#VALUE!</v>
      </c>
      <c r="CO71" s="185">
        <f>COMMANDE!AS71</f>
        <v>0</v>
      </c>
      <c r="CP71" s="186" t="str">
        <f t="shared" si="61"/>
        <v>-</v>
      </c>
      <c r="CQ71" s="187" t="e">
        <f t="shared" si="62"/>
        <v>#VALUE!</v>
      </c>
      <c r="CR71" s="185">
        <f>COMMANDE!AU71</f>
        <v>0</v>
      </c>
      <c r="CS71" s="186" t="str">
        <f t="shared" si="63"/>
        <v>-</v>
      </c>
      <c r="CT71" s="187" t="e">
        <f t="shared" si="64"/>
        <v>#VALUE!</v>
      </c>
      <c r="CU71" s="185">
        <f>COMMANDE!AW71</f>
        <v>0</v>
      </c>
      <c r="CV71" s="186" t="str">
        <f t="shared" si="65"/>
        <v>-</v>
      </c>
      <c r="CW71" s="187" t="e">
        <f t="shared" si="66"/>
        <v>#VALUE!</v>
      </c>
      <c r="CX71" s="185">
        <f>COMMANDE!AY71</f>
        <v>0</v>
      </c>
      <c r="CY71" s="186" t="str">
        <f t="shared" si="67"/>
        <v>-</v>
      </c>
      <c r="CZ71" s="187" t="e">
        <f t="shared" si="68"/>
        <v>#VALUE!</v>
      </c>
      <c r="DA71" s="185">
        <f>COMMANDE!BA71</f>
        <v>0</v>
      </c>
      <c r="DB71" s="186" t="str">
        <f t="shared" si="69"/>
        <v>-</v>
      </c>
      <c r="DC71" s="187" t="e">
        <f t="shared" si="70"/>
        <v>#VALUE!</v>
      </c>
      <c r="DD71" s="416"/>
      <c r="DE71" s="188"/>
    </row>
    <row r="72" spans="1:109" ht="40" customHeight="1" x14ac:dyDescent="0.2">
      <c r="A72" s="390" t="e">
        <f t="shared" si="3"/>
        <v>#VALUE!</v>
      </c>
      <c r="B72" s="390" t="e">
        <f t="shared" si="4"/>
        <v>#VALUE!</v>
      </c>
      <c r="C72" s="390" t="e">
        <f t="shared" si="5"/>
        <v>#VALUE!</v>
      </c>
      <c r="D72" s="390" t="e">
        <f t="shared" si="6"/>
        <v>#VALUE!</v>
      </c>
      <c r="E72" s="390" t="e">
        <f t="shared" si="7"/>
        <v>#VALUE!</v>
      </c>
      <c r="F72" s="390" t="e">
        <f t="shared" si="8"/>
        <v>#VALUE!</v>
      </c>
      <c r="G72" s="390" t="e">
        <f t="shared" si="9"/>
        <v>#VALUE!</v>
      </c>
      <c r="H72" s="390" t="e">
        <f t="shared" si="10"/>
        <v>#VALUE!</v>
      </c>
      <c r="I72" s="390" t="e">
        <f t="shared" si="11"/>
        <v>#VALUE!</v>
      </c>
      <c r="J72" s="390" t="e">
        <f t="shared" si="12"/>
        <v>#VALUE!</v>
      </c>
      <c r="K72" s="390" t="e">
        <f t="shared" si="13"/>
        <v>#VALUE!</v>
      </c>
      <c r="L72" s="390" t="e">
        <f t="shared" si="14"/>
        <v>#VALUE!</v>
      </c>
      <c r="M72" s="390" t="e">
        <f t="shared" si="15"/>
        <v>#VALUE!</v>
      </c>
      <c r="N72" s="390" t="e">
        <f t="shared" si="16"/>
        <v>#VALUE!</v>
      </c>
      <c r="O72" s="390" t="e">
        <f t="shared" si="17"/>
        <v>#VALUE!</v>
      </c>
      <c r="P72" s="390" t="e">
        <f t="shared" si="18"/>
        <v>#VALUE!</v>
      </c>
      <c r="Q72" s="390" t="e">
        <f t="shared" si="19"/>
        <v>#VALUE!</v>
      </c>
      <c r="R72" s="390" t="e">
        <f t="shared" si="20"/>
        <v>#VALUE!</v>
      </c>
      <c r="S72" s="390" t="e">
        <f t="shared" si="21"/>
        <v>#VALUE!</v>
      </c>
      <c r="T72" s="390" t="e">
        <f t="shared" si="22"/>
        <v>#VALUE!</v>
      </c>
      <c r="U72" s="387">
        <f t="shared" si="23"/>
        <v>0</v>
      </c>
      <c r="V72" s="175">
        <f>BDD!A62</f>
        <v>3169</v>
      </c>
      <c r="W72" s="176" t="str">
        <f>BDD!B62</f>
        <v>Citron vert</v>
      </c>
      <c r="X72" s="177" t="str">
        <f>IF(BDD!F62=0, "", BDD!F62)</f>
        <v>❤️</v>
      </c>
      <c r="Y72" s="178" t="e">
        <f>ROUND(BDD!G62+FDP_CMD_KG, 2)</f>
        <v>#VALUE!</v>
      </c>
      <c r="Z72" s="178" t="e">
        <f>ROUND(BDD!G62+FDP_FACT_KG, 2)</f>
        <v>#DIV/0!</v>
      </c>
      <c r="AA72" s="179" t="str">
        <f>BDD!H62</f>
        <v>kg</v>
      </c>
      <c r="AB72" s="180" t="e">
        <f>IF(NOT(ISBLANK(BDD!I62)), ROUND(SUM((BDD!G62*reduc1),FDP_CMD_KG), 2), "")</f>
        <v>#VALUE!</v>
      </c>
      <c r="AC72" s="180" t="e">
        <f>IF(NOT(ISBLANK(BDD!J62)), ROUND(SUM((BDD!G62*reduc2),FDP_CMD_KG), 2), "")</f>
        <v>#VALUE!</v>
      </c>
      <c r="AD72" s="180" t="str">
        <f>IF(NOT(ISBLANK(BDD!K62)), ROUND(SUM((BDD!G62*reduc3),FDP_CMD_KG), 2), "")</f>
        <v/>
      </c>
      <c r="AE72" s="180" t="e">
        <f>IF(NOT(ISBLANK(BDD!I62)), ROUND(SUM((BDD!G62*reduc1),FDP_FACT_KG), 2), "")</f>
        <v>#DIV/0!</v>
      </c>
      <c r="AF72" s="180" t="e">
        <f>IF(NOT(ISBLANK(BDD!J62)), ROUND(SUM((BDD!G62*reduc2),FDP_FACT_KG), 2), "")</f>
        <v>#DIV/0!</v>
      </c>
      <c r="AG72" s="180" t="str">
        <f>IF(NOT(ISBLANK(BDD!K62)), ROUND(SUM((BDD!G62*reduc3),FDP_FACT_KG), 2), "")</f>
        <v/>
      </c>
      <c r="AH72" s="181" t="str">
        <f>BDD!C62</f>
        <v>Grenade</v>
      </c>
      <c r="AI72" s="403">
        <f t="shared" si="24"/>
        <v>0</v>
      </c>
      <c r="AJ72" s="182" t="e">
        <f t="shared" si="25"/>
        <v>#VALUE!</v>
      </c>
      <c r="AK72" s="183" t="e">
        <f t="shared" si="26"/>
        <v>#VALUE!</v>
      </c>
      <c r="AL72" s="534"/>
      <c r="AM72" s="410"/>
      <c r="AN72" s="182" t="e">
        <f t="shared" si="27"/>
        <v>#DIV/0!</v>
      </c>
      <c r="AO72" s="184" t="e">
        <f t="shared" si="28"/>
        <v>#DIV/0!</v>
      </c>
      <c r="AP72" s="174"/>
      <c r="AQ72" s="174"/>
      <c r="AR72" s="534"/>
      <c r="AS72" s="409">
        <f t="shared" si="29"/>
        <v>0</v>
      </c>
      <c r="AT72" s="182" t="e">
        <f t="shared" si="30"/>
        <v>#DIV/0!</v>
      </c>
      <c r="AU72" s="183" t="e">
        <f t="shared" si="71"/>
        <v>#DIV/0!</v>
      </c>
      <c r="AV72" s="185">
        <f>COMMANDE!O72</f>
        <v>0</v>
      </c>
      <c r="AW72" s="186" t="str">
        <f t="shared" si="31"/>
        <v>-</v>
      </c>
      <c r="AX72" s="187" t="e">
        <f t="shared" si="32"/>
        <v>#VALUE!</v>
      </c>
      <c r="AY72" s="185">
        <f>COMMANDE!Q72</f>
        <v>0</v>
      </c>
      <c r="AZ72" s="186" t="str">
        <f t="shared" si="33"/>
        <v>-</v>
      </c>
      <c r="BA72" s="187" t="e">
        <f t="shared" si="34"/>
        <v>#VALUE!</v>
      </c>
      <c r="BB72" s="185">
        <f>COMMANDE!S72</f>
        <v>0</v>
      </c>
      <c r="BC72" s="186" t="str">
        <f t="shared" si="35"/>
        <v>-</v>
      </c>
      <c r="BD72" s="187" t="e">
        <f t="shared" si="36"/>
        <v>#VALUE!</v>
      </c>
      <c r="BE72" s="185">
        <f>COMMANDE!U72</f>
        <v>0</v>
      </c>
      <c r="BF72" s="186" t="str">
        <f t="shared" si="37"/>
        <v>-</v>
      </c>
      <c r="BG72" s="187" t="e">
        <f t="shared" si="38"/>
        <v>#VALUE!</v>
      </c>
      <c r="BH72" s="185">
        <f>COMMANDE!W72</f>
        <v>0</v>
      </c>
      <c r="BI72" s="186" t="str">
        <f t="shared" si="39"/>
        <v>-</v>
      </c>
      <c r="BJ72" s="187" t="e">
        <f t="shared" si="40"/>
        <v>#VALUE!</v>
      </c>
      <c r="BK72" s="185">
        <f>COMMANDE!Y72</f>
        <v>0</v>
      </c>
      <c r="BL72" s="186" t="str">
        <f t="shared" si="41"/>
        <v>-</v>
      </c>
      <c r="BM72" s="187" t="e">
        <f t="shared" si="42"/>
        <v>#VALUE!</v>
      </c>
      <c r="BN72" s="185">
        <f>COMMANDE!AA72</f>
        <v>0</v>
      </c>
      <c r="BO72" s="186" t="str">
        <f t="shared" si="43"/>
        <v>-</v>
      </c>
      <c r="BP72" s="187" t="e">
        <f t="shared" si="44"/>
        <v>#VALUE!</v>
      </c>
      <c r="BQ72" s="185">
        <f>COMMANDE!AC72</f>
        <v>0</v>
      </c>
      <c r="BR72" s="186" t="str">
        <f t="shared" si="45"/>
        <v>-</v>
      </c>
      <c r="BS72" s="187" t="e">
        <f t="shared" si="46"/>
        <v>#VALUE!</v>
      </c>
      <c r="BT72" s="185">
        <f>COMMANDE!AE72</f>
        <v>0</v>
      </c>
      <c r="BU72" s="186" t="str">
        <f t="shared" si="47"/>
        <v>-</v>
      </c>
      <c r="BV72" s="187" t="e">
        <f t="shared" si="48"/>
        <v>#VALUE!</v>
      </c>
      <c r="BW72" s="185">
        <f>COMMANDE!AG72</f>
        <v>0</v>
      </c>
      <c r="BX72" s="186" t="str">
        <f t="shared" si="49"/>
        <v>-</v>
      </c>
      <c r="BY72" s="187" t="e">
        <f t="shared" si="50"/>
        <v>#VALUE!</v>
      </c>
      <c r="BZ72" s="185">
        <f>COMMANDE!AI72</f>
        <v>0</v>
      </c>
      <c r="CA72" s="186" t="str">
        <f t="shared" si="51"/>
        <v>-</v>
      </c>
      <c r="CB72" s="187" t="e">
        <f t="shared" si="52"/>
        <v>#VALUE!</v>
      </c>
      <c r="CC72" s="185">
        <f>COMMANDE!AK72</f>
        <v>0</v>
      </c>
      <c r="CD72" s="186" t="str">
        <f t="shared" si="53"/>
        <v>-</v>
      </c>
      <c r="CE72" s="187" t="e">
        <f t="shared" si="54"/>
        <v>#VALUE!</v>
      </c>
      <c r="CF72" s="185">
        <f>COMMANDE!AM72</f>
        <v>0</v>
      </c>
      <c r="CG72" s="186" t="str">
        <f t="shared" si="55"/>
        <v>-</v>
      </c>
      <c r="CH72" s="187" t="e">
        <f t="shared" si="56"/>
        <v>#VALUE!</v>
      </c>
      <c r="CI72" s="185">
        <f>COMMANDE!AO72</f>
        <v>0</v>
      </c>
      <c r="CJ72" s="186" t="str">
        <f t="shared" si="57"/>
        <v>-</v>
      </c>
      <c r="CK72" s="187" t="e">
        <f t="shared" si="58"/>
        <v>#VALUE!</v>
      </c>
      <c r="CL72" s="185">
        <f>COMMANDE!AQ72</f>
        <v>0</v>
      </c>
      <c r="CM72" s="186" t="str">
        <f t="shared" si="59"/>
        <v>-</v>
      </c>
      <c r="CN72" s="187" t="e">
        <f t="shared" si="60"/>
        <v>#VALUE!</v>
      </c>
      <c r="CO72" s="185">
        <f>COMMANDE!AS72</f>
        <v>0</v>
      </c>
      <c r="CP72" s="186" t="str">
        <f t="shared" si="61"/>
        <v>-</v>
      </c>
      <c r="CQ72" s="187" t="e">
        <f t="shared" si="62"/>
        <v>#VALUE!</v>
      </c>
      <c r="CR72" s="185">
        <f>COMMANDE!AU72</f>
        <v>0</v>
      </c>
      <c r="CS72" s="186" t="str">
        <f t="shared" si="63"/>
        <v>-</v>
      </c>
      <c r="CT72" s="187" t="e">
        <f t="shared" si="64"/>
        <v>#VALUE!</v>
      </c>
      <c r="CU72" s="185">
        <f>COMMANDE!AW72</f>
        <v>0</v>
      </c>
      <c r="CV72" s="186" t="str">
        <f t="shared" si="65"/>
        <v>-</v>
      </c>
      <c r="CW72" s="187" t="e">
        <f t="shared" si="66"/>
        <v>#VALUE!</v>
      </c>
      <c r="CX72" s="185">
        <f>COMMANDE!AY72</f>
        <v>0</v>
      </c>
      <c r="CY72" s="186" t="str">
        <f t="shared" si="67"/>
        <v>-</v>
      </c>
      <c r="CZ72" s="187" t="e">
        <f t="shared" si="68"/>
        <v>#VALUE!</v>
      </c>
      <c r="DA72" s="185">
        <f>COMMANDE!BA72</f>
        <v>0</v>
      </c>
      <c r="DB72" s="186" t="str">
        <f t="shared" si="69"/>
        <v>-</v>
      </c>
      <c r="DC72" s="187" t="e">
        <f t="shared" si="70"/>
        <v>#VALUE!</v>
      </c>
      <c r="DD72" s="416"/>
      <c r="DE72" s="188"/>
    </row>
    <row r="73" spans="1:109" ht="40" customHeight="1" x14ac:dyDescent="0.2">
      <c r="A73" s="390" t="e">
        <f t="shared" si="3"/>
        <v>#VALUE!</v>
      </c>
      <c r="B73" s="390" t="e">
        <f t="shared" si="4"/>
        <v>#VALUE!</v>
      </c>
      <c r="C73" s="390" t="e">
        <f t="shared" si="5"/>
        <v>#VALUE!</v>
      </c>
      <c r="D73" s="390" t="e">
        <f t="shared" si="6"/>
        <v>#VALUE!</v>
      </c>
      <c r="E73" s="390" t="e">
        <f t="shared" si="7"/>
        <v>#VALUE!</v>
      </c>
      <c r="F73" s="390" t="e">
        <f t="shared" si="8"/>
        <v>#VALUE!</v>
      </c>
      <c r="G73" s="390" t="e">
        <f t="shared" si="9"/>
        <v>#VALUE!</v>
      </c>
      <c r="H73" s="390" t="e">
        <f t="shared" si="10"/>
        <v>#VALUE!</v>
      </c>
      <c r="I73" s="390" t="e">
        <f t="shared" si="11"/>
        <v>#VALUE!</v>
      </c>
      <c r="J73" s="390" t="e">
        <f t="shared" si="12"/>
        <v>#VALUE!</v>
      </c>
      <c r="K73" s="390" t="e">
        <f t="shared" si="13"/>
        <v>#VALUE!</v>
      </c>
      <c r="L73" s="390" t="e">
        <f t="shared" si="14"/>
        <v>#VALUE!</v>
      </c>
      <c r="M73" s="390" t="e">
        <f t="shared" si="15"/>
        <v>#VALUE!</v>
      </c>
      <c r="N73" s="390" t="e">
        <f t="shared" si="16"/>
        <v>#VALUE!</v>
      </c>
      <c r="O73" s="390" t="e">
        <f t="shared" si="17"/>
        <v>#VALUE!</v>
      </c>
      <c r="P73" s="390" t="e">
        <f t="shared" si="18"/>
        <v>#VALUE!</v>
      </c>
      <c r="Q73" s="390" t="e">
        <f t="shared" si="19"/>
        <v>#VALUE!</v>
      </c>
      <c r="R73" s="390" t="e">
        <f t="shared" si="20"/>
        <v>#VALUE!</v>
      </c>
      <c r="S73" s="390" t="e">
        <f t="shared" si="21"/>
        <v>#VALUE!</v>
      </c>
      <c r="T73" s="390" t="e">
        <f t="shared" si="22"/>
        <v>#VALUE!</v>
      </c>
      <c r="U73" s="387">
        <f t="shared" si="23"/>
        <v>0</v>
      </c>
      <c r="V73" s="175">
        <f>BDD!A63</f>
        <v>3725</v>
      </c>
      <c r="W73" s="176" t="str">
        <f>BDD!B63</f>
        <v xml:space="preserve">Citronnelle BIO
    - (bouquet de 5 tiges) </v>
      </c>
      <c r="X73" s="177" t="str">
        <f>IF(BDD!F63=0, "", BDD!F63)</f>
        <v/>
      </c>
      <c r="Y73" s="178" t="e">
        <f>ROUND(BDD!G63+FDP_CMD_KG, 2)</f>
        <v>#VALUE!</v>
      </c>
      <c r="Z73" s="178" t="e">
        <f>ROUND(BDD!G63+FDP_FACT_KG, 2)</f>
        <v>#DIV/0!</v>
      </c>
      <c r="AA73" s="179" t="str">
        <f>BDD!H63</f>
        <v>Pièce</v>
      </c>
      <c r="AB73" s="180" t="str">
        <f>IF(NOT(ISBLANK(BDD!I63)), ROUND(SUM((BDD!G63*reduc1),FDP_CMD_KG), 2), "")</f>
        <v/>
      </c>
      <c r="AC73" s="180" t="str">
        <f>IF(NOT(ISBLANK(BDD!J63)), ROUND(SUM((BDD!G63*reduc2),FDP_CMD_KG), 2), "")</f>
        <v/>
      </c>
      <c r="AD73" s="180" t="str">
        <f>IF(NOT(ISBLANK(BDD!K63)), ROUND(SUM((BDD!G63*reduc3),FDP_CMD_KG), 2), "")</f>
        <v/>
      </c>
      <c r="AE73" s="180" t="str">
        <f>IF(NOT(ISBLANK(BDD!I63)), ROUND(SUM((BDD!G63*reduc1),FDP_FACT_KG), 2), "")</f>
        <v/>
      </c>
      <c r="AF73" s="180" t="str">
        <f>IF(NOT(ISBLANK(BDD!J63)), ROUND(SUM((BDD!G63*reduc2),FDP_FACT_KG), 2), "")</f>
        <v/>
      </c>
      <c r="AG73" s="180" t="str">
        <f>IF(NOT(ISBLANK(BDD!K63)), ROUND(SUM((BDD!G63*reduc3),FDP_FACT_KG), 2), "")</f>
        <v/>
      </c>
      <c r="AH73" s="181" t="str">
        <f>BDD!C63</f>
        <v>Grenade</v>
      </c>
      <c r="AI73" s="403">
        <f t="shared" si="24"/>
        <v>0</v>
      </c>
      <c r="AJ73" s="182" t="e">
        <f t="shared" si="25"/>
        <v>#VALUE!</v>
      </c>
      <c r="AK73" s="183" t="e">
        <f t="shared" si="26"/>
        <v>#VALUE!</v>
      </c>
      <c r="AL73" s="534"/>
      <c r="AM73" s="410"/>
      <c r="AN73" s="182" t="e">
        <f t="shared" si="27"/>
        <v>#DIV/0!</v>
      </c>
      <c r="AO73" s="184" t="e">
        <f t="shared" si="28"/>
        <v>#DIV/0!</v>
      </c>
      <c r="AP73" s="174"/>
      <c r="AQ73" s="174"/>
      <c r="AR73" s="534"/>
      <c r="AS73" s="409">
        <f t="shared" si="29"/>
        <v>0</v>
      </c>
      <c r="AT73" s="182" t="e">
        <f t="shared" si="30"/>
        <v>#DIV/0!</v>
      </c>
      <c r="AU73" s="183" t="e">
        <f t="shared" si="71"/>
        <v>#DIV/0!</v>
      </c>
      <c r="AV73" s="185">
        <f>COMMANDE!O73</f>
        <v>0</v>
      </c>
      <c r="AW73" s="186" t="str">
        <f t="shared" si="31"/>
        <v>-</v>
      </c>
      <c r="AX73" s="187" t="e">
        <f t="shared" si="32"/>
        <v>#VALUE!</v>
      </c>
      <c r="AY73" s="185">
        <f>COMMANDE!Q73</f>
        <v>0</v>
      </c>
      <c r="AZ73" s="186" t="str">
        <f t="shared" si="33"/>
        <v>-</v>
      </c>
      <c r="BA73" s="187" t="e">
        <f t="shared" si="34"/>
        <v>#VALUE!</v>
      </c>
      <c r="BB73" s="185">
        <f>COMMANDE!S73</f>
        <v>0</v>
      </c>
      <c r="BC73" s="186" t="str">
        <f t="shared" si="35"/>
        <v>-</v>
      </c>
      <c r="BD73" s="187" t="e">
        <f t="shared" si="36"/>
        <v>#VALUE!</v>
      </c>
      <c r="BE73" s="185">
        <f>COMMANDE!U73</f>
        <v>0</v>
      </c>
      <c r="BF73" s="186" t="str">
        <f t="shared" si="37"/>
        <v>-</v>
      </c>
      <c r="BG73" s="187" t="e">
        <f t="shared" si="38"/>
        <v>#VALUE!</v>
      </c>
      <c r="BH73" s="185">
        <f>COMMANDE!W73</f>
        <v>0</v>
      </c>
      <c r="BI73" s="186" t="str">
        <f t="shared" si="39"/>
        <v>-</v>
      </c>
      <c r="BJ73" s="187" t="e">
        <f t="shared" si="40"/>
        <v>#VALUE!</v>
      </c>
      <c r="BK73" s="185">
        <f>COMMANDE!Y73</f>
        <v>0</v>
      </c>
      <c r="BL73" s="186" t="str">
        <f t="shared" si="41"/>
        <v>-</v>
      </c>
      <c r="BM73" s="187" t="e">
        <f t="shared" si="42"/>
        <v>#VALUE!</v>
      </c>
      <c r="BN73" s="185">
        <f>COMMANDE!AA73</f>
        <v>0</v>
      </c>
      <c r="BO73" s="186" t="str">
        <f t="shared" si="43"/>
        <v>-</v>
      </c>
      <c r="BP73" s="187" t="e">
        <f t="shared" si="44"/>
        <v>#VALUE!</v>
      </c>
      <c r="BQ73" s="185">
        <f>COMMANDE!AC73</f>
        <v>0</v>
      </c>
      <c r="BR73" s="186" t="str">
        <f t="shared" si="45"/>
        <v>-</v>
      </c>
      <c r="BS73" s="187" t="e">
        <f t="shared" si="46"/>
        <v>#VALUE!</v>
      </c>
      <c r="BT73" s="185">
        <f>COMMANDE!AE73</f>
        <v>0</v>
      </c>
      <c r="BU73" s="186" t="str">
        <f t="shared" si="47"/>
        <v>-</v>
      </c>
      <c r="BV73" s="187" t="e">
        <f t="shared" si="48"/>
        <v>#VALUE!</v>
      </c>
      <c r="BW73" s="185">
        <f>COMMANDE!AG73</f>
        <v>0</v>
      </c>
      <c r="BX73" s="186" t="str">
        <f t="shared" si="49"/>
        <v>-</v>
      </c>
      <c r="BY73" s="187" t="e">
        <f t="shared" si="50"/>
        <v>#VALUE!</v>
      </c>
      <c r="BZ73" s="185">
        <f>COMMANDE!AI73</f>
        <v>0</v>
      </c>
      <c r="CA73" s="186" t="str">
        <f t="shared" si="51"/>
        <v>-</v>
      </c>
      <c r="CB73" s="187" t="e">
        <f t="shared" si="52"/>
        <v>#VALUE!</v>
      </c>
      <c r="CC73" s="185">
        <f>COMMANDE!AK73</f>
        <v>0</v>
      </c>
      <c r="CD73" s="186" t="str">
        <f t="shared" si="53"/>
        <v>-</v>
      </c>
      <c r="CE73" s="187" t="e">
        <f t="shared" si="54"/>
        <v>#VALUE!</v>
      </c>
      <c r="CF73" s="185">
        <f>COMMANDE!AM73</f>
        <v>0</v>
      </c>
      <c r="CG73" s="186" t="str">
        <f t="shared" si="55"/>
        <v>-</v>
      </c>
      <c r="CH73" s="187" t="e">
        <f t="shared" si="56"/>
        <v>#VALUE!</v>
      </c>
      <c r="CI73" s="185">
        <f>COMMANDE!AO73</f>
        <v>0</v>
      </c>
      <c r="CJ73" s="186" t="str">
        <f t="shared" si="57"/>
        <v>-</v>
      </c>
      <c r="CK73" s="187" t="e">
        <f t="shared" si="58"/>
        <v>#VALUE!</v>
      </c>
      <c r="CL73" s="185">
        <f>COMMANDE!AQ73</f>
        <v>0</v>
      </c>
      <c r="CM73" s="186" t="str">
        <f t="shared" si="59"/>
        <v>-</v>
      </c>
      <c r="CN73" s="187" t="e">
        <f t="shared" si="60"/>
        <v>#VALUE!</v>
      </c>
      <c r="CO73" s="185">
        <f>COMMANDE!AS73</f>
        <v>0</v>
      </c>
      <c r="CP73" s="186" t="str">
        <f t="shared" si="61"/>
        <v>-</v>
      </c>
      <c r="CQ73" s="187" t="e">
        <f t="shared" si="62"/>
        <v>#VALUE!</v>
      </c>
      <c r="CR73" s="185">
        <f>COMMANDE!AU73</f>
        <v>0</v>
      </c>
      <c r="CS73" s="186" t="str">
        <f t="shared" si="63"/>
        <v>-</v>
      </c>
      <c r="CT73" s="187" t="e">
        <f t="shared" si="64"/>
        <v>#VALUE!</v>
      </c>
      <c r="CU73" s="185">
        <f>COMMANDE!AW73</f>
        <v>0</v>
      </c>
      <c r="CV73" s="186" t="str">
        <f t="shared" si="65"/>
        <v>-</v>
      </c>
      <c r="CW73" s="187" t="e">
        <f t="shared" si="66"/>
        <v>#VALUE!</v>
      </c>
      <c r="CX73" s="185">
        <f>COMMANDE!AY73</f>
        <v>0</v>
      </c>
      <c r="CY73" s="186" t="str">
        <f t="shared" si="67"/>
        <v>-</v>
      </c>
      <c r="CZ73" s="187" t="e">
        <f t="shared" si="68"/>
        <v>#VALUE!</v>
      </c>
      <c r="DA73" s="185">
        <f>COMMANDE!BA73</f>
        <v>0</v>
      </c>
      <c r="DB73" s="186" t="str">
        <f t="shared" si="69"/>
        <v>-</v>
      </c>
      <c r="DC73" s="187" t="e">
        <f t="shared" si="70"/>
        <v>#VALUE!</v>
      </c>
      <c r="DD73" s="416"/>
      <c r="DE73" s="188"/>
    </row>
    <row r="74" spans="1:109" ht="40" customHeight="1" x14ac:dyDescent="0.2">
      <c r="A74" s="390" t="e">
        <f t="shared" si="3"/>
        <v>#VALUE!</v>
      </c>
      <c r="B74" s="390" t="e">
        <f t="shared" si="4"/>
        <v>#VALUE!</v>
      </c>
      <c r="C74" s="390" t="e">
        <f t="shared" si="5"/>
        <v>#VALUE!</v>
      </c>
      <c r="D74" s="390" t="e">
        <f t="shared" si="6"/>
        <v>#VALUE!</v>
      </c>
      <c r="E74" s="390" t="e">
        <f t="shared" si="7"/>
        <v>#VALUE!</v>
      </c>
      <c r="F74" s="390" t="e">
        <f t="shared" si="8"/>
        <v>#VALUE!</v>
      </c>
      <c r="G74" s="390" t="e">
        <f t="shared" si="9"/>
        <v>#VALUE!</v>
      </c>
      <c r="H74" s="390" t="e">
        <f t="shared" si="10"/>
        <v>#VALUE!</v>
      </c>
      <c r="I74" s="390" t="e">
        <f t="shared" si="11"/>
        <v>#VALUE!</v>
      </c>
      <c r="J74" s="390" t="e">
        <f t="shared" si="12"/>
        <v>#VALUE!</v>
      </c>
      <c r="K74" s="390" t="e">
        <f t="shared" si="13"/>
        <v>#VALUE!</v>
      </c>
      <c r="L74" s="390" t="e">
        <f t="shared" si="14"/>
        <v>#VALUE!</v>
      </c>
      <c r="M74" s="390" t="e">
        <f t="shared" si="15"/>
        <v>#VALUE!</v>
      </c>
      <c r="N74" s="390" t="e">
        <f t="shared" si="16"/>
        <v>#VALUE!</v>
      </c>
      <c r="O74" s="390" t="e">
        <f t="shared" si="17"/>
        <v>#VALUE!</v>
      </c>
      <c r="P74" s="390" t="e">
        <f t="shared" si="18"/>
        <v>#VALUE!</v>
      </c>
      <c r="Q74" s="390" t="e">
        <f t="shared" si="19"/>
        <v>#VALUE!</v>
      </c>
      <c r="R74" s="390" t="e">
        <f t="shared" si="20"/>
        <v>#VALUE!</v>
      </c>
      <c r="S74" s="390" t="e">
        <f t="shared" si="21"/>
        <v>#VALUE!</v>
      </c>
      <c r="T74" s="390" t="e">
        <f t="shared" si="22"/>
        <v>#VALUE!</v>
      </c>
      <c r="U74" s="387">
        <f t="shared" si="23"/>
        <v>0</v>
      </c>
      <c r="V74" s="175">
        <f>BDD!A64</f>
        <v>3391</v>
      </c>
      <c r="W74" s="176" t="str">
        <f>BDD!B64</f>
        <v>Coco Pagode fraîche</v>
      </c>
      <c r="X74" s="177" t="str">
        <f>IF(BDD!F64=0, "", BDD!F64)</f>
        <v>❤️</v>
      </c>
      <c r="Y74" s="178" t="e">
        <f>ROUND(BDD!G64+FDP_CMD_KG, 2)</f>
        <v>#VALUE!</v>
      </c>
      <c r="Z74" s="178" t="e">
        <f>ROUND(BDD!G64+FDP_FACT_KG, 2)</f>
        <v>#DIV/0!</v>
      </c>
      <c r="AA74" s="179" t="str">
        <f>BDD!H64</f>
        <v>Pièce</v>
      </c>
      <c r="AB74" s="180" t="e">
        <f>IF(NOT(ISBLANK(BDD!I64)), ROUND(SUM((BDD!G64*reduc1),FDP_CMD_KG), 2), "")</f>
        <v>#VALUE!</v>
      </c>
      <c r="AC74" s="180" t="e">
        <f>IF(NOT(ISBLANK(BDD!J64)), ROUND(SUM((BDD!G64*reduc2),FDP_CMD_KG), 2), "")</f>
        <v>#VALUE!</v>
      </c>
      <c r="AD74" s="180" t="str">
        <f>IF(NOT(ISBLANK(BDD!K64)), ROUND(SUM((BDD!G64*reduc3),FDP_CMD_KG), 2), "")</f>
        <v/>
      </c>
      <c r="AE74" s="180" t="e">
        <f>IF(NOT(ISBLANK(BDD!I64)), ROUND(SUM((BDD!G64*reduc1),FDP_FACT_KG), 2), "")</f>
        <v>#DIV/0!</v>
      </c>
      <c r="AF74" s="180" t="e">
        <f>IF(NOT(ISBLANK(BDD!J64)), ROUND(SUM((BDD!G64*reduc2),FDP_FACT_KG), 2), "")</f>
        <v>#DIV/0!</v>
      </c>
      <c r="AG74" s="180" t="str">
        <f>IF(NOT(ISBLANK(BDD!K64)), ROUND(SUM((BDD!G64*reduc3),FDP_FACT_KG), 2), "")</f>
        <v/>
      </c>
      <c r="AH74" s="181" t="str">
        <f>BDD!C64</f>
        <v>Taîlande</v>
      </c>
      <c r="AI74" s="403">
        <f t="shared" si="24"/>
        <v>0</v>
      </c>
      <c r="AJ74" s="182" t="e">
        <f t="shared" si="25"/>
        <v>#VALUE!</v>
      </c>
      <c r="AK74" s="183" t="e">
        <f t="shared" si="26"/>
        <v>#VALUE!</v>
      </c>
      <c r="AL74" s="534"/>
      <c r="AM74" s="410"/>
      <c r="AN74" s="182" t="e">
        <f t="shared" si="27"/>
        <v>#DIV/0!</v>
      </c>
      <c r="AO74" s="184" t="e">
        <f t="shared" si="28"/>
        <v>#DIV/0!</v>
      </c>
      <c r="AP74" s="174"/>
      <c r="AQ74" s="174"/>
      <c r="AR74" s="534"/>
      <c r="AS74" s="409">
        <f t="shared" si="29"/>
        <v>0</v>
      </c>
      <c r="AT74" s="182" t="e">
        <f t="shared" si="30"/>
        <v>#DIV/0!</v>
      </c>
      <c r="AU74" s="183" t="e">
        <f t="shared" si="71"/>
        <v>#DIV/0!</v>
      </c>
      <c r="AV74" s="185">
        <f>COMMANDE!O74</f>
        <v>0</v>
      </c>
      <c r="AW74" s="186" t="str">
        <f t="shared" si="31"/>
        <v>-</v>
      </c>
      <c r="AX74" s="187" t="e">
        <f t="shared" si="32"/>
        <v>#VALUE!</v>
      </c>
      <c r="AY74" s="185">
        <f>COMMANDE!Q74</f>
        <v>0</v>
      </c>
      <c r="AZ74" s="186" t="str">
        <f t="shared" si="33"/>
        <v>-</v>
      </c>
      <c r="BA74" s="187" t="e">
        <f t="shared" si="34"/>
        <v>#VALUE!</v>
      </c>
      <c r="BB74" s="185">
        <f>COMMANDE!S74</f>
        <v>0</v>
      </c>
      <c r="BC74" s="186" t="str">
        <f t="shared" si="35"/>
        <v>-</v>
      </c>
      <c r="BD74" s="187" t="e">
        <f t="shared" si="36"/>
        <v>#VALUE!</v>
      </c>
      <c r="BE74" s="185">
        <f>COMMANDE!U74</f>
        <v>0</v>
      </c>
      <c r="BF74" s="186" t="str">
        <f t="shared" si="37"/>
        <v>-</v>
      </c>
      <c r="BG74" s="187" t="e">
        <f t="shared" si="38"/>
        <v>#VALUE!</v>
      </c>
      <c r="BH74" s="185">
        <f>COMMANDE!W74</f>
        <v>0</v>
      </c>
      <c r="BI74" s="186" t="str">
        <f t="shared" si="39"/>
        <v>-</v>
      </c>
      <c r="BJ74" s="187" t="e">
        <f t="shared" si="40"/>
        <v>#VALUE!</v>
      </c>
      <c r="BK74" s="185">
        <f>COMMANDE!Y74</f>
        <v>0</v>
      </c>
      <c r="BL74" s="186" t="str">
        <f t="shared" si="41"/>
        <v>-</v>
      </c>
      <c r="BM74" s="187" t="e">
        <f t="shared" si="42"/>
        <v>#VALUE!</v>
      </c>
      <c r="BN74" s="185">
        <f>COMMANDE!AA74</f>
        <v>0</v>
      </c>
      <c r="BO74" s="186" t="str">
        <f t="shared" si="43"/>
        <v>-</v>
      </c>
      <c r="BP74" s="187" t="e">
        <f t="shared" si="44"/>
        <v>#VALUE!</v>
      </c>
      <c r="BQ74" s="185">
        <f>COMMANDE!AC74</f>
        <v>0</v>
      </c>
      <c r="BR74" s="186" t="str">
        <f t="shared" si="45"/>
        <v>-</v>
      </c>
      <c r="BS74" s="187" t="e">
        <f t="shared" si="46"/>
        <v>#VALUE!</v>
      </c>
      <c r="BT74" s="185">
        <f>COMMANDE!AE74</f>
        <v>0</v>
      </c>
      <c r="BU74" s="186" t="str">
        <f t="shared" si="47"/>
        <v>-</v>
      </c>
      <c r="BV74" s="187" t="e">
        <f t="shared" si="48"/>
        <v>#VALUE!</v>
      </c>
      <c r="BW74" s="185">
        <f>COMMANDE!AG74</f>
        <v>0</v>
      </c>
      <c r="BX74" s="186" t="str">
        <f t="shared" si="49"/>
        <v>-</v>
      </c>
      <c r="BY74" s="187" t="e">
        <f t="shared" si="50"/>
        <v>#VALUE!</v>
      </c>
      <c r="BZ74" s="185">
        <f>COMMANDE!AI74</f>
        <v>0</v>
      </c>
      <c r="CA74" s="186" t="str">
        <f t="shared" si="51"/>
        <v>-</v>
      </c>
      <c r="CB74" s="187" t="e">
        <f t="shared" si="52"/>
        <v>#VALUE!</v>
      </c>
      <c r="CC74" s="185">
        <f>COMMANDE!AK74</f>
        <v>0</v>
      </c>
      <c r="CD74" s="186" t="str">
        <f t="shared" si="53"/>
        <v>-</v>
      </c>
      <c r="CE74" s="187" t="e">
        <f t="shared" si="54"/>
        <v>#VALUE!</v>
      </c>
      <c r="CF74" s="185">
        <f>COMMANDE!AM74</f>
        <v>0</v>
      </c>
      <c r="CG74" s="186" t="str">
        <f t="shared" si="55"/>
        <v>-</v>
      </c>
      <c r="CH74" s="187" t="e">
        <f t="shared" si="56"/>
        <v>#VALUE!</v>
      </c>
      <c r="CI74" s="185">
        <f>COMMANDE!AO74</f>
        <v>0</v>
      </c>
      <c r="CJ74" s="186" t="str">
        <f t="shared" si="57"/>
        <v>-</v>
      </c>
      <c r="CK74" s="187" t="e">
        <f t="shared" si="58"/>
        <v>#VALUE!</v>
      </c>
      <c r="CL74" s="185">
        <f>COMMANDE!AQ74</f>
        <v>0</v>
      </c>
      <c r="CM74" s="186" t="str">
        <f t="shared" si="59"/>
        <v>-</v>
      </c>
      <c r="CN74" s="187" t="e">
        <f t="shared" si="60"/>
        <v>#VALUE!</v>
      </c>
      <c r="CO74" s="185">
        <f>COMMANDE!AS74</f>
        <v>0</v>
      </c>
      <c r="CP74" s="186" t="str">
        <f t="shared" si="61"/>
        <v>-</v>
      </c>
      <c r="CQ74" s="187" t="e">
        <f t="shared" si="62"/>
        <v>#VALUE!</v>
      </c>
      <c r="CR74" s="185">
        <f>COMMANDE!AU74</f>
        <v>0</v>
      </c>
      <c r="CS74" s="186" t="str">
        <f t="shared" si="63"/>
        <v>-</v>
      </c>
      <c r="CT74" s="187" t="e">
        <f t="shared" si="64"/>
        <v>#VALUE!</v>
      </c>
      <c r="CU74" s="185">
        <f>COMMANDE!AW74</f>
        <v>0</v>
      </c>
      <c r="CV74" s="186" t="str">
        <f t="shared" si="65"/>
        <v>-</v>
      </c>
      <c r="CW74" s="187" t="e">
        <f t="shared" si="66"/>
        <v>#VALUE!</v>
      </c>
      <c r="CX74" s="185">
        <f>COMMANDE!AY74</f>
        <v>0</v>
      </c>
      <c r="CY74" s="186" t="str">
        <f t="shared" si="67"/>
        <v>-</v>
      </c>
      <c r="CZ74" s="187" t="e">
        <f t="shared" si="68"/>
        <v>#VALUE!</v>
      </c>
      <c r="DA74" s="185">
        <f>COMMANDE!BA74</f>
        <v>0</v>
      </c>
      <c r="DB74" s="186" t="str">
        <f t="shared" si="69"/>
        <v>-</v>
      </c>
      <c r="DC74" s="187" t="e">
        <f t="shared" si="70"/>
        <v>#VALUE!</v>
      </c>
      <c r="DD74" s="416"/>
      <c r="DE74" s="188"/>
    </row>
    <row r="75" spans="1:109" ht="40" customHeight="1" x14ac:dyDescent="0.2">
      <c r="A75" s="390" t="e">
        <f t="shared" si="3"/>
        <v>#VALUE!</v>
      </c>
      <c r="B75" s="390" t="e">
        <f t="shared" si="4"/>
        <v>#VALUE!</v>
      </c>
      <c r="C75" s="390" t="e">
        <f t="shared" si="5"/>
        <v>#VALUE!</v>
      </c>
      <c r="D75" s="390" t="e">
        <f t="shared" si="6"/>
        <v>#VALUE!</v>
      </c>
      <c r="E75" s="390" t="e">
        <f t="shared" si="7"/>
        <v>#VALUE!</v>
      </c>
      <c r="F75" s="390" t="e">
        <f t="shared" si="8"/>
        <v>#VALUE!</v>
      </c>
      <c r="G75" s="390" t="e">
        <f t="shared" si="9"/>
        <v>#VALUE!</v>
      </c>
      <c r="H75" s="390" t="e">
        <f t="shared" si="10"/>
        <v>#VALUE!</v>
      </c>
      <c r="I75" s="390" t="e">
        <f t="shared" si="11"/>
        <v>#VALUE!</v>
      </c>
      <c r="J75" s="390" t="e">
        <f t="shared" si="12"/>
        <v>#VALUE!</v>
      </c>
      <c r="K75" s="390" t="e">
        <f t="shared" si="13"/>
        <v>#VALUE!</v>
      </c>
      <c r="L75" s="390" t="e">
        <f t="shared" si="14"/>
        <v>#VALUE!</v>
      </c>
      <c r="M75" s="390" t="e">
        <f t="shared" si="15"/>
        <v>#VALUE!</v>
      </c>
      <c r="N75" s="390" t="e">
        <f t="shared" si="16"/>
        <v>#VALUE!</v>
      </c>
      <c r="O75" s="390" t="e">
        <f t="shared" si="17"/>
        <v>#VALUE!</v>
      </c>
      <c r="P75" s="390" t="e">
        <f t="shared" si="18"/>
        <v>#VALUE!</v>
      </c>
      <c r="Q75" s="390" t="e">
        <f t="shared" si="19"/>
        <v>#VALUE!</v>
      </c>
      <c r="R75" s="390" t="e">
        <f t="shared" si="20"/>
        <v>#VALUE!</v>
      </c>
      <c r="S75" s="390" t="e">
        <f t="shared" si="21"/>
        <v>#VALUE!</v>
      </c>
      <c r="T75" s="390" t="e">
        <f t="shared" si="22"/>
        <v>#VALUE!</v>
      </c>
      <c r="U75" s="387">
        <f t="shared" si="23"/>
        <v>0</v>
      </c>
      <c r="V75" s="175">
        <f>BDD!A65</f>
        <v>3678</v>
      </c>
      <c r="W75" s="176" t="str">
        <f>BDD!B65</f>
        <v>Coing</v>
      </c>
      <c r="X75" s="177" t="str">
        <f>IF(BDD!F65=0, "", BDD!F65)</f>
        <v/>
      </c>
      <c r="Y75" s="178" t="e">
        <f>ROUND(BDD!G65+FDP_CMD_KG, 2)</f>
        <v>#VALUE!</v>
      </c>
      <c r="Z75" s="178" t="e">
        <f>ROUND(BDD!G65+FDP_FACT_KG, 2)</f>
        <v>#DIV/0!</v>
      </c>
      <c r="AA75" s="179" t="str">
        <f>BDD!H65</f>
        <v>kg</v>
      </c>
      <c r="AB75" s="180" t="e">
        <f>IF(NOT(ISBLANK(BDD!I65)), ROUND(SUM((BDD!G65*reduc1),FDP_CMD_KG), 2), "")</f>
        <v>#VALUE!</v>
      </c>
      <c r="AC75" s="180" t="e">
        <f>IF(NOT(ISBLANK(BDD!J65)), ROUND(SUM((BDD!G65*reduc2),FDP_CMD_KG), 2), "")</f>
        <v>#VALUE!</v>
      </c>
      <c r="AD75" s="180" t="str">
        <f>IF(NOT(ISBLANK(BDD!K65)), ROUND(SUM((BDD!G65*reduc3),FDP_CMD_KG), 2), "")</f>
        <v/>
      </c>
      <c r="AE75" s="180" t="e">
        <f>IF(NOT(ISBLANK(BDD!I65)), ROUND(SUM((BDD!G65*reduc1),FDP_FACT_KG), 2), "")</f>
        <v>#DIV/0!</v>
      </c>
      <c r="AF75" s="180" t="e">
        <f>IF(NOT(ISBLANK(BDD!J65)), ROUND(SUM((BDD!G65*reduc2),FDP_FACT_KG), 2), "")</f>
        <v>#DIV/0!</v>
      </c>
      <c r="AG75" s="180" t="str">
        <f>IF(NOT(ISBLANK(BDD!K65)), ROUND(SUM((BDD!G65*reduc3),FDP_FACT_KG), 2), "")</f>
        <v/>
      </c>
      <c r="AH75" s="181" t="str">
        <f>BDD!C65</f>
        <v>Malaga</v>
      </c>
      <c r="AI75" s="403">
        <f t="shared" si="24"/>
        <v>0</v>
      </c>
      <c r="AJ75" s="182" t="e">
        <f t="shared" si="25"/>
        <v>#VALUE!</v>
      </c>
      <c r="AK75" s="183" t="e">
        <f t="shared" si="26"/>
        <v>#VALUE!</v>
      </c>
      <c r="AL75" s="534"/>
      <c r="AM75" s="410"/>
      <c r="AN75" s="182" t="e">
        <f t="shared" si="27"/>
        <v>#DIV/0!</v>
      </c>
      <c r="AO75" s="184" t="e">
        <f t="shared" si="28"/>
        <v>#DIV/0!</v>
      </c>
      <c r="AP75" s="174"/>
      <c r="AQ75" s="174"/>
      <c r="AR75" s="534"/>
      <c r="AS75" s="409">
        <f t="shared" si="29"/>
        <v>0</v>
      </c>
      <c r="AT75" s="182" t="e">
        <f t="shared" si="30"/>
        <v>#DIV/0!</v>
      </c>
      <c r="AU75" s="183" t="e">
        <f t="shared" si="71"/>
        <v>#DIV/0!</v>
      </c>
      <c r="AV75" s="185">
        <f>COMMANDE!O75</f>
        <v>0</v>
      </c>
      <c r="AW75" s="186" t="str">
        <f t="shared" si="31"/>
        <v>-</v>
      </c>
      <c r="AX75" s="187" t="e">
        <f t="shared" si="32"/>
        <v>#VALUE!</v>
      </c>
      <c r="AY75" s="185">
        <f>COMMANDE!Q75</f>
        <v>0</v>
      </c>
      <c r="AZ75" s="186" t="str">
        <f t="shared" si="33"/>
        <v>-</v>
      </c>
      <c r="BA75" s="187" t="e">
        <f t="shared" si="34"/>
        <v>#VALUE!</v>
      </c>
      <c r="BB75" s="185">
        <f>COMMANDE!S75</f>
        <v>0</v>
      </c>
      <c r="BC75" s="186" t="str">
        <f t="shared" si="35"/>
        <v>-</v>
      </c>
      <c r="BD75" s="187" t="e">
        <f t="shared" si="36"/>
        <v>#VALUE!</v>
      </c>
      <c r="BE75" s="185">
        <f>COMMANDE!U75</f>
        <v>0</v>
      </c>
      <c r="BF75" s="186" t="str">
        <f t="shared" si="37"/>
        <v>-</v>
      </c>
      <c r="BG75" s="187" t="e">
        <f t="shared" si="38"/>
        <v>#VALUE!</v>
      </c>
      <c r="BH75" s="185">
        <f>COMMANDE!W75</f>
        <v>0</v>
      </c>
      <c r="BI75" s="186" t="str">
        <f t="shared" si="39"/>
        <v>-</v>
      </c>
      <c r="BJ75" s="187" t="e">
        <f t="shared" si="40"/>
        <v>#VALUE!</v>
      </c>
      <c r="BK75" s="185">
        <f>COMMANDE!Y75</f>
        <v>0</v>
      </c>
      <c r="BL75" s="186" t="str">
        <f t="shared" si="41"/>
        <v>-</v>
      </c>
      <c r="BM75" s="187" t="e">
        <f t="shared" si="42"/>
        <v>#VALUE!</v>
      </c>
      <c r="BN75" s="185">
        <f>COMMANDE!AA75</f>
        <v>0</v>
      </c>
      <c r="BO75" s="186" t="str">
        <f t="shared" si="43"/>
        <v>-</v>
      </c>
      <c r="BP75" s="187" t="e">
        <f t="shared" si="44"/>
        <v>#VALUE!</v>
      </c>
      <c r="BQ75" s="185">
        <f>COMMANDE!AC75</f>
        <v>0</v>
      </c>
      <c r="BR75" s="186" t="str">
        <f t="shared" si="45"/>
        <v>-</v>
      </c>
      <c r="BS75" s="187" t="e">
        <f t="shared" si="46"/>
        <v>#VALUE!</v>
      </c>
      <c r="BT75" s="185">
        <f>COMMANDE!AE75</f>
        <v>0</v>
      </c>
      <c r="BU75" s="186" t="str">
        <f t="shared" si="47"/>
        <v>-</v>
      </c>
      <c r="BV75" s="187" t="e">
        <f t="shared" si="48"/>
        <v>#VALUE!</v>
      </c>
      <c r="BW75" s="185">
        <f>COMMANDE!AG75</f>
        <v>0</v>
      </c>
      <c r="BX75" s="186" t="str">
        <f t="shared" si="49"/>
        <v>-</v>
      </c>
      <c r="BY75" s="187" t="e">
        <f t="shared" si="50"/>
        <v>#VALUE!</v>
      </c>
      <c r="BZ75" s="185">
        <f>COMMANDE!AI75</f>
        <v>0</v>
      </c>
      <c r="CA75" s="186" t="str">
        <f t="shared" si="51"/>
        <v>-</v>
      </c>
      <c r="CB75" s="187" t="e">
        <f t="shared" si="52"/>
        <v>#VALUE!</v>
      </c>
      <c r="CC75" s="185">
        <f>COMMANDE!AK75</f>
        <v>0</v>
      </c>
      <c r="CD75" s="186" t="str">
        <f t="shared" si="53"/>
        <v>-</v>
      </c>
      <c r="CE75" s="187" t="e">
        <f t="shared" si="54"/>
        <v>#VALUE!</v>
      </c>
      <c r="CF75" s="185">
        <f>COMMANDE!AM75</f>
        <v>0</v>
      </c>
      <c r="CG75" s="186" t="str">
        <f t="shared" si="55"/>
        <v>-</v>
      </c>
      <c r="CH75" s="187" t="e">
        <f t="shared" si="56"/>
        <v>#VALUE!</v>
      </c>
      <c r="CI75" s="185">
        <f>COMMANDE!AO75</f>
        <v>0</v>
      </c>
      <c r="CJ75" s="186" t="str">
        <f t="shared" si="57"/>
        <v>-</v>
      </c>
      <c r="CK75" s="187" t="e">
        <f t="shared" si="58"/>
        <v>#VALUE!</v>
      </c>
      <c r="CL75" s="185">
        <f>COMMANDE!AQ75</f>
        <v>0</v>
      </c>
      <c r="CM75" s="186" t="str">
        <f t="shared" si="59"/>
        <v>-</v>
      </c>
      <c r="CN75" s="187" t="e">
        <f t="shared" si="60"/>
        <v>#VALUE!</v>
      </c>
      <c r="CO75" s="185">
        <f>COMMANDE!AS75</f>
        <v>0</v>
      </c>
      <c r="CP75" s="186" t="str">
        <f t="shared" si="61"/>
        <v>-</v>
      </c>
      <c r="CQ75" s="187" t="e">
        <f t="shared" si="62"/>
        <v>#VALUE!</v>
      </c>
      <c r="CR75" s="185">
        <f>COMMANDE!AU75</f>
        <v>0</v>
      </c>
      <c r="CS75" s="186" t="str">
        <f t="shared" si="63"/>
        <v>-</v>
      </c>
      <c r="CT75" s="187" t="e">
        <f t="shared" si="64"/>
        <v>#VALUE!</v>
      </c>
      <c r="CU75" s="185">
        <f>COMMANDE!AW75</f>
        <v>0</v>
      </c>
      <c r="CV75" s="186" t="str">
        <f t="shared" si="65"/>
        <v>-</v>
      </c>
      <c r="CW75" s="187" t="e">
        <f t="shared" si="66"/>
        <v>#VALUE!</v>
      </c>
      <c r="CX75" s="185">
        <f>COMMANDE!AY75</f>
        <v>0</v>
      </c>
      <c r="CY75" s="186" t="str">
        <f t="shared" si="67"/>
        <v>-</v>
      </c>
      <c r="CZ75" s="187" t="e">
        <f t="shared" si="68"/>
        <v>#VALUE!</v>
      </c>
      <c r="DA75" s="185">
        <f>COMMANDE!BA75</f>
        <v>0</v>
      </c>
      <c r="DB75" s="186" t="str">
        <f t="shared" si="69"/>
        <v>-</v>
      </c>
      <c r="DC75" s="187" t="e">
        <f t="shared" si="70"/>
        <v>#VALUE!</v>
      </c>
      <c r="DD75" s="416"/>
      <c r="DE75" s="188"/>
    </row>
    <row r="76" spans="1:109" ht="40" customHeight="1" x14ac:dyDescent="0.2">
      <c r="A76" s="390" t="e">
        <f t="shared" si="3"/>
        <v>#VALUE!</v>
      </c>
      <c r="B76" s="390" t="e">
        <f t="shared" si="4"/>
        <v>#VALUE!</v>
      </c>
      <c r="C76" s="390" t="e">
        <f t="shared" si="5"/>
        <v>#VALUE!</v>
      </c>
      <c r="D76" s="390" t="e">
        <f t="shared" si="6"/>
        <v>#VALUE!</v>
      </c>
      <c r="E76" s="390" t="e">
        <f t="shared" si="7"/>
        <v>#VALUE!</v>
      </c>
      <c r="F76" s="390" t="e">
        <f t="shared" si="8"/>
        <v>#VALUE!</v>
      </c>
      <c r="G76" s="390" t="e">
        <f t="shared" si="9"/>
        <v>#VALUE!</v>
      </c>
      <c r="H76" s="390" t="e">
        <f t="shared" si="10"/>
        <v>#VALUE!</v>
      </c>
      <c r="I76" s="390" t="e">
        <f t="shared" si="11"/>
        <v>#VALUE!</v>
      </c>
      <c r="J76" s="390" t="e">
        <f t="shared" si="12"/>
        <v>#VALUE!</v>
      </c>
      <c r="K76" s="390" t="e">
        <f t="shared" si="13"/>
        <v>#VALUE!</v>
      </c>
      <c r="L76" s="390" t="e">
        <f t="shared" si="14"/>
        <v>#VALUE!</v>
      </c>
      <c r="M76" s="390" t="e">
        <f t="shared" si="15"/>
        <v>#VALUE!</v>
      </c>
      <c r="N76" s="390" t="e">
        <f t="shared" si="16"/>
        <v>#VALUE!</v>
      </c>
      <c r="O76" s="390" t="e">
        <f t="shared" si="17"/>
        <v>#VALUE!</v>
      </c>
      <c r="P76" s="390" t="e">
        <f t="shared" si="18"/>
        <v>#VALUE!</v>
      </c>
      <c r="Q76" s="390" t="e">
        <f t="shared" si="19"/>
        <v>#VALUE!</v>
      </c>
      <c r="R76" s="390" t="e">
        <f t="shared" si="20"/>
        <v>#VALUE!</v>
      </c>
      <c r="S76" s="390" t="e">
        <f t="shared" si="21"/>
        <v>#VALUE!</v>
      </c>
      <c r="T76" s="390" t="e">
        <f t="shared" si="22"/>
        <v>#VALUE!</v>
      </c>
      <c r="U76" s="387">
        <f t="shared" si="23"/>
        <v>0</v>
      </c>
      <c r="V76" s="175">
        <f>BDD!A66</f>
        <v>3924</v>
      </c>
      <c r="W76" s="176" t="str">
        <f>BDD!B66</f>
        <v>Concombre mini gourmet</v>
      </c>
      <c r="X76" s="177" t="str">
        <f>IF(BDD!F66=0, "", BDD!F66)</f>
        <v>❤️</v>
      </c>
      <c r="Y76" s="178" t="e">
        <f>ROUND(BDD!G66+FDP_CMD_KG, 2)</f>
        <v>#VALUE!</v>
      </c>
      <c r="Z76" s="178" t="e">
        <f>ROUND(BDD!G66+FDP_FACT_KG, 2)</f>
        <v>#DIV/0!</v>
      </c>
      <c r="AA76" s="179" t="str">
        <f>BDD!H66</f>
        <v>kg</v>
      </c>
      <c r="AB76" s="180" t="e">
        <f>IF(NOT(ISBLANK(BDD!I66)), ROUND(SUM((BDD!G66*reduc1),FDP_CMD_KG), 2), "")</f>
        <v>#VALUE!</v>
      </c>
      <c r="AC76" s="180" t="e">
        <f>IF(NOT(ISBLANK(BDD!J66)), ROUND(SUM((BDD!G66*reduc2),FDP_CMD_KG), 2), "")</f>
        <v>#VALUE!</v>
      </c>
      <c r="AD76" s="180" t="str">
        <f>IF(NOT(ISBLANK(BDD!K66)), ROUND(SUM((BDD!G66*reduc3),FDP_CMD_KG), 2), "")</f>
        <v/>
      </c>
      <c r="AE76" s="180" t="e">
        <f>IF(NOT(ISBLANK(BDD!I66)), ROUND(SUM((BDD!G66*reduc1),FDP_FACT_KG), 2), "")</f>
        <v>#DIV/0!</v>
      </c>
      <c r="AF76" s="180" t="e">
        <f>IF(NOT(ISBLANK(BDD!J66)), ROUND(SUM((BDD!G66*reduc2),FDP_FACT_KG), 2), "")</f>
        <v>#DIV/0!</v>
      </c>
      <c r="AG76" s="180" t="str">
        <f>IF(NOT(ISBLANK(BDD!K66)), ROUND(SUM((BDD!G66*reduc3),FDP_FACT_KG), 2), "")</f>
        <v/>
      </c>
      <c r="AH76" s="181" t="str">
        <f>BDD!C66</f>
        <v>Grenade</v>
      </c>
      <c r="AI76" s="403">
        <f t="shared" si="24"/>
        <v>0</v>
      </c>
      <c r="AJ76" s="182" t="e">
        <f t="shared" si="25"/>
        <v>#VALUE!</v>
      </c>
      <c r="AK76" s="183" t="e">
        <f t="shared" si="26"/>
        <v>#VALUE!</v>
      </c>
      <c r="AL76" s="534"/>
      <c r="AM76" s="410"/>
      <c r="AN76" s="182" t="e">
        <f t="shared" si="27"/>
        <v>#DIV/0!</v>
      </c>
      <c r="AO76" s="184" t="e">
        <f t="shared" si="28"/>
        <v>#DIV/0!</v>
      </c>
      <c r="AP76" s="174"/>
      <c r="AQ76" s="174"/>
      <c r="AR76" s="534"/>
      <c r="AS76" s="409">
        <f t="shared" si="29"/>
        <v>0</v>
      </c>
      <c r="AT76" s="182" t="e">
        <f t="shared" si="30"/>
        <v>#DIV/0!</v>
      </c>
      <c r="AU76" s="183" t="e">
        <f t="shared" si="71"/>
        <v>#DIV/0!</v>
      </c>
      <c r="AV76" s="185">
        <f>COMMANDE!O76</f>
        <v>0</v>
      </c>
      <c r="AW76" s="186" t="str">
        <f t="shared" si="31"/>
        <v>-</v>
      </c>
      <c r="AX76" s="187" t="e">
        <f t="shared" si="32"/>
        <v>#VALUE!</v>
      </c>
      <c r="AY76" s="185">
        <f>COMMANDE!Q76</f>
        <v>0</v>
      </c>
      <c r="AZ76" s="186" t="str">
        <f t="shared" si="33"/>
        <v>-</v>
      </c>
      <c r="BA76" s="187" t="e">
        <f t="shared" si="34"/>
        <v>#VALUE!</v>
      </c>
      <c r="BB76" s="185">
        <f>COMMANDE!S76</f>
        <v>0</v>
      </c>
      <c r="BC76" s="186" t="str">
        <f t="shared" si="35"/>
        <v>-</v>
      </c>
      <c r="BD76" s="187" t="e">
        <f t="shared" si="36"/>
        <v>#VALUE!</v>
      </c>
      <c r="BE76" s="185">
        <f>COMMANDE!U76</f>
        <v>0</v>
      </c>
      <c r="BF76" s="186" t="str">
        <f t="shared" si="37"/>
        <v>-</v>
      </c>
      <c r="BG76" s="187" t="e">
        <f t="shared" si="38"/>
        <v>#VALUE!</v>
      </c>
      <c r="BH76" s="185">
        <f>COMMANDE!W76</f>
        <v>0</v>
      </c>
      <c r="BI76" s="186" t="str">
        <f t="shared" si="39"/>
        <v>-</v>
      </c>
      <c r="BJ76" s="187" t="e">
        <f t="shared" si="40"/>
        <v>#VALUE!</v>
      </c>
      <c r="BK76" s="185">
        <f>COMMANDE!Y76</f>
        <v>0</v>
      </c>
      <c r="BL76" s="186" t="str">
        <f t="shared" si="41"/>
        <v>-</v>
      </c>
      <c r="BM76" s="187" t="e">
        <f t="shared" si="42"/>
        <v>#VALUE!</v>
      </c>
      <c r="BN76" s="185">
        <f>COMMANDE!AA76</f>
        <v>0</v>
      </c>
      <c r="BO76" s="186" t="str">
        <f t="shared" si="43"/>
        <v>-</v>
      </c>
      <c r="BP76" s="187" t="e">
        <f t="shared" si="44"/>
        <v>#VALUE!</v>
      </c>
      <c r="BQ76" s="185">
        <f>COMMANDE!AC76</f>
        <v>0</v>
      </c>
      <c r="BR76" s="186" t="str">
        <f t="shared" si="45"/>
        <v>-</v>
      </c>
      <c r="BS76" s="187" t="e">
        <f t="shared" si="46"/>
        <v>#VALUE!</v>
      </c>
      <c r="BT76" s="185">
        <f>COMMANDE!AE76</f>
        <v>0</v>
      </c>
      <c r="BU76" s="186" t="str">
        <f t="shared" si="47"/>
        <v>-</v>
      </c>
      <c r="BV76" s="187" t="e">
        <f t="shared" si="48"/>
        <v>#VALUE!</v>
      </c>
      <c r="BW76" s="185">
        <f>COMMANDE!AG76</f>
        <v>0</v>
      </c>
      <c r="BX76" s="186" t="str">
        <f t="shared" si="49"/>
        <v>-</v>
      </c>
      <c r="BY76" s="187" t="e">
        <f t="shared" si="50"/>
        <v>#VALUE!</v>
      </c>
      <c r="BZ76" s="185">
        <f>COMMANDE!AI76</f>
        <v>0</v>
      </c>
      <c r="CA76" s="186" t="str">
        <f t="shared" si="51"/>
        <v>-</v>
      </c>
      <c r="CB76" s="187" t="e">
        <f t="shared" si="52"/>
        <v>#VALUE!</v>
      </c>
      <c r="CC76" s="185">
        <f>COMMANDE!AK76</f>
        <v>0</v>
      </c>
      <c r="CD76" s="186" t="str">
        <f t="shared" si="53"/>
        <v>-</v>
      </c>
      <c r="CE76" s="187" t="e">
        <f t="shared" si="54"/>
        <v>#VALUE!</v>
      </c>
      <c r="CF76" s="185">
        <f>COMMANDE!AM76</f>
        <v>0</v>
      </c>
      <c r="CG76" s="186" t="str">
        <f t="shared" si="55"/>
        <v>-</v>
      </c>
      <c r="CH76" s="187" t="e">
        <f t="shared" si="56"/>
        <v>#VALUE!</v>
      </c>
      <c r="CI76" s="185">
        <f>COMMANDE!AO76</f>
        <v>0</v>
      </c>
      <c r="CJ76" s="186" t="str">
        <f t="shared" si="57"/>
        <v>-</v>
      </c>
      <c r="CK76" s="187" t="e">
        <f t="shared" si="58"/>
        <v>#VALUE!</v>
      </c>
      <c r="CL76" s="185">
        <f>COMMANDE!AQ76</f>
        <v>0</v>
      </c>
      <c r="CM76" s="186" t="str">
        <f t="shared" si="59"/>
        <v>-</v>
      </c>
      <c r="CN76" s="187" t="e">
        <f t="shared" si="60"/>
        <v>#VALUE!</v>
      </c>
      <c r="CO76" s="185">
        <f>COMMANDE!AS76</f>
        <v>0</v>
      </c>
      <c r="CP76" s="186" t="str">
        <f t="shared" si="61"/>
        <v>-</v>
      </c>
      <c r="CQ76" s="187" t="e">
        <f t="shared" si="62"/>
        <v>#VALUE!</v>
      </c>
      <c r="CR76" s="185">
        <f>COMMANDE!AU76</f>
        <v>0</v>
      </c>
      <c r="CS76" s="186" t="str">
        <f t="shared" si="63"/>
        <v>-</v>
      </c>
      <c r="CT76" s="187" t="e">
        <f t="shared" si="64"/>
        <v>#VALUE!</v>
      </c>
      <c r="CU76" s="185">
        <f>COMMANDE!AW76</f>
        <v>0</v>
      </c>
      <c r="CV76" s="186" t="str">
        <f t="shared" si="65"/>
        <v>-</v>
      </c>
      <c r="CW76" s="187" t="e">
        <f t="shared" si="66"/>
        <v>#VALUE!</v>
      </c>
      <c r="CX76" s="185">
        <f>COMMANDE!AY76</f>
        <v>0</v>
      </c>
      <c r="CY76" s="186" t="str">
        <f t="shared" si="67"/>
        <v>-</v>
      </c>
      <c r="CZ76" s="187" t="e">
        <f t="shared" si="68"/>
        <v>#VALUE!</v>
      </c>
      <c r="DA76" s="185">
        <f>COMMANDE!BA76</f>
        <v>0</v>
      </c>
      <c r="DB76" s="186" t="str">
        <f t="shared" si="69"/>
        <v>-</v>
      </c>
      <c r="DC76" s="187" t="e">
        <f t="shared" si="70"/>
        <v>#VALUE!</v>
      </c>
      <c r="DD76" s="416"/>
      <c r="DE76" s="188"/>
    </row>
    <row r="77" spans="1:109" ht="40" customHeight="1" x14ac:dyDescent="0.2">
      <c r="A77" s="390" t="e">
        <f t="shared" ref="A77:A140" si="72">IF(OR($AV77&gt;0, $AX77&gt;0), 1, 0)</f>
        <v>#VALUE!</v>
      </c>
      <c r="B77" s="390" t="e">
        <f t="shared" ref="B77:B140" si="73">IF(OR($AY77&gt;0, $BA77&gt;0), 1, 0)</f>
        <v>#VALUE!</v>
      </c>
      <c r="C77" s="390" t="e">
        <f t="shared" ref="C77:C140" si="74">IF(OR($BB77&gt;0, $BD77&gt;0), 1, 0)</f>
        <v>#VALUE!</v>
      </c>
      <c r="D77" s="390" t="e">
        <f t="shared" ref="D77:D140" si="75">IF(OR($BE77&gt;0, $BG77&gt;0), 1, 0)</f>
        <v>#VALUE!</v>
      </c>
      <c r="E77" s="390" t="e">
        <f t="shared" ref="E77:E140" si="76">IF(OR($BH77&gt;0, $BJ77&gt;0), 1, 0)</f>
        <v>#VALUE!</v>
      </c>
      <c r="F77" s="390" t="e">
        <f t="shared" ref="F77:F140" si="77">IF(OR($BK77&gt;0, $BM77&gt;0), 1, 0)</f>
        <v>#VALUE!</v>
      </c>
      <c r="G77" s="390" t="e">
        <f t="shared" ref="G77:G140" si="78">IF(OR($BN77&gt;0, $BP77&gt;0), 1, 0)</f>
        <v>#VALUE!</v>
      </c>
      <c r="H77" s="390" t="e">
        <f t="shared" ref="H77:H140" si="79">IF(OR($BQ77&gt;0, $BS77&gt;0), 1, 0)</f>
        <v>#VALUE!</v>
      </c>
      <c r="I77" s="390" t="e">
        <f t="shared" ref="I77:I140" si="80">IF(OR($BT77&gt;0, $BV77&gt;0), 1, 0)</f>
        <v>#VALUE!</v>
      </c>
      <c r="J77" s="390" t="e">
        <f t="shared" ref="J77:J140" si="81">IF(OR($BW77&gt;0, $BY77&gt;0), 1, 0)</f>
        <v>#VALUE!</v>
      </c>
      <c r="K77" s="390" t="e">
        <f t="shared" ref="K77:K140" si="82">IF(OR($BZ77&gt;0, $CB77&gt;0), 1, 0)</f>
        <v>#VALUE!</v>
      </c>
      <c r="L77" s="390" t="e">
        <f t="shared" ref="L77:L140" si="83">IF(OR($CC77&gt;0, $CE77&gt;0), 1, 0)</f>
        <v>#VALUE!</v>
      </c>
      <c r="M77" s="390" t="e">
        <f t="shared" ref="M77:M140" si="84">IF(OR($CF77&gt;0, $CH77&gt;0), 1, 0)</f>
        <v>#VALUE!</v>
      </c>
      <c r="N77" s="390" t="e">
        <f t="shared" ref="N77:N140" si="85">IF(OR($CI77&gt;0, $CK77&gt;0), 1, 0)</f>
        <v>#VALUE!</v>
      </c>
      <c r="O77" s="390" t="e">
        <f t="shared" ref="O77:O140" si="86">IF(OR($CL77&gt;0, $CN77&gt;0), 1, 0)</f>
        <v>#VALUE!</v>
      </c>
      <c r="P77" s="390" t="e">
        <f t="shared" ref="P77:P140" si="87">IF(OR($CO77&gt;0, $CQ77&gt;0), 1, 0)</f>
        <v>#VALUE!</v>
      </c>
      <c r="Q77" s="390" t="e">
        <f t="shared" ref="Q77:Q140" si="88">IF(OR($CR77&gt;0, $CT77&gt;0), 1, 0)</f>
        <v>#VALUE!</v>
      </c>
      <c r="R77" s="390" t="e">
        <f t="shared" ref="R77:R140" si="89">IF(OR($CU77&gt;0, $CW77&gt;0), 1, 0)</f>
        <v>#VALUE!</v>
      </c>
      <c r="S77" s="390" t="e">
        <f t="shared" ref="S77:S140" si="90">IF(OR($CX77&gt;0, $CZ77&gt;0), 1, 0)</f>
        <v>#VALUE!</v>
      </c>
      <c r="T77" s="390" t="e">
        <f t="shared" ref="T77:T140" si="91">IF(OR($DA77&gt;0, $DC77&gt;0), 1, 0)</f>
        <v>#VALUE!</v>
      </c>
      <c r="U77" s="387">
        <f t="shared" ref="U77:U140" si="92">IF(OR($AI77&gt;0,$AM77&gt;0,$AS77&gt;0), 1, 0)</f>
        <v>0</v>
      </c>
      <c r="V77" s="175">
        <f>BDD!A67</f>
        <v>6077</v>
      </c>
      <c r="W77" s="176" t="str">
        <f>BDD!B67</f>
        <v>Courge Butternut BIO</v>
      </c>
      <c r="X77" s="177" t="str">
        <f>IF(BDD!F67=0, "", BDD!F67)</f>
        <v/>
      </c>
      <c r="Y77" s="178" t="e">
        <f>ROUND(BDD!G67+FDP_CMD_KG, 2)</f>
        <v>#VALUE!</v>
      </c>
      <c r="Z77" s="178" t="e">
        <f>ROUND(BDD!G67+FDP_FACT_KG, 2)</f>
        <v>#DIV/0!</v>
      </c>
      <c r="AA77" s="179" t="str">
        <f>BDD!H67</f>
        <v>kg</v>
      </c>
      <c r="AB77" s="180" t="e">
        <f>IF(NOT(ISBLANK(BDD!I67)), ROUND(SUM((BDD!G67*reduc1),FDP_CMD_KG), 2), "")</f>
        <v>#VALUE!</v>
      </c>
      <c r="AC77" s="180" t="str">
        <f>IF(NOT(ISBLANK(BDD!J67)), ROUND(SUM((BDD!G67*reduc2),FDP_CMD_KG), 2), "")</f>
        <v/>
      </c>
      <c r="AD77" s="180" t="str">
        <f>IF(NOT(ISBLANK(BDD!K67)), ROUND(SUM((BDD!G67*reduc3),FDP_CMD_KG), 2), "")</f>
        <v/>
      </c>
      <c r="AE77" s="180" t="e">
        <f>IF(NOT(ISBLANK(BDD!I67)), ROUND(SUM((BDD!G67*reduc1),FDP_FACT_KG), 2), "")</f>
        <v>#DIV/0!</v>
      </c>
      <c r="AF77" s="180" t="str">
        <f>IF(NOT(ISBLANK(BDD!J67)), ROUND(SUM((BDD!G67*reduc2),FDP_FACT_KG), 2), "")</f>
        <v/>
      </c>
      <c r="AG77" s="180" t="str">
        <f>IF(NOT(ISBLANK(BDD!K67)), ROUND(SUM((BDD!G67*reduc3),FDP_FACT_KG), 2), "")</f>
        <v/>
      </c>
      <c r="AH77" s="181" t="str">
        <f>BDD!C67</f>
        <v>Malaga</v>
      </c>
      <c r="AI77" s="403">
        <f t="shared" ref="AI77:AI140" si="93">SUM(AV77,AY77,BB77,BE77,BH77,BK77,BN77,BQ77,BT77,BW77,BZ77,CC77,CF77,CI77,CL77,CO77,CR77,CU77,CX77,DA77)</f>
        <v>0</v>
      </c>
      <c r="AJ77" s="182" t="e">
        <f t="shared" ref="AJ77:AJ140" si="94">_xlfn.IFS(AND(AI77&gt;=60,$AD77&lt;&gt;""), $AD77,    AND(AI77&gt;=30,$AC77&lt;&gt;""), $AC77,    AND(AI77&gt;=10,$AB77&lt;&gt;""), $AB77,    TRUE, $Y77)</f>
        <v>#VALUE!</v>
      </c>
      <c r="AK77" s="183" t="e">
        <f t="shared" ref="AK77:AK140" si="95">$AI77*$AJ77</f>
        <v>#VALUE!</v>
      </c>
      <c r="AL77" s="534"/>
      <c r="AM77" s="410"/>
      <c r="AN77" s="182" t="e">
        <f t="shared" ref="AN77:AN140" si="96">_xlfn.IFS(AND(AM77&gt;=60,$AG77&lt;&gt;""), $AG77,    AND(AM77&gt;=30,$AF77&lt;&gt;""), $AF77,    AND(AM77&gt;=10,$AE77&lt;&gt;""), $AE77,    TRUE, $Z77)</f>
        <v>#DIV/0!</v>
      </c>
      <c r="AO77" s="184" t="e">
        <f t="shared" ref="AO77:AO140" si="97">AM77*AN77</f>
        <v>#DIV/0!</v>
      </c>
      <c r="AP77" s="174"/>
      <c r="AQ77" s="174"/>
      <c r="AR77" s="534"/>
      <c r="AS77" s="409">
        <f t="shared" ref="AS77:AS140" si="98">SUM(AW77,AZ77,BC77,BF77,BI77,BL77,BO77,BR77,BU77,BX77,CA77,CD77,CG77,CJ77,CM77,CP77,CS77,CV77,CY77,DB77)</f>
        <v>0</v>
      </c>
      <c r="AT77" s="182" t="e">
        <f t="shared" ref="AT77:AT140" si="99">_xlfn.IFS(AND(AS77&gt;=60,$AG77&lt;&gt;""), $AG77,    AND(AS77&gt;=30,$AF77&lt;&gt;""), $AF77,    AND(AS77&gt;=10,$AE77&lt;&gt;""), $AE77,    TRUE, $Z77)</f>
        <v>#DIV/0!</v>
      </c>
      <c r="AU77" s="183" t="e">
        <f t="shared" si="71"/>
        <v>#DIV/0!</v>
      </c>
      <c r="AV77" s="185">
        <f>COMMANDE!O77</f>
        <v>0</v>
      </c>
      <c r="AW77" s="186" t="str">
        <f t="shared" ref="AW77:AW140" si="100">_xlfn.IFS(AND($AI77=$AM77,$AI77&gt;0,$AM77&gt;0,AV77&gt;0), AV77,     AND(NOT($AI77=$AM77),$AI77&gt;0,$AM77&gt;0,AV77&gt;0), ($AM77*AV77)/$AI77,     AND($AI77=0,$AM77&gt;0,$AQ77&gt;0), IF(INDEX(AV$12:AV$263,MATCH($AQ77,$AP$12:$AP$263,0))&gt;0,($AM77*INDEX(AV$12:AV$263,MATCH($AQ77,$AP$12:$AP$263,0)))/INDEX($AI$12:$AI$263,MATCH($AQ77,$AP$12:$AP$263,0)), "-"),     TRUE, "-")</f>
        <v>-</v>
      </c>
      <c r="AX77" s="187" t="e">
        <f t="shared" ref="AX77:AX140" si="101">IF(AW$9&gt;0, IF(OR(AW77="",AW77="-"), 0, AW77*$AT77), AV77*$AJ77)</f>
        <v>#VALUE!</v>
      </c>
      <c r="AY77" s="185">
        <f>COMMANDE!Q77</f>
        <v>0</v>
      </c>
      <c r="AZ77" s="186" t="str">
        <f t="shared" ref="AZ77:AZ140" si="102">_xlfn.IFS(AND($AI77=$AM77,$AI77&gt;0,$AM77&gt;0,AY77&gt;0), AY77,     AND(NOT($AI77=$AM77),$AI77&gt;0,$AM77&gt;0,AY77&gt;0), ($AM77*AY77)/$AI77,     AND($AI77=0,$AM77&gt;0,$AQ77&gt;0), IF(INDEX(AY$12:AY$263,MATCH($AQ77,$AP$12:$AP$263,0))&gt;0,($AM77*INDEX(AY$12:AY$263,MATCH($AQ77,$AP$12:$AP$263,0)))/INDEX($AI$12:$AI$263,MATCH($AQ77,$AP$12:$AP$263,0)), "-"),     TRUE, "-")</f>
        <v>-</v>
      </c>
      <c r="BA77" s="187" t="e">
        <f t="shared" ref="BA77:BA140" si="103">IF(AZ$9&gt;0, IF(OR(AZ77="",AZ77="-"), 0, AZ77*$AT77), AY77*$AJ77)</f>
        <v>#VALUE!</v>
      </c>
      <c r="BB77" s="185">
        <f>COMMANDE!S77</f>
        <v>0</v>
      </c>
      <c r="BC77" s="186" t="str">
        <f t="shared" ref="BC77:BC140" si="104">_xlfn.IFS(AND($AI77=$AM77,$AI77&gt;0,$AM77&gt;0,BB77&gt;0), BB77,     AND(NOT($AI77=$AM77),$AI77&gt;0,$AM77&gt;0,BB77&gt;0), ($AM77*BB77)/$AI77,     AND($AI77=0,$AM77&gt;0,$AQ77&gt;0), IF(INDEX(BB$12:BB$263,MATCH($AQ77,$AP$12:$AP$263,0))&gt;0,($AM77*INDEX(BB$12:BB$263,MATCH($AQ77,$AP$12:$AP$263,0)))/INDEX($AI$12:$AI$263,MATCH($AQ77,$AP$12:$AP$263,0)), "-"),     TRUE, "-")</f>
        <v>-</v>
      </c>
      <c r="BD77" s="187" t="e">
        <f t="shared" ref="BD77:BD140" si="105">IF(BC$9&gt;0, IF(OR(BC77="",BC77="-"), 0, BC77*$AT77), BB77*$AJ77)</f>
        <v>#VALUE!</v>
      </c>
      <c r="BE77" s="185">
        <f>COMMANDE!U77</f>
        <v>0</v>
      </c>
      <c r="BF77" s="186" t="str">
        <f t="shared" ref="BF77:BF140" si="106">_xlfn.IFS(AND($AI77=$AM77,$AI77&gt;0,$AM77&gt;0,BE77&gt;0), BE77,     AND(NOT($AI77=$AM77),$AI77&gt;0,$AM77&gt;0,BE77&gt;0), ($AM77*BE77)/$AI77,     AND($AI77=0,$AM77&gt;0,$AQ77&gt;0), IF(INDEX(BE$12:BE$263,MATCH($AQ77,$AP$12:$AP$263,0))&gt;0,($AM77*INDEX(BE$12:BE$263,MATCH($AQ77,$AP$12:$AP$263,0)))/INDEX($AI$12:$AI$263,MATCH($AQ77,$AP$12:$AP$263,0)), "-"),     TRUE, "-")</f>
        <v>-</v>
      </c>
      <c r="BG77" s="187" t="e">
        <f t="shared" ref="BG77:BG140" si="107">IF(BF$9&gt;0, IF(OR(BF77="",BF77="-"), 0, BF77*$AT77), BE77*$AJ77)</f>
        <v>#VALUE!</v>
      </c>
      <c r="BH77" s="185">
        <f>COMMANDE!W77</f>
        <v>0</v>
      </c>
      <c r="BI77" s="186" t="str">
        <f t="shared" ref="BI77:BI140" si="108">_xlfn.IFS(AND($AI77=$AM77,$AI77&gt;0,$AM77&gt;0,BH77&gt;0), BH77,     AND(NOT($AI77=$AM77),$AI77&gt;0,$AM77&gt;0,BH77&gt;0), ($AM77*BH77)/$AI77,     AND($AI77=0,$AM77&gt;0,$AQ77&gt;0), IF(INDEX(BH$12:BH$263,MATCH($AQ77,$AP$12:$AP$263,0))&gt;0,($AM77*INDEX(BH$12:BH$263,MATCH($AQ77,$AP$12:$AP$263,0)))/INDEX($AI$12:$AI$263,MATCH($AQ77,$AP$12:$AP$263,0)), "-"),     TRUE, "-")</f>
        <v>-</v>
      </c>
      <c r="BJ77" s="187" t="e">
        <f t="shared" ref="BJ77:BJ140" si="109">IF(BI$9&gt;0, IF(OR(BI77="",BI77="-"), 0, BI77*$AT77), BH77*$AJ77)</f>
        <v>#VALUE!</v>
      </c>
      <c r="BK77" s="185">
        <f>COMMANDE!Y77</f>
        <v>0</v>
      </c>
      <c r="BL77" s="186" t="str">
        <f t="shared" ref="BL77:BL140" si="110">_xlfn.IFS(AND($AI77=$AM77,$AI77&gt;0,$AM77&gt;0,BK77&gt;0), BK77,     AND(NOT($AI77=$AM77),$AI77&gt;0,$AM77&gt;0,BK77&gt;0), ($AM77*BK77)/$AI77,     AND($AI77=0,$AM77&gt;0,$AQ77&gt;0), IF(INDEX(BK$12:BK$263,MATCH($AQ77,$AP$12:$AP$263,0))&gt;0,($AM77*INDEX(BK$12:BK$263,MATCH($AQ77,$AP$12:$AP$263,0)))/INDEX($AI$12:$AI$263,MATCH($AQ77,$AP$12:$AP$263,0)), "-"),     TRUE, "-")</f>
        <v>-</v>
      </c>
      <c r="BM77" s="187" t="e">
        <f t="shared" ref="BM77:BM140" si="111">IF(BL$9&gt;0, IF(OR(BL77="",BL77="-"), 0, BL77*$AT77), BK77*$AJ77)</f>
        <v>#VALUE!</v>
      </c>
      <c r="BN77" s="185">
        <f>COMMANDE!AA77</f>
        <v>0</v>
      </c>
      <c r="BO77" s="186" t="str">
        <f t="shared" ref="BO77:BO140" si="112">_xlfn.IFS(AND($AI77=$AM77,$AI77&gt;0,$AM77&gt;0,BN77&gt;0), BN77,     AND(NOT($AI77=$AM77),$AI77&gt;0,$AM77&gt;0,BN77&gt;0), ($AM77*BN77)/$AI77,     AND($AI77=0,$AM77&gt;0,$AQ77&gt;0), IF(INDEX(BN$12:BN$263,MATCH($AQ77,$AP$12:$AP$263,0))&gt;0,($AM77*INDEX(BN$12:BN$263,MATCH($AQ77,$AP$12:$AP$263,0)))/INDEX($AI$12:$AI$263,MATCH($AQ77,$AP$12:$AP$263,0)), "-"),     TRUE, "-")</f>
        <v>-</v>
      </c>
      <c r="BP77" s="187" t="e">
        <f t="shared" ref="BP77:BP140" si="113">IF(BO$9&gt;0, IF(OR(BO77="",BO77="-"), 0, BO77*$AT77), BN77*$AJ77)</f>
        <v>#VALUE!</v>
      </c>
      <c r="BQ77" s="185">
        <f>COMMANDE!AC77</f>
        <v>0</v>
      </c>
      <c r="BR77" s="186" t="str">
        <f t="shared" ref="BR77:BR140" si="114">_xlfn.IFS(AND($AI77=$AM77,$AI77&gt;0,$AM77&gt;0,BQ77&gt;0), BQ77,     AND(NOT($AI77=$AM77),$AI77&gt;0,$AM77&gt;0,BQ77&gt;0), ($AM77*BQ77)/$AI77,     AND($AI77=0,$AM77&gt;0,$AQ77&gt;0), IF(INDEX(BQ$12:BQ$263,MATCH($AQ77,$AP$12:$AP$263,0))&gt;0,($AM77*INDEX(BQ$12:BQ$263,MATCH($AQ77,$AP$12:$AP$263,0)))/INDEX($AI$12:$AI$263,MATCH($AQ77,$AP$12:$AP$263,0)), "-"),     TRUE, "-")</f>
        <v>-</v>
      </c>
      <c r="BS77" s="187" t="e">
        <f t="shared" ref="BS77:BS140" si="115">IF(BR$9&gt;0, IF(OR(BR77="",BR77="-"), 0, BR77*$AT77), BQ77*$AJ77)</f>
        <v>#VALUE!</v>
      </c>
      <c r="BT77" s="185">
        <f>COMMANDE!AE77</f>
        <v>0</v>
      </c>
      <c r="BU77" s="186" t="str">
        <f t="shared" ref="BU77:BU140" si="116">_xlfn.IFS(AND($AI77=$AM77,$AI77&gt;0,$AM77&gt;0,BT77&gt;0), BT77,     AND(NOT($AI77=$AM77),$AI77&gt;0,$AM77&gt;0,BT77&gt;0), ($AM77*BT77)/$AI77,     AND($AI77=0,$AM77&gt;0,$AQ77&gt;0), IF(INDEX(BT$12:BT$263,MATCH($AQ77,$AP$12:$AP$263,0))&gt;0,($AM77*INDEX(BT$12:BT$263,MATCH($AQ77,$AP$12:$AP$263,0)))/INDEX($AI$12:$AI$263,MATCH($AQ77,$AP$12:$AP$263,0)), "-"),     TRUE, "-")</f>
        <v>-</v>
      </c>
      <c r="BV77" s="187" t="e">
        <f t="shared" ref="BV77:BV140" si="117">IF(BU$9&gt;0, IF(OR(BU77="",BU77="-"), 0, BU77*$AT77), BT77*$AJ77)</f>
        <v>#VALUE!</v>
      </c>
      <c r="BW77" s="185">
        <f>COMMANDE!AG77</f>
        <v>0</v>
      </c>
      <c r="BX77" s="186" t="str">
        <f t="shared" ref="BX77:BX140" si="118">_xlfn.IFS(AND($AI77=$AM77,$AI77&gt;0,$AM77&gt;0,BW77&gt;0), BW77,     AND(NOT($AI77=$AM77),$AI77&gt;0,$AM77&gt;0,BW77&gt;0), ($AM77*BW77)/$AI77,     AND($AI77=0,$AM77&gt;0,$AQ77&gt;0), IF(INDEX(BW$12:BW$263,MATCH($AQ77,$AP$12:$AP$263,0))&gt;0,($AM77*INDEX(BW$12:BW$263,MATCH($AQ77,$AP$12:$AP$263,0)))/INDEX($AI$12:$AI$263,MATCH($AQ77,$AP$12:$AP$263,0)), "-"),     TRUE, "-")</f>
        <v>-</v>
      </c>
      <c r="BY77" s="187" t="e">
        <f t="shared" ref="BY77:BY140" si="119">IF(BX$9&gt;0, IF(OR(BX77="",BX77="-"), 0, BX77*$AT77), BW77*$AJ77)</f>
        <v>#VALUE!</v>
      </c>
      <c r="BZ77" s="185">
        <f>COMMANDE!AI77</f>
        <v>0</v>
      </c>
      <c r="CA77" s="186" t="str">
        <f t="shared" ref="CA77:CA140" si="120">_xlfn.IFS(AND($AI77=$AM77,$AI77&gt;0,$AM77&gt;0,BZ77&gt;0), BZ77,     AND(NOT($AI77=$AM77),$AI77&gt;0,$AM77&gt;0,BZ77&gt;0), ($AM77*BZ77)/$AI77,     AND($AI77=0,$AM77&gt;0,$AQ77&gt;0), IF(INDEX(BZ$12:BZ$263,MATCH($AQ77,$AP$12:$AP$263,0))&gt;0,($AM77*INDEX(BZ$12:BZ$263,MATCH($AQ77,$AP$12:$AP$263,0)))/INDEX($AI$12:$AI$263,MATCH($AQ77,$AP$12:$AP$263,0)), "-"),     TRUE, "-")</f>
        <v>-</v>
      </c>
      <c r="CB77" s="187" t="e">
        <f t="shared" ref="CB77:CB140" si="121">IF(CA$9&gt;0, IF(OR(CA77="",CA77="-"), 0, CA77*$AT77), BZ77*$AJ77)</f>
        <v>#VALUE!</v>
      </c>
      <c r="CC77" s="185">
        <f>COMMANDE!AK77</f>
        <v>0</v>
      </c>
      <c r="CD77" s="186" t="str">
        <f t="shared" ref="CD77:CD140" si="122">_xlfn.IFS(AND($AI77=$AM77,$AI77&gt;0,$AM77&gt;0,CC77&gt;0), CC77,     AND(NOT($AI77=$AM77),$AI77&gt;0,$AM77&gt;0,CC77&gt;0), ($AM77*CC77)/$AI77,     AND($AI77=0,$AM77&gt;0,$AQ77&gt;0), IF(INDEX(CC$12:CC$263,MATCH($AQ77,$AP$12:$AP$263,0))&gt;0,($AM77*INDEX(CC$12:CC$263,MATCH($AQ77,$AP$12:$AP$263,0)))/INDEX($AI$12:$AI$263,MATCH($AQ77,$AP$12:$AP$263,0)), "-"),     TRUE, "-")</f>
        <v>-</v>
      </c>
      <c r="CE77" s="187" t="e">
        <f t="shared" ref="CE77:CE140" si="123">IF(CD$9&gt;0, IF(OR(CD77="",CD77="-"), 0, CD77*$AT77), CC77*$AJ77)</f>
        <v>#VALUE!</v>
      </c>
      <c r="CF77" s="185">
        <f>COMMANDE!AM77</f>
        <v>0</v>
      </c>
      <c r="CG77" s="186" t="str">
        <f t="shared" ref="CG77:CG140" si="124">_xlfn.IFS(AND($AI77=$AM77,$AI77&gt;0,$AM77&gt;0,CF77&gt;0), CF77,     AND(NOT($AI77=$AM77),$AI77&gt;0,$AM77&gt;0,CF77&gt;0), ($AM77*CF77)/$AI77,     AND($AI77=0,$AM77&gt;0,$AQ77&gt;0), IF(INDEX(CF$12:CF$263,MATCH($AQ77,$AP$12:$AP$263,0))&gt;0,($AM77*INDEX(CF$12:CF$263,MATCH($AQ77,$AP$12:$AP$263,0)))/INDEX($AI$12:$AI$263,MATCH($AQ77,$AP$12:$AP$263,0)), "-"),     TRUE, "-")</f>
        <v>-</v>
      </c>
      <c r="CH77" s="187" t="e">
        <f t="shared" ref="CH77:CH140" si="125">IF(CG$9&gt;0, IF(OR(CG77="",CG77="-"), 0, CG77*$AT77), CF77*$AJ77)</f>
        <v>#VALUE!</v>
      </c>
      <c r="CI77" s="185">
        <f>COMMANDE!AO77</f>
        <v>0</v>
      </c>
      <c r="CJ77" s="186" t="str">
        <f t="shared" ref="CJ77:CJ140" si="126">_xlfn.IFS(AND($AI77=$AM77,$AI77&gt;0,$AM77&gt;0,CI77&gt;0), CI77,     AND(NOT($AI77=$AM77),$AI77&gt;0,$AM77&gt;0,CI77&gt;0), ($AM77*CI77)/$AI77,     AND($AI77=0,$AM77&gt;0,$AQ77&gt;0), IF(INDEX(CI$12:CI$263,MATCH($AQ77,$AP$12:$AP$263,0))&gt;0,($AM77*INDEX(CI$12:CI$263,MATCH($AQ77,$AP$12:$AP$263,0)))/INDEX($AI$12:$AI$263,MATCH($AQ77,$AP$12:$AP$263,0)), "-"),     TRUE, "-")</f>
        <v>-</v>
      </c>
      <c r="CK77" s="187" t="e">
        <f t="shared" ref="CK77:CK140" si="127">IF(CJ$9&gt;0, IF(OR(CJ77="",CJ77="-"), 0, CJ77*$AT77), CI77*$AJ77)</f>
        <v>#VALUE!</v>
      </c>
      <c r="CL77" s="185">
        <f>COMMANDE!AQ77</f>
        <v>0</v>
      </c>
      <c r="CM77" s="186" t="str">
        <f t="shared" ref="CM77:CM140" si="128">_xlfn.IFS(AND($AI77=$AM77,$AI77&gt;0,$AM77&gt;0,CL77&gt;0), CL77,     AND(NOT($AI77=$AM77),$AI77&gt;0,$AM77&gt;0,CL77&gt;0), ($AM77*CL77)/$AI77,     AND($AI77=0,$AM77&gt;0,$AQ77&gt;0), IF(INDEX(CL$12:CL$263,MATCH($AQ77,$AP$12:$AP$263,0))&gt;0,($AM77*INDEX(CL$12:CL$263,MATCH($AQ77,$AP$12:$AP$263,0)))/INDEX($AI$12:$AI$263,MATCH($AQ77,$AP$12:$AP$263,0)), "-"),     TRUE, "-")</f>
        <v>-</v>
      </c>
      <c r="CN77" s="187" t="e">
        <f t="shared" ref="CN77:CN140" si="129">IF(CM$9&gt;0, IF(OR(CM77="",CM77="-"), 0, CM77*$AT77), CL77*$AJ77)</f>
        <v>#VALUE!</v>
      </c>
      <c r="CO77" s="185">
        <f>COMMANDE!AS77</f>
        <v>0</v>
      </c>
      <c r="CP77" s="186" t="str">
        <f t="shared" ref="CP77:CP140" si="130">_xlfn.IFS(AND($AI77=$AM77,$AI77&gt;0,$AM77&gt;0,CO77&gt;0), CO77,     AND(NOT($AI77=$AM77),$AI77&gt;0,$AM77&gt;0,CO77&gt;0), ($AM77*CO77)/$AI77,     AND($AI77=0,$AM77&gt;0,$AQ77&gt;0), IF(INDEX(CO$12:CO$263,MATCH($AQ77,$AP$12:$AP$263,0))&gt;0,($AM77*INDEX(CO$12:CO$263,MATCH($AQ77,$AP$12:$AP$263,0)))/INDEX($AI$12:$AI$263,MATCH($AQ77,$AP$12:$AP$263,0)), "-"),     TRUE, "-")</f>
        <v>-</v>
      </c>
      <c r="CQ77" s="187" t="e">
        <f t="shared" ref="CQ77:CQ140" si="131">IF(CP$9&gt;0, IF(OR(CP77="",CP77="-"), 0, CP77*$AT77), CO77*$AJ77)</f>
        <v>#VALUE!</v>
      </c>
      <c r="CR77" s="185">
        <f>COMMANDE!AU77</f>
        <v>0</v>
      </c>
      <c r="CS77" s="186" t="str">
        <f t="shared" ref="CS77:CS140" si="132">_xlfn.IFS(AND($AI77=$AM77,$AI77&gt;0,$AM77&gt;0,CR77&gt;0), CR77,     AND(NOT($AI77=$AM77),$AI77&gt;0,$AM77&gt;0,CR77&gt;0), ($AM77*CR77)/$AI77,     AND($AI77=0,$AM77&gt;0,$AQ77&gt;0), IF(INDEX(CR$12:CR$263,MATCH($AQ77,$AP$12:$AP$263,0))&gt;0,($AM77*INDEX(CR$12:CR$263,MATCH($AQ77,$AP$12:$AP$263,0)))/INDEX($AI$12:$AI$263,MATCH($AQ77,$AP$12:$AP$263,0)), "-"),     TRUE, "-")</f>
        <v>-</v>
      </c>
      <c r="CT77" s="187" t="e">
        <f t="shared" ref="CT77:CT140" si="133">IF(CS$9&gt;0, IF(OR(CS77="",CS77="-"), 0, CS77*$AT77), CR77*$AJ77)</f>
        <v>#VALUE!</v>
      </c>
      <c r="CU77" s="185">
        <f>COMMANDE!AW77</f>
        <v>0</v>
      </c>
      <c r="CV77" s="186" t="str">
        <f t="shared" ref="CV77:CV140" si="134">_xlfn.IFS(AND($AI77=$AM77,$AI77&gt;0,$AM77&gt;0,CU77&gt;0), CU77,     AND(NOT($AI77=$AM77),$AI77&gt;0,$AM77&gt;0,CU77&gt;0), ($AM77*CU77)/$AI77,     AND($AI77=0,$AM77&gt;0,$AQ77&gt;0), IF(INDEX(CU$12:CU$263,MATCH($AQ77,$AP$12:$AP$263,0))&gt;0,($AM77*INDEX(CU$12:CU$263,MATCH($AQ77,$AP$12:$AP$263,0)))/INDEX($AI$12:$AI$263,MATCH($AQ77,$AP$12:$AP$263,0)), "-"),     TRUE, "-")</f>
        <v>-</v>
      </c>
      <c r="CW77" s="187" t="e">
        <f t="shared" ref="CW77:CW140" si="135">IF(CV$9&gt;0, IF(OR(CV77="",CV77="-"), 0, CV77*$AT77), CU77*$AJ77)</f>
        <v>#VALUE!</v>
      </c>
      <c r="CX77" s="185">
        <f>COMMANDE!AY77</f>
        <v>0</v>
      </c>
      <c r="CY77" s="186" t="str">
        <f t="shared" ref="CY77:CY140" si="136">_xlfn.IFS(AND($AI77=$AM77,$AI77&gt;0,$AM77&gt;0,CX77&gt;0), CX77,     AND(NOT($AI77=$AM77),$AI77&gt;0,$AM77&gt;0,CX77&gt;0), ($AM77*CX77)/$AI77,     AND($AI77=0,$AM77&gt;0,$AQ77&gt;0), IF(INDEX(CX$12:CX$263,MATCH($AQ77,$AP$12:$AP$263,0))&gt;0,($AM77*INDEX(CX$12:CX$263,MATCH($AQ77,$AP$12:$AP$263,0)))/INDEX($AI$12:$AI$263,MATCH($AQ77,$AP$12:$AP$263,0)), "-"),     TRUE, "-")</f>
        <v>-</v>
      </c>
      <c r="CZ77" s="187" t="e">
        <f t="shared" ref="CZ77:CZ140" si="137">IF(CY$9&gt;0, IF(OR(CY77="",CY77="-"), 0, CY77*$AT77), CX77*$AJ77)</f>
        <v>#VALUE!</v>
      </c>
      <c r="DA77" s="185">
        <f>COMMANDE!BA77</f>
        <v>0</v>
      </c>
      <c r="DB77" s="186" t="str">
        <f t="shared" ref="DB77:DB140" si="138">_xlfn.IFS(AND($AI77=$AM77,$AI77&gt;0,$AM77&gt;0,DA77&gt;0), DA77,     AND(NOT($AI77=$AM77),$AI77&gt;0,$AM77&gt;0,DA77&gt;0), ($AM77*DA77)/$AI77,     AND($AI77=0,$AM77&gt;0,$AQ77&gt;0), IF(INDEX(DA$12:DA$263,MATCH($AQ77,$AP$12:$AP$263,0))&gt;0,($AM77*INDEX(DA$12:DA$263,MATCH($AQ77,$AP$12:$AP$263,0)))/INDEX($AI$12:$AI$263,MATCH($AQ77,$AP$12:$AP$263,0)), "-"),     TRUE, "-")</f>
        <v>-</v>
      </c>
      <c r="DC77" s="187" t="e">
        <f t="shared" ref="DC77:DC140" si="139">IF(DB$9&gt;0, IF(OR(DB77="",DB77="-"), 0, DB77*$AT77), DA77*$AJ77)</f>
        <v>#VALUE!</v>
      </c>
      <c r="DD77" s="416"/>
      <c r="DE77" s="188"/>
    </row>
    <row r="78" spans="1:109" ht="40" customHeight="1" x14ac:dyDescent="0.2">
      <c r="A78" s="390" t="e">
        <f t="shared" si="72"/>
        <v>#VALUE!</v>
      </c>
      <c r="B78" s="390" t="e">
        <f t="shared" si="73"/>
        <v>#VALUE!</v>
      </c>
      <c r="C78" s="390" t="e">
        <f t="shared" si="74"/>
        <v>#VALUE!</v>
      </c>
      <c r="D78" s="390" t="e">
        <f t="shared" si="75"/>
        <v>#VALUE!</v>
      </c>
      <c r="E78" s="390" t="e">
        <f t="shared" si="76"/>
        <v>#VALUE!</v>
      </c>
      <c r="F78" s="390" t="e">
        <f t="shared" si="77"/>
        <v>#VALUE!</v>
      </c>
      <c r="G78" s="390" t="e">
        <f t="shared" si="78"/>
        <v>#VALUE!</v>
      </c>
      <c r="H78" s="390" t="e">
        <f t="shared" si="79"/>
        <v>#VALUE!</v>
      </c>
      <c r="I78" s="390" t="e">
        <f t="shared" si="80"/>
        <v>#VALUE!</v>
      </c>
      <c r="J78" s="390" t="e">
        <f t="shared" si="81"/>
        <v>#VALUE!</v>
      </c>
      <c r="K78" s="390" t="e">
        <f t="shared" si="82"/>
        <v>#VALUE!</v>
      </c>
      <c r="L78" s="390" t="e">
        <f t="shared" si="83"/>
        <v>#VALUE!</v>
      </c>
      <c r="M78" s="390" t="e">
        <f t="shared" si="84"/>
        <v>#VALUE!</v>
      </c>
      <c r="N78" s="390" t="e">
        <f t="shared" si="85"/>
        <v>#VALUE!</v>
      </c>
      <c r="O78" s="390" t="e">
        <f t="shared" si="86"/>
        <v>#VALUE!</v>
      </c>
      <c r="P78" s="390" t="e">
        <f t="shared" si="87"/>
        <v>#VALUE!</v>
      </c>
      <c r="Q78" s="390" t="e">
        <f t="shared" si="88"/>
        <v>#VALUE!</v>
      </c>
      <c r="R78" s="390" t="e">
        <f t="shared" si="89"/>
        <v>#VALUE!</v>
      </c>
      <c r="S78" s="390" t="e">
        <f t="shared" si="90"/>
        <v>#VALUE!</v>
      </c>
      <c r="T78" s="390" t="e">
        <f t="shared" si="91"/>
        <v>#VALUE!</v>
      </c>
      <c r="U78" s="387">
        <f t="shared" si="92"/>
        <v>0</v>
      </c>
      <c r="V78" s="175" t="str">
        <f>BDD!A68</f>
        <v>1002.133</v>
      </c>
      <c r="W78" s="176" t="str">
        <f>BDD!B68</f>
        <v>Courgette BIO (2nd catégorie)</v>
      </c>
      <c r="X78" s="177" t="str">
        <f>IF(BDD!F68=0, "", BDD!F68)</f>
        <v/>
      </c>
      <c r="Y78" s="178" t="e">
        <f>ROUND(BDD!G68+FDP_CMD_KG, 2)</f>
        <v>#VALUE!</v>
      </c>
      <c r="Z78" s="178" t="e">
        <f>ROUND(BDD!G68+FDP_FACT_KG, 2)</f>
        <v>#DIV/0!</v>
      </c>
      <c r="AA78" s="179" t="str">
        <f>BDD!H68</f>
        <v>kg</v>
      </c>
      <c r="AB78" s="180" t="e">
        <f>IF(NOT(ISBLANK(BDD!I68)), ROUND(SUM((BDD!G68*reduc1),FDP_CMD_KG), 2), "")</f>
        <v>#VALUE!</v>
      </c>
      <c r="AC78" s="180" t="e">
        <f>IF(NOT(ISBLANK(BDD!J68)), ROUND(SUM((BDD!G68*reduc2),FDP_CMD_KG), 2), "")</f>
        <v>#VALUE!</v>
      </c>
      <c r="AD78" s="180" t="e">
        <f>IF(NOT(ISBLANK(BDD!K68)), ROUND(SUM((BDD!G68*reduc3),FDP_CMD_KG), 2), "")</f>
        <v>#VALUE!</v>
      </c>
      <c r="AE78" s="180" t="e">
        <f>IF(NOT(ISBLANK(BDD!I68)), ROUND(SUM((BDD!G68*reduc1),FDP_FACT_KG), 2), "")</f>
        <v>#DIV/0!</v>
      </c>
      <c r="AF78" s="180" t="e">
        <f>IF(NOT(ISBLANK(BDD!J68)), ROUND(SUM((BDD!G68*reduc2),FDP_FACT_KG), 2), "")</f>
        <v>#DIV/0!</v>
      </c>
      <c r="AG78" s="180" t="e">
        <f>IF(NOT(ISBLANK(BDD!K68)), ROUND(SUM((BDD!G68*reduc3),FDP_FACT_KG), 2), "")</f>
        <v>#DIV/0!</v>
      </c>
      <c r="AH78" s="181" t="str">
        <f>BDD!C68</f>
        <v>Malaga</v>
      </c>
      <c r="AI78" s="403">
        <f t="shared" si="93"/>
        <v>0</v>
      </c>
      <c r="AJ78" s="182" t="e">
        <f t="shared" si="94"/>
        <v>#VALUE!</v>
      </c>
      <c r="AK78" s="183" t="e">
        <f t="shared" si="95"/>
        <v>#VALUE!</v>
      </c>
      <c r="AL78" s="534"/>
      <c r="AM78" s="410"/>
      <c r="AN78" s="182" t="e">
        <f t="shared" si="96"/>
        <v>#DIV/0!</v>
      </c>
      <c r="AO78" s="184" t="e">
        <f t="shared" si="97"/>
        <v>#DIV/0!</v>
      </c>
      <c r="AP78" s="174"/>
      <c r="AQ78" s="174"/>
      <c r="AR78" s="534"/>
      <c r="AS78" s="409">
        <f t="shared" si="98"/>
        <v>0</v>
      </c>
      <c r="AT78" s="182" t="e">
        <f t="shared" si="99"/>
        <v>#DIV/0!</v>
      </c>
      <c r="AU78" s="183" t="e">
        <f t="shared" si="71"/>
        <v>#DIV/0!</v>
      </c>
      <c r="AV78" s="185">
        <f>COMMANDE!O78</f>
        <v>0</v>
      </c>
      <c r="AW78" s="186" t="str">
        <f t="shared" si="100"/>
        <v>-</v>
      </c>
      <c r="AX78" s="187" t="e">
        <f t="shared" si="101"/>
        <v>#VALUE!</v>
      </c>
      <c r="AY78" s="185">
        <f>COMMANDE!Q78</f>
        <v>0</v>
      </c>
      <c r="AZ78" s="186" t="str">
        <f t="shared" si="102"/>
        <v>-</v>
      </c>
      <c r="BA78" s="187" t="e">
        <f t="shared" si="103"/>
        <v>#VALUE!</v>
      </c>
      <c r="BB78" s="185">
        <f>COMMANDE!S78</f>
        <v>0</v>
      </c>
      <c r="BC78" s="186" t="str">
        <f t="shared" si="104"/>
        <v>-</v>
      </c>
      <c r="BD78" s="187" t="e">
        <f t="shared" si="105"/>
        <v>#VALUE!</v>
      </c>
      <c r="BE78" s="185">
        <f>COMMANDE!U78</f>
        <v>0</v>
      </c>
      <c r="BF78" s="186" t="str">
        <f t="shared" si="106"/>
        <v>-</v>
      </c>
      <c r="BG78" s="187" t="e">
        <f t="shared" si="107"/>
        <v>#VALUE!</v>
      </c>
      <c r="BH78" s="185">
        <f>COMMANDE!W78</f>
        <v>0</v>
      </c>
      <c r="BI78" s="186" t="str">
        <f t="shared" si="108"/>
        <v>-</v>
      </c>
      <c r="BJ78" s="187" t="e">
        <f t="shared" si="109"/>
        <v>#VALUE!</v>
      </c>
      <c r="BK78" s="185">
        <f>COMMANDE!Y78</f>
        <v>0</v>
      </c>
      <c r="BL78" s="186" t="str">
        <f t="shared" si="110"/>
        <v>-</v>
      </c>
      <c r="BM78" s="187" t="e">
        <f t="shared" si="111"/>
        <v>#VALUE!</v>
      </c>
      <c r="BN78" s="185">
        <f>COMMANDE!AA78</f>
        <v>0</v>
      </c>
      <c r="BO78" s="186" t="str">
        <f t="shared" si="112"/>
        <v>-</v>
      </c>
      <c r="BP78" s="187" t="e">
        <f t="shared" si="113"/>
        <v>#VALUE!</v>
      </c>
      <c r="BQ78" s="185">
        <f>COMMANDE!AC78</f>
        <v>0</v>
      </c>
      <c r="BR78" s="186" t="str">
        <f t="shared" si="114"/>
        <v>-</v>
      </c>
      <c r="BS78" s="187" t="e">
        <f t="shared" si="115"/>
        <v>#VALUE!</v>
      </c>
      <c r="BT78" s="185">
        <f>COMMANDE!AE78</f>
        <v>0</v>
      </c>
      <c r="BU78" s="186" t="str">
        <f t="shared" si="116"/>
        <v>-</v>
      </c>
      <c r="BV78" s="187" t="e">
        <f t="shared" si="117"/>
        <v>#VALUE!</v>
      </c>
      <c r="BW78" s="185">
        <f>COMMANDE!AG78</f>
        <v>0</v>
      </c>
      <c r="BX78" s="186" t="str">
        <f t="shared" si="118"/>
        <v>-</v>
      </c>
      <c r="BY78" s="187" t="e">
        <f t="shared" si="119"/>
        <v>#VALUE!</v>
      </c>
      <c r="BZ78" s="185">
        <f>COMMANDE!AI78</f>
        <v>0</v>
      </c>
      <c r="CA78" s="186" t="str">
        <f t="shared" si="120"/>
        <v>-</v>
      </c>
      <c r="CB78" s="187" t="e">
        <f t="shared" si="121"/>
        <v>#VALUE!</v>
      </c>
      <c r="CC78" s="185">
        <f>COMMANDE!AK78</f>
        <v>0</v>
      </c>
      <c r="CD78" s="186" t="str">
        <f t="shared" si="122"/>
        <v>-</v>
      </c>
      <c r="CE78" s="187" t="e">
        <f t="shared" si="123"/>
        <v>#VALUE!</v>
      </c>
      <c r="CF78" s="185">
        <f>COMMANDE!AM78</f>
        <v>0</v>
      </c>
      <c r="CG78" s="186" t="str">
        <f t="shared" si="124"/>
        <v>-</v>
      </c>
      <c r="CH78" s="187" t="e">
        <f t="shared" si="125"/>
        <v>#VALUE!</v>
      </c>
      <c r="CI78" s="185">
        <f>COMMANDE!AO78</f>
        <v>0</v>
      </c>
      <c r="CJ78" s="186" t="str">
        <f t="shared" si="126"/>
        <v>-</v>
      </c>
      <c r="CK78" s="187" t="e">
        <f t="shared" si="127"/>
        <v>#VALUE!</v>
      </c>
      <c r="CL78" s="185">
        <f>COMMANDE!AQ78</f>
        <v>0</v>
      </c>
      <c r="CM78" s="186" t="str">
        <f t="shared" si="128"/>
        <v>-</v>
      </c>
      <c r="CN78" s="187" t="e">
        <f t="shared" si="129"/>
        <v>#VALUE!</v>
      </c>
      <c r="CO78" s="185">
        <f>COMMANDE!AS78</f>
        <v>0</v>
      </c>
      <c r="CP78" s="186" t="str">
        <f t="shared" si="130"/>
        <v>-</v>
      </c>
      <c r="CQ78" s="187" t="e">
        <f t="shared" si="131"/>
        <v>#VALUE!</v>
      </c>
      <c r="CR78" s="185">
        <f>COMMANDE!AU78</f>
        <v>0</v>
      </c>
      <c r="CS78" s="186" t="str">
        <f t="shared" si="132"/>
        <v>-</v>
      </c>
      <c r="CT78" s="187" t="e">
        <f t="shared" si="133"/>
        <v>#VALUE!</v>
      </c>
      <c r="CU78" s="185">
        <f>COMMANDE!AW78</f>
        <v>0</v>
      </c>
      <c r="CV78" s="186" t="str">
        <f t="shared" si="134"/>
        <v>-</v>
      </c>
      <c r="CW78" s="187" t="e">
        <f t="shared" si="135"/>
        <v>#VALUE!</v>
      </c>
      <c r="CX78" s="185">
        <f>COMMANDE!AY78</f>
        <v>0</v>
      </c>
      <c r="CY78" s="186" t="str">
        <f t="shared" si="136"/>
        <v>-</v>
      </c>
      <c r="CZ78" s="187" t="e">
        <f t="shared" si="137"/>
        <v>#VALUE!</v>
      </c>
      <c r="DA78" s="185">
        <f>COMMANDE!BA78</f>
        <v>0</v>
      </c>
      <c r="DB78" s="186" t="str">
        <f t="shared" si="138"/>
        <v>-</v>
      </c>
      <c r="DC78" s="187" t="e">
        <f t="shared" si="139"/>
        <v>#VALUE!</v>
      </c>
      <c r="DD78" s="416"/>
      <c r="DE78" s="188"/>
    </row>
    <row r="79" spans="1:109" ht="40" customHeight="1" x14ac:dyDescent="0.2">
      <c r="A79" s="390" t="e">
        <f t="shared" si="72"/>
        <v>#VALUE!</v>
      </c>
      <c r="B79" s="390" t="e">
        <f t="shared" si="73"/>
        <v>#VALUE!</v>
      </c>
      <c r="C79" s="390" t="e">
        <f t="shared" si="74"/>
        <v>#VALUE!</v>
      </c>
      <c r="D79" s="390" t="e">
        <f t="shared" si="75"/>
        <v>#VALUE!</v>
      </c>
      <c r="E79" s="390" t="e">
        <f t="shared" si="76"/>
        <v>#VALUE!</v>
      </c>
      <c r="F79" s="390" t="e">
        <f t="shared" si="77"/>
        <v>#VALUE!</v>
      </c>
      <c r="G79" s="390" t="e">
        <f t="shared" si="78"/>
        <v>#VALUE!</v>
      </c>
      <c r="H79" s="390" t="e">
        <f t="shared" si="79"/>
        <v>#VALUE!</v>
      </c>
      <c r="I79" s="390" t="e">
        <f t="shared" si="80"/>
        <v>#VALUE!</v>
      </c>
      <c r="J79" s="390" t="e">
        <f t="shared" si="81"/>
        <v>#VALUE!</v>
      </c>
      <c r="K79" s="390" t="e">
        <f t="shared" si="82"/>
        <v>#VALUE!</v>
      </c>
      <c r="L79" s="390" t="e">
        <f t="shared" si="83"/>
        <v>#VALUE!</v>
      </c>
      <c r="M79" s="390" t="e">
        <f t="shared" si="84"/>
        <v>#VALUE!</v>
      </c>
      <c r="N79" s="390" t="e">
        <f t="shared" si="85"/>
        <v>#VALUE!</v>
      </c>
      <c r="O79" s="390" t="e">
        <f t="shared" si="86"/>
        <v>#VALUE!</v>
      </c>
      <c r="P79" s="390" t="e">
        <f t="shared" si="87"/>
        <v>#VALUE!</v>
      </c>
      <c r="Q79" s="390" t="e">
        <f t="shared" si="88"/>
        <v>#VALUE!</v>
      </c>
      <c r="R79" s="390" t="e">
        <f t="shared" si="89"/>
        <v>#VALUE!</v>
      </c>
      <c r="S79" s="390" t="e">
        <f t="shared" si="90"/>
        <v>#VALUE!</v>
      </c>
      <c r="T79" s="390" t="e">
        <f t="shared" si="91"/>
        <v>#VALUE!</v>
      </c>
      <c r="U79" s="387">
        <f t="shared" si="92"/>
        <v>0</v>
      </c>
      <c r="V79" s="175">
        <f>BDD!A69</f>
        <v>6111</v>
      </c>
      <c r="W79" s="176" t="str">
        <f>BDD!B69</f>
        <v>Crackers déshydratés CRU BIO (env. 200g)
    - (tomate, tournesol, sarrasin, lin, oignons, ...)</v>
      </c>
      <c r="X79" s="177" t="str">
        <f>IF(BDD!F69=0, "", BDD!F69)</f>
        <v/>
      </c>
      <c r="Y79" s="178" t="e">
        <f>ROUND(BDD!G69+FDP_CMD_KG, 2)</f>
        <v>#VALUE!</v>
      </c>
      <c r="Z79" s="178" t="e">
        <f>ROUND(BDD!G69+FDP_FACT_KG, 2)</f>
        <v>#DIV/0!</v>
      </c>
      <c r="AA79" s="179" t="str">
        <f>BDD!H69</f>
        <v>Pièce</v>
      </c>
      <c r="AB79" s="180" t="str">
        <f>IF(NOT(ISBLANK(BDD!I69)), ROUND(SUM((BDD!G69*reduc1),FDP_CMD_KG), 2), "")</f>
        <v/>
      </c>
      <c r="AC79" s="180" t="str">
        <f>IF(NOT(ISBLANK(BDD!J69)), ROUND(SUM((BDD!G69*reduc2),FDP_CMD_KG), 2), "")</f>
        <v/>
      </c>
      <c r="AD79" s="180" t="str">
        <f>IF(NOT(ISBLANK(BDD!K69)), ROUND(SUM((BDD!G69*reduc3),FDP_CMD_KG), 2), "")</f>
        <v/>
      </c>
      <c r="AE79" s="180" t="str">
        <f>IF(NOT(ISBLANK(BDD!I69)), ROUND(SUM((BDD!G69*reduc1),FDP_FACT_KG), 2), "")</f>
        <v/>
      </c>
      <c r="AF79" s="180" t="str">
        <f>IF(NOT(ISBLANK(BDD!J69)), ROUND(SUM((BDD!G69*reduc2),FDP_FACT_KG), 2), "")</f>
        <v/>
      </c>
      <c r="AG79" s="180" t="str">
        <f>IF(NOT(ISBLANK(BDD!K69)), ROUND(SUM((BDD!G69*reduc3),FDP_FACT_KG), 2), "")</f>
        <v/>
      </c>
      <c r="AH79" s="181" t="str">
        <f>BDD!C69</f>
        <v>Espagne</v>
      </c>
      <c r="AI79" s="403">
        <f t="shared" si="93"/>
        <v>0</v>
      </c>
      <c r="AJ79" s="182" t="e">
        <f t="shared" si="94"/>
        <v>#VALUE!</v>
      </c>
      <c r="AK79" s="183" t="e">
        <f t="shared" si="95"/>
        <v>#VALUE!</v>
      </c>
      <c r="AL79" s="534"/>
      <c r="AM79" s="410"/>
      <c r="AN79" s="182" t="e">
        <f t="shared" si="96"/>
        <v>#DIV/0!</v>
      </c>
      <c r="AO79" s="184" t="e">
        <f t="shared" si="97"/>
        <v>#DIV/0!</v>
      </c>
      <c r="AP79" s="174"/>
      <c r="AQ79" s="174"/>
      <c r="AR79" s="534"/>
      <c r="AS79" s="409">
        <f t="shared" si="98"/>
        <v>0</v>
      </c>
      <c r="AT79" s="182" t="e">
        <f t="shared" si="99"/>
        <v>#DIV/0!</v>
      </c>
      <c r="AU79" s="183" t="e">
        <f t="shared" si="71"/>
        <v>#DIV/0!</v>
      </c>
      <c r="AV79" s="185">
        <f>COMMANDE!O79</f>
        <v>0</v>
      </c>
      <c r="AW79" s="186" t="str">
        <f t="shared" si="100"/>
        <v>-</v>
      </c>
      <c r="AX79" s="187" t="e">
        <f t="shared" si="101"/>
        <v>#VALUE!</v>
      </c>
      <c r="AY79" s="185">
        <f>COMMANDE!Q79</f>
        <v>0</v>
      </c>
      <c r="AZ79" s="186" t="str">
        <f t="shared" si="102"/>
        <v>-</v>
      </c>
      <c r="BA79" s="187" t="e">
        <f t="shared" si="103"/>
        <v>#VALUE!</v>
      </c>
      <c r="BB79" s="185">
        <f>COMMANDE!S79</f>
        <v>0</v>
      </c>
      <c r="BC79" s="186" t="str">
        <f t="shared" si="104"/>
        <v>-</v>
      </c>
      <c r="BD79" s="187" t="e">
        <f t="shared" si="105"/>
        <v>#VALUE!</v>
      </c>
      <c r="BE79" s="185">
        <f>COMMANDE!U79</f>
        <v>0</v>
      </c>
      <c r="BF79" s="186" t="str">
        <f t="shared" si="106"/>
        <v>-</v>
      </c>
      <c r="BG79" s="187" t="e">
        <f t="shared" si="107"/>
        <v>#VALUE!</v>
      </c>
      <c r="BH79" s="185">
        <f>COMMANDE!W79</f>
        <v>0</v>
      </c>
      <c r="BI79" s="186" t="str">
        <f t="shared" si="108"/>
        <v>-</v>
      </c>
      <c r="BJ79" s="187" t="e">
        <f t="shared" si="109"/>
        <v>#VALUE!</v>
      </c>
      <c r="BK79" s="185">
        <f>COMMANDE!Y79</f>
        <v>0</v>
      </c>
      <c r="BL79" s="186" t="str">
        <f t="shared" si="110"/>
        <v>-</v>
      </c>
      <c r="BM79" s="187" t="e">
        <f t="shared" si="111"/>
        <v>#VALUE!</v>
      </c>
      <c r="BN79" s="185">
        <f>COMMANDE!AA79</f>
        <v>0</v>
      </c>
      <c r="BO79" s="186" t="str">
        <f t="shared" si="112"/>
        <v>-</v>
      </c>
      <c r="BP79" s="187" t="e">
        <f t="shared" si="113"/>
        <v>#VALUE!</v>
      </c>
      <c r="BQ79" s="185">
        <f>COMMANDE!AC79</f>
        <v>0</v>
      </c>
      <c r="BR79" s="186" t="str">
        <f t="shared" si="114"/>
        <v>-</v>
      </c>
      <c r="BS79" s="187" t="e">
        <f t="shared" si="115"/>
        <v>#VALUE!</v>
      </c>
      <c r="BT79" s="185">
        <f>COMMANDE!AE79</f>
        <v>0</v>
      </c>
      <c r="BU79" s="186" t="str">
        <f t="shared" si="116"/>
        <v>-</v>
      </c>
      <c r="BV79" s="187" t="e">
        <f t="shared" si="117"/>
        <v>#VALUE!</v>
      </c>
      <c r="BW79" s="185">
        <f>COMMANDE!AG79</f>
        <v>0</v>
      </c>
      <c r="BX79" s="186" t="str">
        <f t="shared" si="118"/>
        <v>-</v>
      </c>
      <c r="BY79" s="187" t="e">
        <f t="shared" si="119"/>
        <v>#VALUE!</v>
      </c>
      <c r="BZ79" s="185">
        <f>COMMANDE!AI79</f>
        <v>0</v>
      </c>
      <c r="CA79" s="186" t="str">
        <f t="shared" si="120"/>
        <v>-</v>
      </c>
      <c r="CB79" s="187" t="e">
        <f t="shared" si="121"/>
        <v>#VALUE!</v>
      </c>
      <c r="CC79" s="185">
        <f>COMMANDE!AK79</f>
        <v>0</v>
      </c>
      <c r="CD79" s="186" t="str">
        <f t="shared" si="122"/>
        <v>-</v>
      </c>
      <c r="CE79" s="187" t="e">
        <f t="shared" si="123"/>
        <v>#VALUE!</v>
      </c>
      <c r="CF79" s="185">
        <f>COMMANDE!AM79</f>
        <v>0</v>
      </c>
      <c r="CG79" s="186" t="str">
        <f t="shared" si="124"/>
        <v>-</v>
      </c>
      <c r="CH79" s="187" t="e">
        <f t="shared" si="125"/>
        <v>#VALUE!</v>
      </c>
      <c r="CI79" s="185">
        <f>COMMANDE!AO79</f>
        <v>0</v>
      </c>
      <c r="CJ79" s="186" t="str">
        <f t="shared" si="126"/>
        <v>-</v>
      </c>
      <c r="CK79" s="187" t="e">
        <f t="shared" si="127"/>
        <v>#VALUE!</v>
      </c>
      <c r="CL79" s="185">
        <f>COMMANDE!AQ79</f>
        <v>0</v>
      </c>
      <c r="CM79" s="186" t="str">
        <f t="shared" si="128"/>
        <v>-</v>
      </c>
      <c r="CN79" s="187" t="e">
        <f t="shared" si="129"/>
        <v>#VALUE!</v>
      </c>
      <c r="CO79" s="185">
        <f>COMMANDE!AS79</f>
        <v>0</v>
      </c>
      <c r="CP79" s="186" t="str">
        <f t="shared" si="130"/>
        <v>-</v>
      </c>
      <c r="CQ79" s="187" t="e">
        <f t="shared" si="131"/>
        <v>#VALUE!</v>
      </c>
      <c r="CR79" s="185">
        <f>COMMANDE!AU79</f>
        <v>0</v>
      </c>
      <c r="CS79" s="186" t="str">
        <f t="shared" si="132"/>
        <v>-</v>
      </c>
      <c r="CT79" s="187" t="e">
        <f t="shared" si="133"/>
        <v>#VALUE!</v>
      </c>
      <c r="CU79" s="185">
        <f>COMMANDE!AW79</f>
        <v>0</v>
      </c>
      <c r="CV79" s="186" t="str">
        <f t="shared" si="134"/>
        <v>-</v>
      </c>
      <c r="CW79" s="187" t="e">
        <f t="shared" si="135"/>
        <v>#VALUE!</v>
      </c>
      <c r="CX79" s="185">
        <f>COMMANDE!AY79</f>
        <v>0</v>
      </c>
      <c r="CY79" s="186" t="str">
        <f t="shared" si="136"/>
        <v>-</v>
      </c>
      <c r="CZ79" s="187" t="e">
        <f t="shared" si="137"/>
        <v>#VALUE!</v>
      </c>
      <c r="DA79" s="185">
        <f>COMMANDE!BA79</f>
        <v>0</v>
      </c>
      <c r="DB79" s="186" t="str">
        <f t="shared" si="138"/>
        <v>-</v>
      </c>
      <c r="DC79" s="187" t="e">
        <f t="shared" si="139"/>
        <v>#VALUE!</v>
      </c>
      <c r="DD79" s="416"/>
      <c r="DE79" s="188"/>
    </row>
    <row r="80" spans="1:109" ht="40" customHeight="1" x14ac:dyDescent="0.2">
      <c r="A80" s="390" t="e">
        <f t="shared" si="72"/>
        <v>#VALUE!</v>
      </c>
      <c r="B80" s="390" t="e">
        <f t="shared" si="73"/>
        <v>#VALUE!</v>
      </c>
      <c r="C80" s="390" t="e">
        <f t="shared" si="74"/>
        <v>#VALUE!</v>
      </c>
      <c r="D80" s="390" t="e">
        <f t="shared" si="75"/>
        <v>#VALUE!</v>
      </c>
      <c r="E80" s="390" t="e">
        <f t="shared" si="76"/>
        <v>#VALUE!</v>
      </c>
      <c r="F80" s="390" t="e">
        <f t="shared" si="77"/>
        <v>#VALUE!</v>
      </c>
      <c r="G80" s="390" t="e">
        <f t="shared" si="78"/>
        <v>#VALUE!</v>
      </c>
      <c r="H80" s="390" t="e">
        <f t="shared" si="79"/>
        <v>#VALUE!</v>
      </c>
      <c r="I80" s="390" t="e">
        <f t="shared" si="80"/>
        <v>#VALUE!</v>
      </c>
      <c r="J80" s="390" t="e">
        <f t="shared" si="81"/>
        <v>#VALUE!</v>
      </c>
      <c r="K80" s="390" t="e">
        <f t="shared" si="82"/>
        <v>#VALUE!</v>
      </c>
      <c r="L80" s="390" t="e">
        <f t="shared" si="83"/>
        <v>#VALUE!</v>
      </c>
      <c r="M80" s="390" t="e">
        <f t="shared" si="84"/>
        <v>#VALUE!</v>
      </c>
      <c r="N80" s="390" t="e">
        <f t="shared" si="85"/>
        <v>#VALUE!</v>
      </c>
      <c r="O80" s="390" t="e">
        <f t="shared" si="86"/>
        <v>#VALUE!</v>
      </c>
      <c r="P80" s="390" t="e">
        <f t="shared" si="87"/>
        <v>#VALUE!</v>
      </c>
      <c r="Q80" s="390" t="e">
        <f t="shared" si="88"/>
        <v>#VALUE!</v>
      </c>
      <c r="R80" s="390" t="e">
        <f t="shared" si="89"/>
        <v>#VALUE!</v>
      </c>
      <c r="S80" s="390" t="e">
        <f t="shared" si="90"/>
        <v>#VALUE!</v>
      </c>
      <c r="T80" s="390" t="e">
        <f t="shared" si="91"/>
        <v>#VALUE!</v>
      </c>
      <c r="U80" s="387">
        <f t="shared" si="92"/>
        <v>0</v>
      </c>
      <c r="V80" s="175">
        <f>BDD!A70</f>
        <v>1393</v>
      </c>
      <c r="W80" s="176" t="str">
        <f>BDD!B70</f>
        <v>Curcuma frais BIO (paquet 500g)</v>
      </c>
      <c r="X80" s="177" t="str">
        <f>IF(BDD!F70=0, "", BDD!F70)</f>
        <v>❤️</v>
      </c>
      <c r="Y80" s="178" t="e">
        <f>ROUND(BDD!G70+FDP_CMD_KG, 2)</f>
        <v>#VALUE!</v>
      </c>
      <c r="Z80" s="178" t="e">
        <f>ROUND(BDD!G70+FDP_FACT_KG, 2)</f>
        <v>#DIV/0!</v>
      </c>
      <c r="AA80" s="179" t="str">
        <f>BDD!H70</f>
        <v>Pièce</v>
      </c>
      <c r="AB80" s="180" t="e">
        <f>IF(NOT(ISBLANK(BDD!I70)), ROUND(SUM((BDD!G70*reduc1),FDP_CMD_KG), 2), "")</f>
        <v>#VALUE!</v>
      </c>
      <c r="AC80" s="180" t="str">
        <f>IF(NOT(ISBLANK(BDD!J70)), ROUND(SUM((BDD!G70*reduc2),FDP_CMD_KG), 2), "")</f>
        <v/>
      </c>
      <c r="AD80" s="180" t="str">
        <f>IF(NOT(ISBLANK(BDD!K70)), ROUND(SUM((BDD!G70*reduc3),FDP_CMD_KG), 2), "")</f>
        <v/>
      </c>
      <c r="AE80" s="180" t="e">
        <f>IF(NOT(ISBLANK(BDD!I70)), ROUND(SUM((BDD!G70*reduc1),FDP_FACT_KG), 2), "")</f>
        <v>#DIV/0!</v>
      </c>
      <c r="AF80" s="180" t="str">
        <f>IF(NOT(ISBLANK(BDD!J70)), ROUND(SUM((BDD!G70*reduc2),FDP_FACT_KG), 2), "")</f>
        <v/>
      </c>
      <c r="AG80" s="180" t="str">
        <f>IF(NOT(ISBLANK(BDD!K70)), ROUND(SUM((BDD!G70*reduc3),FDP_FACT_KG), 2), "")</f>
        <v/>
      </c>
      <c r="AH80" s="181" t="str">
        <f>BDD!C70</f>
        <v>Pérou</v>
      </c>
      <c r="AI80" s="403">
        <f t="shared" si="93"/>
        <v>0</v>
      </c>
      <c r="AJ80" s="182" t="e">
        <f t="shared" si="94"/>
        <v>#VALUE!</v>
      </c>
      <c r="AK80" s="183" t="e">
        <f t="shared" si="95"/>
        <v>#VALUE!</v>
      </c>
      <c r="AL80" s="534"/>
      <c r="AM80" s="410"/>
      <c r="AN80" s="182" t="e">
        <f t="shared" si="96"/>
        <v>#DIV/0!</v>
      </c>
      <c r="AO80" s="184" t="e">
        <f t="shared" si="97"/>
        <v>#DIV/0!</v>
      </c>
      <c r="AP80" s="174"/>
      <c r="AQ80" s="174"/>
      <c r="AR80" s="534"/>
      <c r="AS80" s="409">
        <f t="shared" si="98"/>
        <v>0</v>
      </c>
      <c r="AT80" s="182" t="e">
        <f t="shared" si="99"/>
        <v>#DIV/0!</v>
      </c>
      <c r="AU80" s="183" t="e">
        <f t="shared" si="71"/>
        <v>#DIV/0!</v>
      </c>
      <c r="AV80" s="185">
        <f>COMMANDE!O80</f>
        <v>0</v>
      </c>
      <c r="AW80" s="186" t="str">
        <f t="shared" si="100"/>
        <v>-</v>
      </c>
      <c r="AX80" s="187" t="e">
        <f t="shared" si="101"/>
        <v>#VALUE!</v>
      </c>
      <c r="AY80" s="185">
        <f>COMMANDE!Q80</f>
        <v>0</v>
      </c>
      <c r="AZ80" s="186" t="str">
        <f t="shared" si="102"/>
        <v>-</v>
      </c>
      <c r="BA80" s="187" t="e">
        <f t="shared" si="103"/>
        <v>#VALUE!</v>
      </c>
      <c r="BB80" s="185">
        <f>COMMANDE!S80</f>
        <v>0</v>
      </c>
      <c r="BC80" s="186" t="str">
        <f t="shared" si="104"/>
        <v>-</v>
      </c>
      <c r="BD80" s="187" t="e">
        <f t="shared" si="105"/>
        <v>#VALUE!</v>
      </c>
      <c r="BE80" s="185">
        <f>COMMANDE!U80</f>
        <v>0</v>
      </c>
      <c r="BF80" s="186" t="str">
        <f t="shared" si="106"/>
        <v>-</v>
      </c>
      <c r="BG80" s="187" t="e">
        <f t="shared" si="107"/>
        <v>#VALUE!</v>
      </c>
      <c r="BH80" s="185">
        <f>COMMANDE!W80</f>
        <v>0</v>
      </c>
      <c r="BI80" s="186" t="str">
        <f t="shared" si="108"/>
        <v>-</v>
      </c>
      <c r="BJ80" s="187" t="e">
        <f t="shared" si="109"/>
        <v>#VALUE!</v>
      </c>
      <c r="BK80" s="185">
        <f>COMMANDE!Y80</f>
        <v>0</v>
      </c>
      <c r="BL80" s="186" t="str">
        <f t="shared" si="110"/>
        <v>-</v>
      </c>
      <c r="BM80" s="187" t="e">
        <f t="shared" si="111"/>
        <v>#VALUE!</v>
      </c>
      <c r="BN80" s="185">
        <f>COMMANDE!AA80</f>
        <v>0</v>
      </c>
      <c r="BO80" s="186" t="str">
        <f t="shared" si="112"/>
        <v>-</v>
      </c>
      <c r="BP80" s="187" t="e">
        <f t="shared" si="113"/>
        <v>#VALUE!</v>
      </c>
      <c r="BQ80" s="185">
        <f>COMMANDE!AC80</f>
        <v>0</v>
      </c>
      <c r="BR80" s="186" t="str">
        <f t="shared" si="114"/>
        <v>-</v>
      </c>
      <c r="BS80" s="187" t="e">
        <f t="shared" si="115"/>
        <v>#VALUE!</v>
      </c>
      <c r="BT80" s="185">
        <f>COMMANDE!AE80</f>
        <v>0</v>
      </c>
      <c r="BU80" s="186" t="str">
        <f t="shared" si="116"/>
        <v>-</v>
      </c>
      <c r="BV80" s="187" t="e">
        <f t="shared" si="117"/>
        <v>#VALUE!</v>
      </c>
      <c r="BW80" s="185">
        <f>COMMANDE!AG80</f>
        <v>0</v>
      </c>
      <c r="BX80" s="186" t="str">
        <f t="shared" si="118"/>
        <v>-</v>
      </c>
      <c r="BY80" s="187" t="e">
        <f t="shared" si="119"/>
        <v>#VALUE!</v>
      </c>
      <c r="BZ80" s="185">
        <f>COMMANDE!AI80</f>
        <v>0</v>
      </c>
      <c r="CA80" s="186" t="str">
        <f t="shared" si="120"/>
        <v>-</v>
      </c>
      <c r="CB80" s="187" t="e">
        <f t="shared" si="121"/>
        <v>#VALUE!</v>
      </c>
      <c r="CC80" s="185">
        <f>COMMANDE!AK80</f>
        <v>0</v>
      </c>
      <c r="CD80" s="186" t="str">
        <f t="shared" si="122"/>
        <v>-</v>
      </c>
      <c r="CE80" s="187" t="e">
        <f t="shared" si="123"/>
        <v>#VALUE!</v>
      </c>
      <c r="CF80" s="185">
        <f>COMMANDE!AM80</f>
        <v>0</v>
      </c>
      <c r="CG80" s="186" t="str">
        <f t="shared" si="124"/>
        <v>-</v>
      </c>
      <c r="CH80" s="187" t="e">
        <f t="shared" si="125"/>
        <v>#VALUE!</v>
      </c>
      <c r="CI80" s="185">
        <f>COMMANDE!AO80</f>
        <v>0</v>
      </c>
      <c r="CJ80" s="186" t="str">
        <f t="shared" si="126"/>
        <v>-</v>
      </c>
      <c r="CK80" s="187" t="e">
        <f t="shared" si="127"/>
        <v>#VALUE!</v>
      </c>
      <c r="CL80" s="185">
        <f>COMMANDE!AQ80</f>
        <v>0</v>
      </c>
      <c r="CM80" s="186" t="str">
        <f t="shared" si="128"/>
        <v>-</v>
      </c>
      <c r="CN80" s="187" t="e">
        <f t="shared" si="129"/>
        <v>#VALUE!</v>
      </c>
      <c r="CO80" s="185">
        <f>COMMANDE!AS80</f>
        <v>0</v>
      </c>
      <c r="CP80" s="186" t="str">
        <f t="shared" si="130"/>
        <v>-</v>
      </c>
      <c r="CQ80" s="187" t="e">
        <f t="shared" si="131"/>
        <v>#VALUE!</v>
      </c>
      <c r="CR80" s="185">
        <f>COMMANDE!AU80</f>
        <v>0</v>
      </c>
      <c r="CS80" s="186" t="str">
        <f t="shared" si="132"/>
        <v>-</v>
      </c>
      <c r="CT80" s="187" t="e">
        <f t="shared" si="133"/>
        <v>#VALUE!</v>
      </c>
      <c r="CU80" s="185">
        <f>COMMANDE!AW80</f>
        <v>0</v>
      </c>
      <c r="CV80" s="186" t="str">
        <f t="shared" si="134"/>
        <v>-</v>
      </c>
      <c r="CW80" s="187" t="e">
        <f t="shared" si="135"/>
        <v>#VALUE!</v>
      </c>
      <c r="CX80" s="185">
        <f>COMMANDE!AY80</f>
        <v>0</v>
      </c>
      <c r="CY80" s="186" t="str">
        <f t="shared" si="136"/>
        <v>-</v>
      </c>
      <c r="CZ80" s="187" t="e">
        <f t="shared" si="137"/>
        <v>#VALUE!</v>
      </c>
      <c r="DA80" s="185">
        <f>COMMANDE!BA80</f>
        <v>0</v>
      </c>
      <c r="DB80" s="186" t="str">
        <f t="shared" si="138"/>
        <v>-</v>
      </c>
      <c r="DC80" s="187" t="e">
        <f t="shared" si="139"/>
        <v>#VALUE!</v>
      </c>
      <c r="DD80" s="416"/>
      <c r="DE80" s="188"/>
    </row>
    <row r="81" spans="1:109" ht="40" customHeight="1" x14ac:dyDescent="0.2">
      <c r="A81" s="390" t="e">
        <f t="shared" si="72"/>
        <v>#VALUE!</v>
      </c>
      <c r="B81" s="390" t="e">
        <f t="shared" si="73"/>
        <v>#VALUE!</v>
      </c>
      <c r="C81" s="390" t="e">
        <f t="shared" si="74"/>
        <v>#VALUE!</v>
      </c>
      <c r="D81" s="390" t="e">
        <f t="shared" si="75"/>
        <v>#VALUE!</v>
      </c>
      <c r="E81" s="390" t="e">
        <f t="shared" si="76"/>
        <v>#VALUE!</v>
      </c>
      <c r="F81" s="390" t="e">
        <f t="shared" si="77"/>
        <v>#VALUE!</v>
      </c>
      <c r="G81" s="390" t="e">
        <f t="shared" si="78"/>
        <v>#VALUE!</v>
      </c>
      <c r="H81" s="390" t="e">
        <f t="shared" si="79"/>
        <v>#VALUE!</v>
      </c>
      <c r="I81" s="390" t="e">
        <f t="shared" si="80"/>
        <v>#VALUE!</v>
      </c>
      <c r="J81" s="390" t="e">
        <f t="shared" si="81"/>
        <v>#VALUE!</v>
      </c>
      <c r="K81" s="390" t="e">
        <f t="shared" si="82"/>
        <v>#VALUE!</v>
      </c>
      <c r="L81" s="390" t="e">
        <f t="shared" si="83"/>
        <v>#VALUE!</v>
      </c>
      <c r="M81" s="390" t="e">
        <f t="shared" si="84"/>
        <v>#VALUE!</v>
      </c>
      <c r="N81" s="390" t="e">
        <f t="shared" si="85"/>
        <v>#VALUE!</v>
      </c>
      <c r="O81" s="390" t="e">
        <f t="shared" si="86"/>
        <v>#VALUE!</v>
      </c>
      <c r="P81" s="390" t="e">
        <f t="shared" si="87"/>
        <v>#VALUE!</v>
      </c>
      <c r="Q81" s="390" t="e">
        <f t="shared" si="88"/>
        <v>#VALUE!</v>
      </c>
      <c r="R81" s="390" t="e">
        <f t="shared" si="89"/>
        <v>#VALUE!</v>
      </c>
      <c r="S81" s="390" t="e">
        <f t="shared" si="90"/>
        <v>#VALUE!</v>
      </c>
      <c r="T81" s="390" t="e">
        <f t="shared" si="91"/>
        <v>#VALUE!</v>
      </c>
      <c r="U81" s="387">
        <f t="shared" si="92"/>
        <v>0</v>
      </c>
      <c r="V81" s="175">
        <f>BDD!A71</f>
        <v>6018</v>
      </c>
      <c r="W81" s="176" t="str">
        <f>BDD!B71</f>
        <v>Dattes Deglet Nour en rame BIO</v>
      </c>
      <c r="X81" s="177" t="str">
        <f>IF(BDD!F71=0, "", BDD!F71)</f>
        <v>❤️</v>
      </c>
      <c r="Y81" s="178" t="e">
        <f>ROUND(BDD!G71+FDP_CMD_KG, 2)</f>
        <v>#VALUE!</v>
      </c>
      <c r="Z81" s="178" t="e">
        <f>ROUND(BDD!G71+FDP_FACT_KG, 2)</f>
        <v>#DIV/0!</v>
      </c>
      <c r="AA81" s="179" t="str">
        <f>BDD!H71</f>
        <v>kg</v>
      </c>
      <c r="AB81" s="180" t="e">
        <f>IF(NOT(ISBLANK(BDD!I71)), ROUND(SUM((BDD!G71*reduc1),FDP_CMD_KG), 2), "")</f>
        <v>#VALUE!</v>
      </c>
      <c r="AC81" s="180" t="e">
        <f>IF(NOT(ISBLANK(BDD!J71)), ROUND(SUM((BDD!G71*reduc2),FDP_CMD_KG), 2), "")</f>
        <v>#VALUE!</v>
      </c>
      <c r="AD81" s="180" t="str">
        <f>IF(NOT(ISBLANK(BDD!K71)), ROUND(SUM((BDD!G71*reduc3),FDP_CMD_KG), 2), "")</f>
        <v/>
      </c>
      <c r="AE81" s="180" t="e">
        <f>IF(NOT(ISBLANK(BDD!I71)), ROUND(SUM((BDD!G71*reduc1),FDP_FACT_KG), 2), "")</f>
        <v>#DIV/0!</v>
      </c>
      <c r="AF81" s="180" t="e">
        <f>IF(NOT(ISBLANK(BDD!J71)), ROUND(SUM((BDD!G71*reduc2),FDP_FACT_KG), 2), "")</f>
        <v>#DIV/0!</v>
      </c>
      <c r="AG81" s="180" t="str">
        <f>IF(NOT(ISBLANK(BDD!K71)), ROUND(SUM((BDD!G71*reduc3),FDP_FACT_KG), 2), "")</f>
        <v/>
      </c>
      <c r="AH81" s="181" t="str">
        <f>BDD!C71</f>
        <v>Israël</v>
      </c>
      <c r="AI81" s="403">
        <f t="shared" si="93"/>
        <v>0</v>
      </c>
      <c r="AJ81" s="182" t="e">
        <f t="shared" si="94"/>
        <v>#VALUE!</v>
      </c>
      <c r="AK81" s="183" t="e">
        <f t="shared" si="95"/>
        <v>#VALUE!</v>
      </c>
      <c r="AL81" s="534"/>
      <c r="AM81" s="410"/>
      <c r="AN81" s="182" t="e">
        <f t="shared" si="96"/>
        <v>#DIV/0!</v>
      </c>
      <c r="AO81" s="184" t="e">
        <f t="shared" si="97"/>
        <v>#DIV/0!</v>
      </c>
      <c r="AP81" s="174"/>
      <c r="AQ81" s="174"/>
      <c r="AR81" s="534"/>
      <c r="AS81" s="409">
        <f t="shared" si="98"/>
        <v>0</v>
      </c>
      <c r="AT81" s="182" t="e">
        <f t="shared" si="99"/>
        <v>#DIV/0!</v>
      </c>
      <c r="AU81" s="183" t="e">
        <f t="shared" si="71"/>
        <v>#DIV/0!</v>
      </c>
      <c r="AV81" s="185">
        <f>COMMANDE!O81</f>
        <v>0</v>
      </c>
      <c r="AW81" s="186" t="str">
        <f t="shared" si="100"/>
        <v>-</v>
      </c>
      <c r="AX81" s="187" t="e">
        <f t="shared" si="101"/>
        <v>#VALUE!</v>
      </c>
      <c r="AY81" s="185">
        <f>COMMANDE!Q81</f>
        <v>0</v>
      </c>
      <c r="AZ81" s="186" t="str">
        <f t="shared" si="102"/>
        <v>-</v>
      </c>
      <c r="BA81" s="187" t="e">
        <f t="shared" si="103"/>
        <v>#VALUE!</v>
      </c>
      <c r="BB81" s="185">
        <f>COMMANDE!S81</f>
        <v>0</v>
      </c>
      <c r="BC81" s="186" t="str">
        <f t="shared" si="104"/>
        <v>-</v>
      </c>
      <c r="BD81" s="187" t="e">
        <f t="shared" si="105"/>
        <v>#VALUE!</v>
      </c>
      <c r="BE81" s="185">
        <f>COMMANDE!U81</f>
        <v>0</v>
      </c>
      <c r="BF81" s="186" t="str">
        <f t="shared" si="106"/>
        <v>-</v>
      </c>
      <c r="BG81" s="187" t="e">
        <f t="shared" si="107"/>
        <v>#VALUE!</v>
      </c>
      <c r="BH81" s="185">
        <f>COMMANDE!W81</f>
        <v>0</v>
      </c>
      <c r="BI81" s="186" t="str">
        <f t="shared" si="108"/>
        <v>-</v>
      </c>
      <c r="BJ81" s="187" t="e">
        <f t="shared" si="109"/>
        <v>#VALUE!</v>
      </c>
      <c r="BK81" s="185">
        <f>COMMANDE!Y81</f>
        <v>0</v>
      </c>
      <c r="BL81" s="186" t="str">
        <f t="shared" si="110"/>
        <v>-</v>
      </c>
      <c r="BM81" s="187" t="e">
        <f t="shared" si="111"/>
        <v>#VALUE!</v>
      </c>
      <c r="BN81" s="185">
        <f>COMMANDE!AA81</f>
        <v>0</v>
      </c>
      <c r="BO81" s="186" t="str">
        <f t="shared" si="112"/>
        <v>-</v>
      </c>
      <c r="BP81" s="187" t="e">
        <f t="shared" si="113"/>
        <v>#VALUE!</v>
      </c>
      <c r="BQ81" s="185">
        <f>COMMANDE!AC81</f>
        <v>0</v>
      </c>
      <c r="BR81" s="186" t="str">
        <f t="shared" si="114"/>
        <v>-</v>
      </c>
      <c r="BS81" s="187" t="e">
        <f t="shared" si="115"/>
        <v>#VALUE!</v>
      </c>
      <c r="BT81" s="185">
        <f>COMMANDE!AE81</f>
        <v>0</v>
      </c>
      <c r="BU81" s="186" t="str">
        <f t="shared" si="116"/>
        <v>-</v>
      </c>
      <c r="BV81" s="187" t="e">
        <f t="shared" si="117"/>
        <v>#VALUE!</v>
      </c>
      <c r="BW81" s="185">
        <f>COMMANDE!AG81</f>
        <v>0</v>
      </c>
      <c r="BX81" s="186" t="str">
        <f t="shared" si="118"/>
        <v>-</v>
      </c>
      <c r="BY81" s="187" t="e">
        <f t="shared" si="119"/>
        <v>#VALUE!</v>
      </c>
      <c r="BZ81" s="185">
        <f>COMMANDE!AI81</f>
        <v>0</v>
      </c>
      <c r="CA81" s="186" t="str">
        <f t="shared" si="120"/>
        <v>-</v>
      </c>
      <c r="CB81" s="187" t="e">
        <f t="shared" si="121"/>
        <v>#VALUE!</v>
      </c>
      <c r="CC81" s="185">
        <f>COMMANDE!AK81</f>
        <v>0</v>
      </c>
      <c r="CD81" s="186" t="str">
        <f t="shared" si="122"/>
        <v>-</v>
      </c>
      <c r="CE81" s="187" t="e">
        <f t="shared" si="123"/>
        <v>#VALUE!</v>
      </c>
      <c r="CF81" s="185">
        <f>COMMANDE!AM81</f>
        <v>0</v>
      </c>
      <c r="CG81" s="186" t="str">
        <f t="shared" si="124"/>
        <v>-</v>
      </c>
      <c r="CH81" s="187" t="e">
        <f t="shared" si="125"/>
        <v>#VALUE!</v>
      </c>
      <c r="CI81" s="185">
        <f>COMMANDE!AO81</f>
        <v>0</v>
      </c>
      <c r="CJ81" s="186" t="str">
        <f t="shared" si="126"/>
        <v>-</v>
      </c>
      <c r="CK81" s="187" t="e">
        <f t="shared" si="127"/>
        <v>#VALUE!</v>
      </c>
      <c r="CL81" s="185">
        <f>COMMANDE!AQ81</f>
        <v>0</v>
      </c>
      <c r="CM81" s="186" t="str">
        <f t="shared" si="128"/>
        <v>-</v>
      </c>
      <c r="CN81" s="187" t="e">
        <f t="shared" si="129"/>
        <v>#VALUE!</v>
      </c>
      <c r="CO81" s="185">
        <f>COMMANDE!AS81</f>
        <v>0</v>
      </c>
      <c r="CP81" s="186" t="str">
        <f t="shared" si="130"/>
        <v>-</v>
      </c>
      <c r="CQ81" s="187" t="e">
        <f t="shared" si="131"/>
        <v>#VALUE!</v>
      </c>
      <c r="CR81" s="185">
        <f>COMMANDE!AU81</f>
        <v>0</v>
      </c>
      <c r="CS81" s="186" t="str">
        <f t="shared" si="132"/>
        <v>-</v>
      </c>
      <c r="CT81" s="187" t="e">
        <f t="shared" si="133"/>
        <v>#VALUE!</v>
      </c>
      <c r="CU81" s="185">
        <f>COMMANDE!AW81</f>
        <v>0</v>
      </c>
      <c r="CV81" s="186" t="str">
        <f t="shared" si="134"/>
        <v>-</v>
      </c>
      <c r="CW81" s="187" t="e">
        <f t="shared" si="135"/>
        <v>#VALUE!</v>
      </c>
      <c r="CX81" s="185">
        <f>COMMANDE!AY81</f>
        <v>0</v>
      </c>
      <c r="CY81" s="186" t="str">
        <f t="shared" si="136"/>
        <v>-</v>
      </c>
      <c r="CZ81" s="187" t="e">
        <f t="shared" si="137"/>
        <v>#VALUE!</v>
      </c>
      <c r="DA81" s="185">
        <f>COMMANDE!BA81</f>
        <v>0</v>
      </c>
      <c r="DB81" s="186" t="str">
        <f t="shared" si="138"/>
        <v>-</v>
      </c>
      <c r="DC81" s="187" t="e">
        <f t="shared" si="139"/>
        <v>#VALUE!</v>
      </c>
      <c r="DD81" s="416"/>
      <c r="DE81" s="188"/>
    </row>
    <row r="82" spans="1:109" ht="40" customHeight="1" x14ac:dyDescent="0.2">
      <c r="A82" s="390" t="e">
        <f t="shared" si="72"/>
        <v>#VALUE!</v>
      </c>
      <c r="B82" s="390" t="e">
        <f t="shared" si="73"/>
        <v>#VALUE!</v>
      </c>
      <c r="C82" s="390" t="e">
        <f t="shared" si="74"/>
        <v>#VALUE!</v>
      </c>
      <c r="D82" s="390" t="e">
        <f t="shared" si="75"/>
        <v>#VALUE!</v>
      </c>
      <c r="E82" s="390" t="e">
        <f t="shared" si="76"/>
        <v>#VALUE!</v>
      </c>
      <c r="F82" s="390" t="e">
        <f t="shared" si="77"/>
        <v>#VALUE!</v>
      </c>
      <c r="G82" s="390" t="e">
        <f t="shared" si="78"/>
        <v>#VALUE!</v>
      </c>
      <c r="H82" s="390" t="e">
        <f t="shared" si="79"/>
        <v>#VALUE!</v>
      </c>
      <c r="I82" s="390" t="e">
        <f t="shared" si="80"/>
        <v>#VALUE!</v>
      </c>
      <c r="J82" s="390" t="e">
        <f t="shared" si="81"/>
        <v>#VALUE!</v>
      </c>
      <c r="K82" s="390" t="e">
        <f t="shared" si="82"/>
        <v>#VALUE!</v>
      </c>
      <c r="L82" s="390" t="e">
        <f t="shared" si="83"/>
        <v>#VALUE!</v>
      </c>
      <c r="M82" s="390" t="e">
        <f t="shared" si="84"/>
        <v>#VALUE!</v>
      </c>
      <c r="N82" s="390" t="e">
        <f t="shared" si="85"/>
        <v>#VALUE!</v>
      </c>
      <c r="O82" s="390" t="e">
        <f t="shared" si="86"/>
        <v>#VALUE!</v>
      </c>
      <c r="P82" s="390" t="e">
        <f t="shared" si="87"/>
        <v>#VALUE!</v>
      </c>
      <c r="Q82" s="390" t="e">
        <f t="shared" si="88"/>
        <v>#VALUE!</v>
      </c>
      <c r="R82" s="390" t="e">
        <f t="shared" si="89"/>
        <v>#VALUE!</v>
      </c>
      <c r="S82" s="390" t="e">
        <f t="shared" si="90"/>
        <v>#VALUE!</v>
      </c>
      <c r="T82" s="390" t="e">
        <f t="shared" si="91"/>
        <v>#VALUE!</v>
      </c>
      <c r="U82" s="387">
        <f t="shared" si="92"/>
        <v>0</v>
      </c>
      <c r="V82" s="175">
        <f>BDD!A72</f>
        <v>1485</v>
      </c>
      <c r="W82" s="176" t="str">
        <f>BDD!B72</f>
        <v>Dattes Deglet Nour sans rame BIO</v>
      </c>
      <c r="X82" s="177" t="str">
        <f>IF(BDD!F72=0, "", BDD!F72)</f>
        <v/>
      </c>
      <c r="Y82" s="178" t="e">
        <f>ROUND(BDD!G72+FDP_CMD_KG, 2)</f>
        <v>#VALUE!</v>
      </c>
      <c r="Z82" s="178" t="e">
        <f>ROUND(BDD!G72+FDP_FACT_KG, 2)</f>
        <v>#DIV/0!</v>
      </c>
      <c r="AA82" s="179" t="str">
        <f>BDD!H72</f>
        <v>kg</v>
      </c>
      <c r="AB82" s="180" t="e">
        <f>IF(NOT(ISBLANK(BDD!I72)), ROUND(SUM((BDD!G72*reduc1),FDP_CMD_KG), 2), "")</f>
        <v>#VALUE!</v>
      </c>
      <c r="AC82" s="180" t="e">
        <f>IF(NOT(ISBLANK(BDD!J72)), ROUND(SUM((BDD!G72*reduc2),FDP_CMD_KG), 2), "")</f>
        <v>#VALUE!</v>
      </c>
      <c r="AD82" s="180" t="str">
        <f>IF(NOT(ISBLANK(BDD!K72)), ROUND(SUM((BDD!G72*reduc3),FDP_CMD_KG), 2), "")</f>
        <v/>
      </c>
      <c r="AE82" s="180" t="e">
        <f>IF(NOT(ISBLANK(BDD!I72)), ROUND(SUM((BDD!G72*reduc1),FDP_FACT_KG), 2), "")</f>
        <v>#DIV/0!</v>
      </c>
      <c r="AF82" s="180" t="e">
        <f>IF(NOT(ISBLANK(BDD!J72)), ROUND(SUM((BDD!G72*reduc2),FDP_FACT_KG), 2), "")</f>
        <v>#DIV/0!</v>
      </c>
      <c r="AG82" s="180" t="str">
        <f>IF(NOT(ISBLANK(BDD!K72)), ROUND(SUM((BDD!G72*reduc3),FDP_FACT_KG), 2), "")</f>
        <v/>
      </c>
      <c r="AH82" s="181" t="str">
        <f>BDD!C72</f>
        <v>Tunisie</v>
      </c>
      <c r="AI82" s="403">
        <f t="shared" si="93"/>
        <v>0</v>
      </c>
      <c r="AJ82" s="182" t="e">
        <f t="shared" si="94"/>
        <v>#VALUE!</v>
      </c>
      <c r="AK82" s="183" t="e">
        <f t="shared" si="95"/>
        <v>#VALUE!</v>
      </c>
      <c r="AL82" s="534"/>
      <c r="AM82" s="410"/>
      <c r="AN82" s="182" t="e">
        <f t="shared" si="96"/>
        <v>#DIV/0!</v>
      </c>
      <c r="AO82" s="184" t="e">
        <f t="shared" si="97"/>
        <v>#DIV/0!</v>
      </c>
      <c r="AP82" s="174"/>
      <c r="AQ82" s="174"/>
      <c r="AR82" s="534"/>
      <c r="AS82" s="409">
        <f t="shared" si="98"/>
        <v>0</v>
      </c>
      <c r="AT82" s="182" t="e">
        <f t="shared" si="99"/>
        <v>#DIV/0!</v>
      </c>
      <c r="AU82" s="183" t="e">
        <f t="shared" si="71"/>
        <v>#DIV/0!</v>
      </c>
      <c r="AV82" s="185">
        <f>COMMANDE!O82</f>
        <v>0</v>
      </c>
      <c r="AW82" s="186" t="str">
        <f t="shared" si="100"/>
        <v>-</v>
      </c>
      <c r="AX82" s="187" t="e">
        <f t="shared" si="101"/>
        <v>#VALUE!</v>
      </c>
      <c r="AY82" s="185">
        <f>COMMANDE!Q82</f>
        <v>0</v>
      </c>
      <c r="AZ82" s="186" t="str">
        <f t="shared" si="102"/>
        <v>-</v>
      </c>
      <c r="BA82" s="187" t="e">
        <f t="shared" si="103"/>
        <v>#VALUE!</v>
      </c>
      <c r="BB82" s="185">
        <f>COMMANDE!S82</f>
        <v>0</v>
      </c>
      <c r="BC82" s="186" t="str">
        <f t="shared" si="104"/>
        <v>-</v>
      </c>
      <c r="BD82" s="187" t="e">
        <f t="shared" si="105"/>
        <v>#VALUE!</v>
      </c>
      <c r="BE82" s="185">
        <f>COMMANDE!U82</f>
        <v>0</v>
      </c>
      <c r="BF82" s="186" t="str">
        <f t="shared" si="106"/>
        <v>-</v>
      </c>
      <c r="BG82" s="187" t="e">
        <f t="shared" si="107"/>
        <v>#VALUE!</v>
      </c>
      <c r="BH82" s="185">
        <f>COMMANDE!W82</f>
        <v>0</v>
      </c>
      <c r="BI82" s="186" t="str">
        <f t="shared" si="108"/>
        <v>-</v>
      </c>
      <c r="BJ82" s="187" t="e">
        <f t="shared" si="109"/>
        <v>#VALUE!</v>
      </c>
      <c r="BK82" s="185">
        <f>COMMANDE!Y82</f>
        <v>0</v>
      </c>
      <c r="BL82" s="186" t="str">
        <f t="shared" si="110"/>
        <v>-</v>
      </c>
      <c r="BM82" s="187" t="e">
        <f t="shared" si="111"/>
        <v>#VALUE!</v>
      </c>
      <c r="BN82" s="185">
        <f>COMMANDE!AA82</f>
        <v>0</v>
      </c>
      <c r="BO82" s="186" t="str">
        <f t="shared" si="112"/>
        <v>-</v>
      </c>
      <c r="BP82" s="187" t="e">
        <f t="shared" si="113"/>
        <v>#VALUE!</v>
      </c>
      <c r="BQ82" s="185">
        <f>COMMANDE!AC82</f>
        <v>0</v>
      </c>
      <c r="BR82" s="186" t="str">
        <f t="shared" si="114"/>
        <v>-</v>
      </c>
      <c r="BS82" s="187" t="e">
        <f t="shared" si="115"/>
        <v>#VALUE!</v>
      </c>
      <c r="BT82" s="185">
        <f>COMMANDE!AE82</f>
        <v>0</v>
      </c>
      <c r="BU82" s="186" t="str">
        <f t="shared" si="116"/>
        <v>-</v>
      </c>
      <c r="BV82" s="187" t="e">
        <f t="shared" si="117"/>
        <v>#VALUE!</v>
      </c>
      <c r="BW82" s="185">
        <f>COMMANDE!AG82</f>
        <v>0</v>
      </c>
      <c r="BX82" s="186" t="str">
        <f t="shared" si="118"/>
        <v>-</v>
      </c>
      <c r="BY82" s="187" t="e">
        <f t="shared" si="119"/>
        <v>#VALUE!</v>
      </c>
      <c r="BZ82" s="185">
        <f>COMMANDE!AI82</f>
        <v>0</v>
      </c>
      <c r="CA82" s="186" t="str">
        <f t="shared" si="120"/>
        <v>-</v>
      </c>
      <c r="CB82" s="187" t="e">
        <f t="shared" si="121"/>
        <v>#VALUE!</v>
      </c>
      <c r="CC82" s="185">
        <f>COMMANDE!AK82</f>
        <v>0</v>
      </c>
      <c r="CD82" s="186" t="str">
        <f t="shared" si="122"/>
        <v>-</v>
      </c>
      <c r="CE82" s="187" t="e">
        <f t="shared" si="123"/>
        <v>#VALUE!</v>
      </c>
      <c r="CF82" s="185">
        <f>COMMANDE!AM82</f>
        <v>0</v>
      </c>
      <c r="CG82" s="186" t="str">
        <f t="shared" si="124"/>
        <v>-</v>
      </c>
      <c r="CH82" s="187" t="e">
        <f t="shared" si="125"/>
        <v>#VALUE!</v>
      </c>
      <c r="CI82" s="185">
        <f>COMMANDE!AO82</f>
        <v>0</v>
      </c>
      <c r="CJ82" s="186" t="str">
        <f t="shared" si="126"/>
        <v>-</v>
      </c>
      <c r="CK82" s="187" t="e">
        <f t="shared" si="127"/>
        <v>#VALUE!</v>
      </c>
      <c r="CL82" s="185">
        <f>COMMANDE!AQ82</f>
        <v>0</v>
      </c>
      <c r="CM82" s="186" t="str">
        <f t="shared" si="128"/>
        <v>-</v>
      </c>
      <c r="CN82" s="187" t="e">
        <f t="shared" si="129"/>
        <v>#VALUE!</v>
      </c>
      <c r="CO82" s="185">
        <f>COMMANDE!AS82</f>
        <v>0</v>
      </c>
      <c r="CP82" s="186" t="str">
        <f t="shared" si="130"/>
        <v>-</v>
      </c>
      <c r="CQ82" s="187" t="e">
        <f t="shared" si="131"/>
        <v>#VALUE!</v>
      </c>
      <c r="CR82" s="185">
        <f>COMMANDE!AU82</f>
        <v>0</v>
      </c>
      <c r="CS82" s="186" t="str">
        <f t="shared" si="132"/>
        <v>-</v>
      </c>
      <c r="CT82" s="187" t="e">
        <f t="shared" si="133"/>
        <v>#VALUE!</v>
      </c>
      <c r="CU82" s="185">
        <f>COMMANDE!AW82</f>
        <v>0</v>
      </c>
      <c r="CV82" s="186" t="str">
        <f t="shared" si="134"/>
        <v>-</v>
      </c>
      <c r="CW82" s="187" t="e">
        <f t="shared" si="135"/>
        <v>#VALUE!</v>
      </c>
      <c r="CX82" s="185">
        <f>COMMANDE!AY82</f>
        <v>0</v>
      </c>
      <c r="CY82" s="186" t="str">
        <f t="shared" si="136"/>
        <v>-</v>
      </c>
      <c r="CZ82" s="187" t="e">
        <f t="shared" si="137"/>
        <v>#VALUE!</v>
      </c>
      <c r="DA82" s="185">
        <f>COMMANDE!BA82</f>
        <v>0</v>
      </c>
      <c r="DB82" s="186" t="str">
        <f t="shared" si="138"/>
        <v>-</v>
      </c>
      <c r="DC82" s="187" t="e">
        <f t="shared" si="139"/>
        <v>#VALUE!</v>
      </c>
      <c r="DD82" s="416"/>
      <c r="DE82" s="188"/>
    </row>
    <row r="83" spans="1:109" ht="40" customHeight="1" x14ac:dyDescent="0.2">
      <c r="A83" s="390" t="e">
        <f t="shared" si="72"/>
        <v>#VALUE!</v>
      </c>
      <c r="B83" s="390" t="e">
        <f t="shared" si="73"/>
        <v>#VALUE!</v>
      </c>
      <c r="C83" s="390" t="e">
        <f t="shared" si="74"/>
        <v>#VALUE!</v>
      </c>
      <c r="D83" s="390" t="e">
        <f t="shared" si="75"/>
        <v>#VALUE!</v>
      </c>
      <c r="E83" s="390" t="e">
        <f t="shared" si="76"/>
        <v>#VALUE!</v>
      </c>
      <c r="F83" s="390" t="e">
        <f t="shared" si="77"/>
        <v>#VALUE!</v>
      </c>
      <c r="G83" s="390" t="e">
        <f t="shared" si="78"/>
        <v>#VALUE!</v>
      </c>
      <c r="H83" s="390" t="e">
        <f t="shared" si="79"/>
        <v>#VALUE!</v>
      </c>
      <c r="I83" s="390" t="e">
        <f t="shared" si="80"/>
        <v>#VALUE!</v>
      </c>
      <c r="J83" s="390" t="e">
        <f t="shared" si="81"/>
        <v>#VALUE!</v>
      </c>
      <c r="K83" s="390" t="e">
        <f t="shared" si="82"/>
        <v>#VALUE!</v>
      </c>
      <c r="L83" s="390" t="e">
        <f t="shared" si="83"/>
        <v>#VALUE!</v>
      </c>
      <c r="M83" s="390" t="e">
        <f t="shared" si="84"/>
        <v>#VALUE!</v>
      </c>
      <c r="N83" s="390" t="e">
        <f t="shared" si="85"/>
        <v>#VALUE!</v>
      </c>
      <c r="O83" s="390" t="e">
        <f t="shared" si="86"/>
        <v>#VALUE!</v>
      </c>
      <c r="P83" s="390" t="e">
        <f t="shared" si="87"/>
        <v>#VALUE!</v>
      </c>
      <c r="Q83" s="390" t="e">
        <f t="shared" si="88"/>
        <v>#VALUE!</v>
      </c>
      <c r="R83" s="390" t="e">
        <f t="shared" si="89"/>
        <v>#VALUE!</v>
      </c>
      <c r="S83" s="390" t="e">
        <f t="shared" si="90"/>
        <v>#VALUE!</v>
      </c>
      <c r="T83" s="390" t="e">
        <f t="shared" si="91"/>
        <v>#VALUE!</v>
      </c>
      <c r="U83" s="387">
        <f t="shared" si="92"/>
        <v>0</v>
      </c>
      <c r="V83" s="175">
        <f>BDD!A73</f>
        <v>1320</v>
      </c>
      <c r="W83" s="176" t="str">
        <f>BDD!B73</f>
        <v>Dattes Deglet sans noyau BIO</v>
      </c>
      <c r="X83" s="177" t="str">
        <f>IF(BDD!F73=0, "", BDD!F73)</f>
        <v>❤️</v>
      </c>
      <c r="Y83" s="178" t="e">
        <f>ROUND(BDD!G73+FDP_CMD_KG, 2)</f>
        <v>#VALUE!</v>
      </c>
      <c r="Z83" s="178" t="e">
        <f>ROUND(BDD!G73+FDP_FACT_KG, 2)</f>
        <v>#DIV/0!</v>
      </c>
      <c r="AA83" s="179" t="str">
        <f>BDD!H73</f>
        <v>kg</v>
      </c>
      <c r="AB83" s="180" t="e">
        <f>IF(NOT(ISBLANK(BDD!I73)), ROUND(SUM((BDD!G73*reduc1),FDP_CMD_KG), 2), "")</f>
        <v>#VALUE!</v>
      </c>
      <c r="AC83" s="180" t="str">
        <f>IF(NOT(ISBLANK(BDD!J73)), ROUND(SUM((BDD!G73*reduc2),FDP_CMD_KG), 2), "")</f>
        <v/>
      </c>
      <c r="AD83" s="180" t="str">
        <f>IF(NOT(ISBLANK(BDD!K73)), ROUND(SUM((BDD!G73*reduc3),FDP_CMD_KG), 2), "")</f>
        <v/>
      </c>
      <c r="AE83" s="180" t="e">
        <f>IF(NOT(ISBLANK(BDD!I73)), ROUND(SUM((BDD!G73*reduc1),FDP_FACT_KG), 2), "")</f>
        <v>#DIV/0!</v>
      </c>
      <c r="AF83" s="180" t="str">
        <f>IF(NOT(ISBLANK(BDD!J73)), ROUND(SUM((BDD!G73*reduc2),FDP_FACT_KG), 2), "")</f>
        <v/>
      </c>
      <c r="AG83" s="180" t="str">
        <f>IF(NOT(ISBLANK(BDD!K73)), ROUND(SUM((BDD!G73*reduc3),FDP_FACT_KG), 2), "")</f>
        <v/>
      </c>
      <c r="AH83" s="181" t="str">
        <f>BDD!C73</f>
        <v>Tunisie</v>
      </c>
      <c r="AI83" s="403">
        <f t="shared" si="93"/>
        <v>0</v>
      </c>
      <c r="AJ83" s="182" t="e">
        <f t="shared" si="94"/>
        <v>#VALUE!</v>
      </c>
      <c r="AK83" s="183" t="e">
        <f t="shared" si="95"/>
        <v>#VALUE!</v>
      </c>
      <c r="AL83" s="534"/>
      <c r="AM83" s="410"/>
      <c r="AN83" s="182" t="e">
        <f t="shared" si="96"/>
        <v>#DIV/0!</v>
      </c>
      <c r="AO83" s="184" t="e">
        <f t="shared" si="97"/>
        <v>#DIV/0!</v>
      </c>
      <c r="AP83" s="174"/>
      <c r="AQ83" s="174"/>
      <c r="AR83" s="534"/>
      <c r="AS83" s="409">
        <f t="shared" si="98"/>
        <v>0</v>
      </c>
      <c r="AT83" s="182" t="e">
        <f t="shared" si="99"/>
        <v>#DIV/0!</v>
      </c>
      <c r="AU83" s="183" t="e">
        <f t="shared" si="71"/>
        <v>#DIV/0!</v>
      </c>
      <c r="AV83" s="185">
        <f>COMMANDE!O83</f>
        <v>0</v>
      </c>
      <c r="AW83" s="186" t="str">
        <f t="shared" si="100"/>
        <v>-</v>
      </c>
      <c r="AX83" s="187" t="e">
        <f t="shared" si="101"/>
        <v>#VALUE!</v>
      </c>
      <c r="AY83" s="185">
        <f>COMMANDE!Q83</f>
        <v>0</v>
      </c>
      <c r="AZ83" s="186" t="str">
        <f t="shared" si="102"/>
        <v>-</v>
      </c>
      <c r="BA83" s="187" t="e">
        <f t="shared" si="103"/>
        <v>#VALUE!</v>
      </c>
      <c r="BB83" s="185">
        <f>COMMANDE!S83</f>
        <v>0</v>
      </c>
      <c r="BC83" s="186" t="str">
        <f t="shared" si="104"/>
        <v>-</v>
      </c>
      <c r="BD83" s="187" t="e">
        <f t="shared" si="105"/>
        <v>#VALUE!</v>
      </c>
      <c r="BE83" s="185">
        <f>COMMANDE!U83</f>
        <v>0</v>
      </c>
      <c r="BF83" s="186" t="str">
        <f t="shared" si="106"/>
        <v>-</v>
      </c>
      <c r="BG83" s="187" t="e">
        <f t="shared" si="107"/>
        <v>#VALUE!</v>
      </c>
      <c r="BH83" s="185">
        <f>COMMANDE!W83</f>
        <v>0</v>
      </c>
      <c r="BI83" s="186" t="str">
        <f t="shared" si="108"/>
        <v>-</v>
      </c>
      <c r="BJ83" s="187" t="e">
        <f t="shared" si="109"/>
        <v>#VALUE!</v>
      </c>
      <c r="BK83" s="185">
        <f>COMMANDE!Y83</f>
        <v>0</v>
      </c>
      <c r="BL83" s="186" t="str">
        <f t="shared" si="110"/>
        <v>-</v>
      </c>
      <c r="BM83" s="187" t="e">
        <f t="shared" si="111"/>
        <v>#VALUE!</v>
      </c>
      <c r="BN83" s="185">
        <f>COMMANDE!AA83</f>
        <v>0</v>
      </c>
      <c r="BO83" s="186" t="str">
        <f t="shared" si="112"/>
        <v>-</v>
      </c>
      <c r="BP83" s="187" t="e">
        <f t="shared" si="113"/>
        <v>#VALUE!</v>
      </c>
      <c r="BQ83" s="185">
        <f>COMMANDE!AC83</f>
        <v>0</v>
      </c>
      <c r="BR83" s="186" t="str">
        <f t="shared" si="114"/>
        <v>-</v>
      </c>
      <c r="BS83" s="187" t="e">
        <f t="shared" si="115"/>
        <v>#VALUE!</v>
      </c>
      <c r="BT83" s="185">
        <f>COMMANDE!AE83</f>
        <v>0</v>
      </c>
      <c r="BU83" s="186" t="str">
        <f t="shared" si="116"/>
        <v>-</v>
      </c>
      <c r="BV83" s="187" t="e">
        <f t="shared" si="117"/>
        <v>#VALUE!</v>
      </c>
      <c r="BW83" s="185">
        <f>COMMANDE!AG83</f>
        <v>0</v>
      </c>
      <c r="BX83" s="186" t="str">
        <f t="shared" si="118"/>
        <v>-</v>
      </c>
      <c r="BY83" s="187" t="e">
        <f t="shared" si="119"/>
        <v>#VALUE!</v>
      </c>
      <c r="BZ83" s="185">
        <f>COMMANDE!AI83</f>
        <v>0</v>
      </c>
      <c r="CA83" s="186" t="str">
        <f t="shared" si="120"/>
        <v>-</v>
      </c>
      <c r="CB83" s="187" t="e">
        <f t="shared" si="121"/>
        <v>#VALUE!</v>
      </c>
      <c r="CC83" s="185">
        <f>COMMANDE!AK83</f>
        <v>0</v>
      </c>
      <c r="CD83" s="186" t="str">
        <f t="shared" si="122"/>
        <v>-</v>
      </c>
      <c r="CE83" s="187" t="e">
        <f t="shared" si="123"/>
        <v>#VALUE!</v>
      </c>
      <c r="CF83" s="185">
        <f>COMMANDE!AM83</f>
        <v>0</v>
      </c>
      <c r="CG83" s="186" t="str">
        <f t="shared" si="124"/>
        <v>-</v>
      </c>
      <c r="CH83" s="187" t="e">
        <f t="shared" si="125"/>
        <v>#VALUE!</v>
      </c>
      <c r="CI83" s="185">
        <f>COMMANDE!AO83</f>
        <v>0</v>
      </c>
      <c r="CJ83" s="186" t="str">
        <f t="shared" si="126"/>
        <v>-</v>
      </c>
      <c r="CK83" s="187" t="e">
        <f t="shared" si="127"/>
        <v>#VALUE!</v>
      </c>
      <c r="CL83" s="185">
        <f>COMMANDE!AQ83</f>
        <v>0</v>
      </c>
      <c r="CM83" s="186" t="str">
        <f t="shared" si="128"/>
        <v>-</v>
      </c>
      <c r="CN83" s="187" t="e">
        <f t="shared" si="129"/>
        <v>#VALUE!</v>
      </c>
      <c r="CO83" s="185">
        <f>COMMANDE!AS83</f>
        <v>0</v>
      </c>
      <c r="CP83" s="186" t="str">
        <f t="shared" si="130"/>
        <v>-</v>
      </c>
      <c r="CQ83" s="187" t="e">
        <f t="shared" si="131"/>
        <v>#VALUE!</v>
      </c>
      <c r="CR83" s="185">
        <f>COMMANDE!AU83</f>
        <v>0</v>
      </c>
      <c r="CS83" s="186" t="str">
        <f t="shared" si="132"/>
        <v>-</v>
      </c>
      <c r="CT83" s="187" t="e">
        <f t="shared" si="133"/>
        <v>#VALUE!</v>
      </c>
      <c r="CU83" s="185">
        <f>COMMANDE!AW83</f>
        <v>0</v>
      </c>
      <c r="CV83" s="186" t="str">
        <f t="shared" si="134"/>
        <v>-</v>
      </c>
      <c r="CW83" s="187" t="e">
        <f t="shared" si="135"/>
        <v>#VALUE!</v>
      </c>
      <c r="CX83" s="185">
        <f>COMMANDE!AY83</f>
        <v>0</v>
      </c>
      <c r="CY83" s="186" t="str">
        <f t="shared" si="136"/>
        <v>-</v>
      </c>
      <c r="CZ83" s="187" t="e">
        <f t="shared" si="137"/>
        <v>#VALUE!</v>
      </c>
      <c r="DA83" s="185">
        <f>COMMANDE!BA83</f>
        <v>0</v>
      </c>
      <c r="DB83" s="186" t="str">
        <f t="shared" si="138"/>
        <v>-</v>
      </c>
      <c r="DC83" s="187" t="e">
        <f t="shared" si="139"/>
        <v>#VALUE!</v>
      </c>
      <c r="DD83" s="416"/>
      <c r="DE83" s="188"/>
    </row>
    <row r="84" spans="1:109" ht="40" customHeight="1" x14ac:dyDescent="0.2">
      <c r="A84" s="390" t="e">
        <f t="shared" si="72"/>
        <v>#VALUE!</v>
      </c>
      <c r="B84" s="390" t="e">
        <f t="shared" si="73"/>
        <v>#VALUE!</v>
      </c>
      <c r="C84" s="390" t="e">
        <f t="shared" si="74"/>
        <v>#VALUE!</v>
      </c>
      <c r="D84" s="390" t="e">
        <f t="shared" si="75"/>
        <v>#VALUE!</v>
      </c>
      <c r="E84" s="390" t="e">
        <f t="shared" si="76"/>
        <v>#VALUE!</v>
      </c>
      <c r="F84" s="390" t="e">
        <f t="shared" si="77"/>
        <v>#VALUE!</v>
      </c>
      <c r="G84" s="390" t="e">
        <f t="shared" si="78"/>
        <v>#VALUE!</v>
      </c>
      <c r="H84" s="390" t="e">
        <f t="shared" si="79"/>
        <v>#VALUE!</v>
      </c>
      <c r="I84" s="390" t="e">
        <f t="shared" si="80"/>
        <v>#VALUE!</v>
      </c>
      <c r="J84" s="390" t="e">
        <f t="shared" si="81"/>
        <v>#VALUE!</v>
      </c>
      <c r="K84" s="390" t="e">
        <f t="shared" si="82"/>
        <v>#VALUE!</v>
      </c>
      <c r="L84" s="390" t="e">
        <f t="shared" si="83"/>
        <v>#VALUE!</v>
      </c>
      <c r="M84" s="390" t="e">
        <f t="shared" si="84"/>
        <v>#VALUE!</v>
      </c>
      <c r="N84" s="390" t="e">
        <f t="shared" si="85"/>
        <v>#VALUE!</v>
      </c>
      <c r="O84" s="390" t="e">
        <f t="shared" si="86"/>
        <v>#VALUE!</v>
      </c>
      <c r="P84" s="390" t="e">
        <f t="shared" si="87"/>
        <v>#VALUE!</v>
      </c>
      <c r="Q84" s="390" t="e">
        <f t="shared" si="88"/>
        <v>#VALUE!</v>
      </c>
      <c r="R84" s="390" t="e">
        <f t="shared" si="89"/>
        <v>#VALUE!</v>
      </c>
      <c r="S84" s="390" t="e">
        <f t="shared" si="90"/>
        <v>#VALUE!</v>
      </c>
      <c r="T84" s="390" t="e">
        <f t="shared" si="91"/>
        <v>#VALUE!</v>
      </c>
      <c r="U84" s="387">
        <f t="shared" si="92"/>
        <v>0</v>
      </c>
      <c r="V84" s="175">
        <f>BDD!A74</f>
        <v>1399</v>
      </c>
      <c r="W84" s="176" t="str">
        <f>BDD!B74</f>
        <v>Dattes Mazafati de Bam BIO (env. 250g)</v>
      </c>
      <c r="X84" s="177" t="str">
        <f>IF(BDD!F74=0, "", BDD!F74)</f>
        <v>❤️</v>
      </c>
      <c r="Y84" s="178" t="e">
        <f>ROUND(BDD!G74+FDP_CMD_KG, 2)</f>
        <v>#VALUE!</v>
      </c>
      <c r="Z84" s="178" t="e">
        <f>ROUND(BDD!G74+FDP_FACT_KG, 2)</f>
        <v>#DIV/0!</v>
      </c>
      <c r="AA84" s="179" t="str">
        <f>BDD!H74</f>
        <v>Pièce</v>
      </c>
      <c r="AB84" s="180" t="e">
        <f>IF(NOT(ISBLANK(BDD!I74)), ROUND(SUM((BDD!G74*reduc1),FDP_CMD_KG), 2), "")</f>
        <v>#VALUE!</v>
      </c>
      <c r="AC84" s="180" t="e">
        <f>IF(NOT(ISBLANK(BDD!J74)), ROUND(SUM((BDD!G74*reduc2),FDP_CMD_KG), 2), "")</f>
        <v>#VALUE!</v>
      </c>
      <c r="AD84" s="180" t="e">
        <f>IF(NOT(ISBLANK(BDD!K74)), ROUND(SUM((BDD!G74*reduc3),FDP_CMD_KG), 2), "")</f>
        <v>#VALUE!</v>
      </c>
      <c r="AE84" s="180" t="e">
        <f>IF(NOT(ISBLANK(BDD!I74)), ROUND(SUM((BDD!G74*reduc1),FDP_FACT_KG), 2), "")</f>
        <v>#DIV/0!</v>
      </c>
      <c r="AF84" s="180" t="e">
        <f>IF(NOT(ISBLANK(BDD!J74)), ROUND(SUM((BDD!G74*reduc2),FDP_FACT_KG), 2), "")</f>
        <v>#DIV/0!</v>
      </c>
      <c r="AG84" s="180" t="e">
        <f>IF(NOT(ISBLANK(BDD!K74)), ROUND(SUM((BDD!G74*reduc3),FDP_FACT_KG), 2), "")</f>
        <v>#DIV/0!</v>
      </c>
      <c r="AH84" s="181" t="str">
        <f>BDD!C74</f>
        <v>Iran</v>
      </c>
      <c r="AI84" s="403">
        <f t="shared" si="93"/>
        <v>0</v>
      </c>
      <c r="AJ84" s="182" t="e">
        <f t="shared" si="94"/>
        <v>#VALUE!</v>
      </c>
      <c r="AK84" s="183" t="e">
        <f t="shared" si="95"/>
        <v>#VALUE!</v>
      </c>
      <c r="AL84" s="534"/>
      <c r="AM84" s="410"/>
      <c r="AN84" s="182" t="e">
        <f t="shared" si="96"/>
        <v>#DIV/0!</v>
      </c>
      <c r="AO84" s="184" t="e">
        <f t="shared" si="97"/>
        <v>#DIV/0!</v>
      </c>
      <c r="AP84" s="174"/>
      <c r="AQ84" s="174"/>
      <c r="AR84" s="534"/>
      <c r="AS84" s="409">
        <f t="shared" si="98"/>
        <v>0</v>
      </c>
      <c r="AT84" s="182" t="e">
        <f t="shared" si="99"/>
        <v>#DIV/0!</v>
      </c>
      <c r="AU84" s="183" t="e">
        <f t="shared" si="71"/>
        <v>#DIV/0!</v>
      </c>
      <c r="AV84" s="185">
        <f>COMMANDE!O84</f>
        <v>0</v>
      </c>
      <c r="AW84" s="186" t="str">
        <f t="shared" si="100"/>
        <v>-</v>
      </c>
      <c r="AX84" s="187" t="e">
        <f t="shared" si="101"/>
        <v>#VALUE!</v>
      </c>
      <c r="AY84" s="185">
        <f>COMMANDE!Q84</f>
        <v>0</v>
      </c>
      <c r="AZ84" s="186" t="str">
        <f t="shared" si="102"/>
        <v>-</v>
      </c>
      <c r="BA84" s="187" t="e">
        <f t="shared" si="103"/>
        <v>#VALUE!</v>
      </c>
      <c r="BB84" s="185">
        <f>COMMANDE!S84</f>
        <v>0</v>
      </c>
      <c r="BC84" s="186" t="str">
        <f t="shared" si="104"/>
        <v>-</v>
      </c>
      <c r="BD84" s="187" t="e">
        <f t="shared" si="105"/>
        <v>#VALUE!</v>
      </c>
      <c r="BE84" s="185">
        <f>COMMANDE!U84</f>
        <v>0</v>
      </c>
      <c r="BF84" s="186" t="str">
        <f t="shared" si="106"/>
        <v>-</v>
      </c>
      <c r="BG84" s="187" t="e">
        <f t="shared" si="107"/>
        <v>#VALUE!</v>
      </c>
      <c r="BH84" s="185">
        <f>COMMANDE!W84</f>
        <v>0</v>
      </c>
      <c r="BI84" s="186" t="str">
        <f t="shared" si="108"/>
        <v>-</v>
      </c>
      <c r="BJ84" s="187" t="e">
        <f t="shared" si="109"/>
        <v>#VALUE!</v>
      </c>
      <c r="BK84" s="185">
        <f>COMMANDE!Y84</f>
        <v>0</v>
      </c>
      <c r="BL84" s="186" t="str">
        <f t="shared" si="110"/>
        <v>-</v>
      </c>
      <c r="BM84" s="187" t="e">
        <f t="shared" si="111"/>
        <v>#VALUE!</v>
      </c>
      <c r="BN84" s="185">
        <f>COMMANDE!AA84</f>
        <v>0</v>
      </c>
      <c r="BO84" s="186" t="str">
        <f t="shared" si="112"/>
        <v>-</v>
      </c>
      <c r="BP84" s="187" t="e">
        <f t="shared" si="113"/>
        <v>#VALUE!</v>
      </c>
      <c r="BQ84" s="185">
        <f>COMMANDE!AC84</f>
        <v>0</v>
      </c>
      <c r="BR84" s="186" t="str">
        <f t="shared" si="114"/>
        <v>-</v>
      </c>
      <c r="BS84" s="187" t="e">
        <f t="shared" si="115"/>
        <v>#VALUE!</v>
      </c>
      <c r="BT84" s="185">
        <f>COMMANDE!AE84</f>
        <v>0</v>
      </c>
      <c r="BU84" s="186" t="str">
        <f t="shared" si="116"/>
        <v>-</v>
      </c>
      <c r="BV84" s="187" t="e">
        <f t="shared" si="117"/>
        <v>#VALUE!</v>
      </c>
      <c r="BW84" s="185">
        <f>COMMANDE!AG84</f>
        <v>0</v>
      </c>
      <c r="BX84" s="186" t="str">
        <f t="shared" si="118"/>
        <v>-</v>
      </c>
      <c r="BY84" s="187" t="e">
        <f t="shared" si="119"/>
        <v>#VALUE!</v>
      </c>
      <c r="BZ84" s="185">
        <f>COMMANDE!AI84</f>
        <v>0</v>
      </c>
      <c r="CA84" s="186" t="str">
        <f t="shared" si="120"/>
        <v>-</v>
      </c>
      <c r="CB84" s="187" t="e">
        <f t="shared" si="121"/>
        <v>#VALUE!</v>
      </c>
      <c r="CC84" s="185">
        <f>COMMANDE!AK84</f>
        <v>0</v>
      </c>
      <c r="CD84" s="186" t="str">
        <f t="shared" si="122"/>
        <v>-</v>
      </c>
      <c r="CE84" s="187" t="e">
        <f t="shared" si="123"/>
        <v>#VALUE!</v>
      </c>
      <c r="CF84" s="185">
        <f>COMMANDE!AM84</f>
        <v>0</v>
      </c>
      <c r="CG84" s="186" t="str">
        <f t="shared" si="124"/>
        <v>-</v>
      </c>
      <c r="CH84" s="187" t="e">
        <f t="shared" si="125"/>
        <v>#VALUE!</v>
      </c>
      <c r="CI84" s="185">
        <f>COMMANDE!AO84</f>
        <v>0</v>
      </c>
      <c r="CJ84" s="186" t="str">
        <f t="shared" si="126"/>
        <v>-</v>
      </c>
      <c r="CK84" s="187" t="e">
        <f t="shared" si="127"/>
        <v>#VALUE!</v>
      </c>
      <c r="CL84" s="185">
        <f>COMMANDE!AQ84</f>
        <v>0</v>
      </c>
      <c r="CM84" s="186" t="str">
        <f t="shared" si="128"/>
        <v>-</v>
      </c>
      <c r="CN84" s="187" t="e">
        <f t="shared" si="129"/>
        <v>#VALUE!</v>
      </c>
      <c r="CO84" s="185">
        <f>COMMANDE!AS84</f>
        <v>0</v>
      </c>
      <c r="CP84" s="186" t="str">
        <f t="shared" si="130"/>
        <v>-</v>
      </c>
      <c r="CQ84" s="187" t="e">
        <f t="shared" si="131"/>
        <v>#VALUE!</v>
      </c>
      <c r="CR84" s="185">
        <f>COMMANDE!AU84</f>
        <v>0</v>
      </c>
      <c r="CS84" s="186" t="str">
        <f t="shared" si="132"/>
        <v>-</v>
      </c>
      <c r="CT84" s="187" t="e">
        <f t="shared" si="133"/>
        <v>#VALUE!</v>
      </c>
      <c r="CU84" s="185">
        <f>COMMANDE!AW84</f>
        <v>0</v>
      </c>
      <c r="CV84" s="186" t="str">
        <f t="shared" si="134"/>
        <v>-</v>
      </c>
      <c r="CW84" s="187" t="e">
        <f t="shared" si="135"/>
        <v>#VALUE!</v>
      </c>
      <c r="CX84" s="185">
        <f>COMMANDE!AY84</f>
        <v>0</v>
      </c>
      <c r="CY84" s="186" t="str">
        <f t="shared" si="136"/>
        <v>-</v>
      </c>
      <c r="CZ84" s="187" t="e">
        <f t="shared" si="137"/>
        <v>#VALUE!</v>
      </c>
      <c r="DA84" s="185">
        <f>COMMANDE!BA84</f>
        <v>0</v>
      </c>
      <c r="DB84" s="186" t="str">
        <f t="shared" si="138"/>
        <v>-</v>
      </c>
      <c r="DC84" s="187" t="e">
        <f t="shared" si="139"/>
        <v>#VALUE!</v>
      </c>
      <c r="DD84" s="416"/>
      <c r="DE84" s="188"/>
    </row>
    <row r="85" spans="1:109" ht="40" customHeight="1" x14ac:dyDescent="0.2">
      <c r="A85" s="390" t="e">
        <f t="shared" si="72"/>
        <v>#VALUE!</v>
      </c>
      <c r="B85" s="390" t="e">
        <f t="shared" si="73"/>
        <v>#VALUE!</v>
      </c>
      <c r="C85" s="390" t="e">
        <f t="shared" si="74"/>
        <v>#VALUE!</v>
      </c>
      <c r="D85" s="390" t="e">
        <f t="shared" si="75"/>
        <v>#VALUE!</v>
      </c>
      <c r="E85" s="390" t="e">
        <f t="shared" si="76"/>
        <v>#VALUE!</v>
      </c>
      <c r="F85" s="390" t="e">
        <f t="shared" si="77"/>
        <v>#VALUE!</v>
      </c>
      <c r="G85" s="390" t="e">
        <f t="shared" si="78"/>
        <v>#VALUE!</v>
      </c>
      <c r="H85" s="390" t="e">
        <f t="shared" si="79"/>
        <v>#VALUE!</v>
      </c>
      <c r="I85" s="390" t="e">
        <f t="shared" si="80"/>
        <v>#VALUE!</v>
      </c>
      <c r="J85" s="390" t="e">
        <f t="shared" si="81"/>
        <v>#VALUE!</v>
      </c>
      <c r="K85" s="390" t="e">
        <f t="shared" si="82"/>
        <v>#VALUE!</v>
      </c>
      <c r="L85" s="390" t="e">
        <f t="shared" si="83"/>
        <v>#VALUE!</v>
      </c>
      <c r="M85" s="390" t="e">
        <f t="shared" si="84"/>
        <v>#VALUE!</v>
      </c>
      <c r="N85" s="390" t="e">
        <f t="shared" si="85"/>
        <v>#VALUE!</v>
      </c>
      <c r="O85" s="390" t="e">
        <f t="shared" si="86"/>
        <v>#VALUE!</v>
      </c>
      <c r="P85" s="390" t="e">
        <f t="shared" si="87"/>
        <v>#VALUE!</v>
      </c>
      <c r="Q85" s="390" t="e">
        <f t="shared" si="88"/>
        <v>#VALUE!</v>
      </c>
      <c r="R85" s="390" t="e">
        <f t="shared" si="89"/>
        <v>#VALUE!</v>
      </c>
      <c r="S85" s="390" t="e">
        <f t="shared" si="90"/>
        <v>#VALUE!</v>
      </c>
      <c r="T85" s="390" t="e">
        <f t="shared" si="91"/>
        <v>#VALUE!</v>
      </c>
      <c r="U85" s="387">
        <f t="shared" si="92"/>
        <v>0</v>
      </c>
      <c r="V85" s="175" t="str">
        <f>BDD!A75</f>
        <v>1997</v>
      </c>
      <c r="W85" s="176" t="str">
        <f>BDD!B75</f>
        <v>Dattes Medjool Jumbo semi-sèche BIO</v>
      </c>
      <c r="X85" s="177" t="str">
        <f>IF(BDD!F75=0, "", BDD!F75)</f>
        <v>❤️</v>
      </c>
      <c r="Y85" s="178" t="e">
        <f>ROUND(BDD!G75+FDP_CMD_KG, 2)</f>
        <v>#VALUE!</v>
      </c>
      <c r="Z85" s="178" t="e">
        <f>ROUND(BDD!G75+FDP_FACT_KG, 2)</f>
        <v>#DIV/0!</v>
      </c>
      <c r="AA85" s="179" t="str">
        <f>BDD!H75</f>
        <v>kg</v>
      </c>
      <c r="AB85" s="180" t="e">
        <f>IF(NOT(ISBLANK(BDD!I75)), ROUND(SUM((BDD!G75*reduc1),FDP_CMD_KG), 2), "")</f>
        <v>#VALUE!</v>
      </c>
      <c r="AC85" s="180" t="str">
        <f>IF(NOT(ISBLANK(BDD!J75)), ROUND(SUM((BDD!G75*reduc2),FDP_CMD_KG), 2), "")</f>
        <v/>
      </c>
      <c r="AD85" s="180" t="str">
        <f>IF(NOT(ISBLANK(BDD!K75)), ROUND(SUM((BDD!G75*reduc3),FDP_CMD_KG), 2), "")</f>
        <v/>
      </c>
      <c r="AE85" s="180" t="e">
        <f>IF(NOT(ISBLANK(BDD!I75)), ROUND(SUM((BDD!G75*reduc1),FDP_FACT_KG), 2), "")</f>
        <v>#DIV/0!</v>
      </c>
      <c r="AF85" s="180" t="str">
        <f>IF(NOT(ISBLANK(BDD!J75)), ROUND(SUM((BDD!G75*reduc2),FDP_FACT_KG), 2), "")</f>
        <v/>
      </c>
      <c r="AG85" s="180" t="str">
        <f>IF(NOT(ISBLANK(BDD!K75)), ROUND(SUM((BDD!G75*reduc3),FDP_FACT_KG), 2), "")</f>
        <v/>
      </c>
      <c r="AH85" s="181" t="str">
        <f>BDD!C75</f>
        <v>Israël</v>
      </c>
      <c r="AI85" s="403">
        <f t="shared" si="93"/>
        <v>0</v>
      </c>
      <c r="AJ85" s="182" t="e">
        <f t="shared" si="94"/>
        <v>#VALUE!</v>
      </c>
      <c r="AK85" s="183" t="e">
        <f t="shared" si="95"/>
        <v>#VALUE!</v>
      </c>
      <c r="AL85" s="534"/>
      <c r="AM85" s="410"/>
      <c r="AN85" s="182" t="e">
        <f t="shared" si="96"/>
        <v>#DIV/0!</v>
      </c>
      <c r="AO85" s="184" t="e">
        <f t="shared" si="97"/>
        <v>#DIV/0!</v>
      </c>
      <c r="AP85" s="174"/>
      <c r="AQ85" s="174"/>
      <c r="AR85" s="534"/>
      <c r="AS85" s="409">
        <f t="shared" si="98"/>
        <v>0</v>
      </c>
      <c r="AT85" s="182" t="e">
        <f t="shared" si="99"/>
        <v>#DIV/0!</v>
      </c>
      <c r="AU85" s="183" t="e">
        <f t="shared" si="71"/>
        <v>#DIV/0!</v>
      </c>
      <c r="AV85" s="185">
        <f>COMMANDE!O85</f>
        <v>0</v>
      </c>
      <c r="AW85" s="186" t="str">
        <f t="shared" si="100"/>
        <v>-</v>
      </c>
      <c r="AX85" s="187" t="e">
        <f t="shared" si="101"/>
        <v>#VALUE!</v>
      </c>
      <c r="AY85" s="185">
        <f>COMMANDE!Q85</f>
        <v>0</v>
      </c>
      <c r="AZ85" s="186" t="str">
        <f t="shared" si="102"/>
        <v>-</v>
      </c>
      <c r="BA85" s="187" t="e">
        <f t="shared" si="103"/>
        <v>#VALUE!</v>
      </c>
      <c r="BB85" s="185">
        <f>COMMANDE!S85</f>
        <v>0</v>
      </c>
      <c r="BC85" s="186" t="str">
        <f t="shared" si="104"/>
        <v>-</v>
      </c>
      <c r="BD85" s="187" t="e">
        <f t="shared" si="105"/>
        <v>#VALUE!</v>
      </c>
      <c r="BE85" s="185">
        <f>COMMANDE!U85</f>
        <v>0</v>
      </c>
      <c r="BF85" s="186" t="str">
        <f t="shared" si="106"/>
        <v>-</v>
      </c>
      <c r="BG85" s="187" t="e">
        <f t="shared" si="107"/>
        <v>#VALUE!</v>
      </c>
      <c r="BH85" s="185">
        <f>COMMANDE!W85</f>
        <v>0</v>
      </c>
      <c r="BI85" s="186" t="str">
        <f t="shared" si="108"/>
        <v>-</v>
      </c>
      <c r="BJ85" s="187" t="e">
        <f t="shared" si="109"/>
        <v>#VALUE!</v>
      </c>
      <c r="BK85" s="185">
        <f>COMMANDE!Y85</f>
        <v>0</v>
      </c>
      <c r="BL85" s="186" t="str">
        <f t="shared" si="110"/>
        <v>-</v>
      </c>
      <c r="BM85" s="187" t="e">
        <f t="shared" si="111"/>
        <v>#VALUE!</v>
      </c>
      <c r="BN85" s="185">
        <f>COMMANDE!AA85</f>
        <v>0</v>
      </c>
      <c r="BO85" s="186" t="str">
        <f t="shared" si="112"/>
        <v>-</v>
      </c>
      <c r="BP85" s="187" t="e">
        <f t="shared" si="113"/>
        <v>#VALUE!</v>
      </c>
      <c r="BQ85" s="185">
        <f>COMMANDE!AC85</f>
        <v>0</v>
      </c>
      <c r="BR85" s="186" t="str">
        <f t="shared" si="114"/>
        <v>-</v>
      </c>
      <c r="BS85" s="187" t="e">
        <f t="shared" si="115"/>
        <v>#VALUE!</v>
      </c>
      <c r="BT85" s="185">
        <f>COMMANDE!AE85</f>
        <v>0</v>
      </c>
      <c r="BU85" s="186" t="str">
        <f t="shared" si="116"/>
        <v>-</v>
      </c>
      <c r="BV85" s="187" t="e">
        <f t="shared" si="117"/>
        <v>#VALUE!</v>
      </c>
      <c r="BW85" s="185">
        <f>COMMANDE!AG85</f>
        <v>0</v>
      </c>
      <c r="BX85" s="186" t="str">
        <f t="shared" si="118"/>
        <v>-</v>
      </c>
      <c r="BY85" s="187" t="e">
        <f t="shared" si="119"/>
        <v>#VALUE!</v>
      </c>
      <c r="BZ85" s="185">
        <f>COMMANDE!AI85</f>
        <v>0</v>
      </c>
      <c r="CA85" s="186" t="str">
        <f t="shared" si="120"/>
        <v>-</v>
      </c>
      <c r="CB85" s="187" t="e">
        <f t="shared" si="121"/>
        <v>#VALUE!</v>
      </c>
      <c r="CC85" s="185">
        <f>COMMANDE!AK85</f>
        <v>0</v>
      </c>
      <c r="CD85" s="186" t="str">
        <f t="shared" si="122"/>
        <v>-</v>
      </c>
      <c r="CE85" s="187" t="e">
        <f t="shared" si="123"/>
        <v>#VALUE!</v>
      </c>
      <c r="CF85" s="185">
        <f>COMMANDE!AM85</f>
        <v>0</v>
      </c>
      <c r="CG85" s="186" t="str">
        <f t="shared" si="124"/>
        <v>-</v>
      </c>
      <c r="CH85" s="187" t="e">
        <f t="shared" si="125"/>
        <v>#VALUE!</v>
      </c>
      <c r="CI85" s="185">
        <f>COMMANDE!AO85</f>
        <v>0</v>
      </c>
      <c r="CJ85" s="186" t="str">
        <f t="shared" si="126"/>
        <v>-</v>
      </c>
      <c r="CK85" s="187" t="e">
        <f t="shared" si="127"/>
        <v>#VALUE!</v>
      </c>
      <c r="CL85" s="185">
        <f>COMMANDE!AQ85</f>
        <v>0</v>
      </c>
      <c r="CM85" s="186" t="str">
        <f t="shared" si="128"/>
        <v>-</v>
      </c>
      <c r="CN85" s="187" t="e">
        <f t="shared" si="129"/>
        <v>#VALUE!</v>
      </c>
      <c r="CO85" s="185">
        <f>COMMANDE!AS85</f>
        <v>0</v>
      </c>
      <c r="CP85" s="186" t="str">
        <f t="shared" si="130"/>
        <v>-</v>
      </c>
      <c r="CQ85" s="187" t="e">
        <f t="shared" si="131"/>
        <v>#VALUE!</v>
      </c>
      <c r="CR85" s="185">
        <f>COMMANDE!AU85</f>
        <v>0</v>
      </c>
      <c r="CS85" s="186" t="str">
        <f t="shared" si="132"/>
        <v>-</v>
      </c>
      <c r="CT85" s="187" t="e">
        <f t="shared" si="133"/>
        <v>#VALUE!</v>
      </c>
      <c r="CU85" s="185">
        <f>COMMANDE!AW85</f>
        <v>0</v>
      </c>
      <c r="CV85" s="186" t="str">
        <f t="shared" si="134"/>
        <v>-</v>
      </c>
      <c r="CW85" s="187" t="e">
        <f t="shared" si="135"/>
        <v>#VALUE!</v>
      </c>
      <c r="CX85" s="185">
        <f>COMMANDE!AY85</f>
        <v>0</v>
      </c>
      <c r="CY85" s="186" t="str">
        <f t="shared" si="136"/>
        <v>-</v>
      </c>
      <c r="CZ85" s="187" t="e">
        <f t="shared" si="137"/>
        <v>#VALUE!</v>
      </c>
      <c r="DA85" s="185">
        <f>COMMANDE!BA85</f>
        <v>0</v>
      </c>
      <c r="DB85" s="186" t="str">
        <f t="shared" si="138"/>
        <v>-</v>
      </c>
      <c r="DC85" s="187" t="e">
        <f t="shared" si="139"/>
        <v>#VALUE!</v>
      </c>
      <c r="DD85" s="416"/>
      <c r="DE85" s="188"/>
    </row>
    <row r="86" spans="1:109" ht="40" customHeight="1" x14ac:dyDescent="0.2">
      <c r="A86" s="390" t="e">
        <f t="shared" si="72"/>
        <v>#VALUE!</v>
      </c>
      <c r="B86" s="390" t="e">
        <f t="shared" si="73"/>
        <v>#VALUE!</v>
      </c>
      <c r="C86" s="390" t="e">
        <f t="shared" si="74"/>
        <v>#VALUE!</v>
      </c>
      <c r="D86" s="390" t="e">
        <f t="shared" si="75"/>
        <v>#VALUE!</v>
      </c>
      <c r="E86" s="390" t="e">
        <f t="shared" si="76"/>
        <v>#VALUE!</v>
      </c>
      <c r="F86" s="390" t="e">
        <f t="shared" si="77"/>
        <v>#VALUE!</v>
      </c>
      <c r="G86" s="390" t="e">
        <f t="shared" si="78"/>
        <v>#VALUE!</v>
      </c>
      <c r="H86" s="390" t="e">
        <f t="shared" si="79"/>
        <v>#VALUE!</v>
      </c>
      <c r="I86" s="390" t="e">
        <f t="shared" si="80"/>
        <v>#VALUE!</v>
      </c>
      <c r="J86" s="390" t="e">
        <f t="shared" si="81"/>
        <v>#VALUE!</v>
      </c>
      <c r="K86" s="390" t="e">
        <f t="shared" si="82"/>
        <v>#VALUE!</v>
      </c>
      <c r="L86" s="390" t="e">
        <f t="shared" si="83"/>
        <v>#VALUE!</v>
      </c>
      <c r="M86" s="390" t="e">
        <f t="shared" si="84"/>
        <v>#VALUE!</v>
      </c>
      <c r="N86" s="390" t="e">
        <f t="shared" si="85"/>
        <v>#VALUE!</v>
      </c>
      <c r="O86" s="390" t="e">
        <f t="shared" si="86"/>
        <v>#VALUE!</v>
      </c>
      <c r="P86" s="390" t="e">
        <f t="shared" si="87"/>
        <v>#VALUE!</v>
      </c>
      <c r="Q86" s="390" t="e">
        <f t="shared" si="88"/>
        <v>#VALUE!</v>
      </c>
      <c r="R86" s="390" t="e">
        <f t="shared" si="89"/>
        <v>#VALUE!</v>
      </c>
      <c r="S86" s="390" t="e">
        <f t="shared" si="90"/>
        <v>#VALUE!</v>
      </c>
      <c r="T86" s="390" t="e">
        <f t="shared" si="91"/>
        <v>#VALUE!</v>
      </c>
      <c r="U86" s="387">
        <f t="shared" si="92"/>
        <v>0</v>
      </c>
      <c r="V86" s="175">
        <f>BDD!A76</f>
        <v>3377</v>
      </c>
      <c r="W86" s="176" t="str">
        <f>BDD!B76</f>
        <v>Eau de mer micro-filtrée hypertonique
    - (n°1 : box 3L)</v>
      </c>
      <c r="X86" s="177" t="str">
        <f>IF(BDD!F76=0, "", BDD!F76)</f>
        <v/>
      </c>
      <c r="Y86" s="178" t="e">
        <f>ROUND(BDD!G76+FDP_CMD_KG, 2)</f>
        <v>#VALUE!</v>
      </c>
      <c r="Z86" s="178" t="e">
        <f>ROUND(BDD!G76+FDP_FACT_KG, 2)</f>
        <v>#DIV/0!</v>
      </c>
      <c r="AA86" s="179" t="str">
        <f>BDD!H76</f>
        <v>Pièce</v>
      </c>
      <c r="AB86" s="180" t="str">
        <f>IF(NOT(ISBLANK(BDD!I76)), ROUND(SUM((BDD!G76*reduc1),FDP_CMD_KG), 2), "")</f>
        <v/>
      </c>
      <c r="AC86" s="180" t="str">
        <f>IF(NOT(ISBLANK(BDD!J76)), ROUND(SUM((BDD!G76*reduc2),FDP_CMD_KG), 2), "")</f>
        <v/>
      </c>
      <c r="AD86" s="180" t="str">
        <f>IF(NOT(ISBLANK(BDD!K76)), ROUND(SUM((BDD!G76*reduc3),FDP_CMD_KG), 2), "")</f>
        <v/>
      </c>
      <c r="AE86" s="180" t="str">
        <f>IF(NOT(ISBLANK(BDD!I76)), ROUND(SUM((BDD!G76*reduc1),FDP_FACT_KG), 2), "")</f>
        <v/>
      </c>
      <c r="AF86" s="180" t="str">
        <f>IF(NOT(ISBLANK(BDD!J76)), ROUND(SUM((BDD!G76*reduc2),FDP_FACT_KG), 2), "")</f>
        <v/>
      </c>
      <c r="AG86" s="180" t="str">
        <f>IF(NOT(ISBLANK(BDD!K76)), ROUND(SUM((BDD!G76*reduc3),FDP_FACT_KG), 2), "")</f>
        <v/>
      </c>
      <c r="AH86" s="181" t="str">
        <f>BDD!C76</f>
        <v>Ibiza</v>
      </c>
      <c r="AI86" s="403">
        <f t="shared" si="93"/>
        <v>0</v>
      </c>
      <c r="AJ86" s="182" t="e">
        <f t="shared" si="94"/>
        <v>#VALUE!</v>
      </c>
      <c r="AK86" s="183" t="e">
        <f t="shared" si="95"/>
        <v>#VALUE!</v>
      </c>
      <c r="AL86" s="534"/>
      <c r="AM86" s="410"/>
      <c r="AN86" s="182" t="e">
        <f t="shared" si="96"/>
        <v>#DIV/0!</v>
      </c>
      <c r="AO86" s="184" t="e">
        <f t="shared" si="97"/>
        <v>#DIV/0!</v>
      </c>
      <c r="AP86" s="174"/>
      <c r="AQ86" s="174"/>
      <c r="AR86" s="534"/>
      <c r="AS86" s="409">
        <f t="shared" si="98"/>
        <v>0</v>
      </c>
      <c r="AT86" s="182" t="e">
        <f t="shared" si="99"/>
        <v>#DIV/0!</v>
      </c>
      <c r="AU86" s="183" t="e">
        <f t="shared" si="71"/>
        <v>#DIV/0!</v>
      </c>
      <c r="AV86" s="185">
        <f>COMMANDE!O86</f>
        <v>0</v>
      </c>
      <c r="AW86" s="186" t="str">
        <f t="shared" si="100"/>
        <v>-</v>
      </c>
      <c r="AX86" s="187" t="e">
        <f t="shared" si="101"/>
        <v>#VALUE!</v>
      </c>
      <c r="AY86" s="185">
        <f>COMMANDE!Q86</f>
        <v>0</v>
      </c>
      <c r="AZ86" s="186" t="str">
        <f t="shared" si="102"/>
        <v>-</v>
      </c>
      <c r="BA86" s="187" t="e">
        <f t="shared" si="103"/>
        <v>#VALUE!</v>
      </c>
      <c r="BB86" s="185">
        <f>COMMANDE!S86</f>
        <v>0</v>
      </c>
      <c r="BC86" s="186" t="str">
        <f t="shared" si="104"/>
        <v>-</v>
      </c>
      <c r="BD86" s="187" t="e">
        <f t="shared" si="105"/>
        <v>#VALUE!</v>
      </c>
      <c r="BE86" s="185">
        <f>COMMANDE!U86</f>
        <v>0</v>
      </c>
      <c r="BF86" s="186" t="str">
        <f t="shared" si="106"/>
        <v>-</v>
      </c>
      <c r="BG86" s="187" t="e">
        <f t="shared" si="107"/>
        <v>#VALUE!</v>
      </c>
      <c r="BH86" s="185">
        <f>COMMANDE!W86</f>
        <v>0</v>
      </c>
      <c r="BI86" s="186" t="str">
        <f t="shared" si="108"/>
        <v>-</v>
      </c>
      <c r="BJ86" s="187" t="e">
        <f t="shared" si="109"/>
        <v>#VALUE!</v>
      </c>
      <c r="BK86" s="185">
        <f>COMMANDE!Y86</f>
        <v>0</v>
      </c>
      <c r="BL86" s="186" t="str">
        <f t="shared" si="110"/>
        <v>-</v>
      </c>
      <c r="BM86" s="187" t="e">
        <f t="shared" si="111"/>
        <v>#VALUE!</v>
      </c>
      <c r="BN86" s="185">
        <f>COMMANDE!AA86</f>
        <v>0</v>
      </c>
      <c r="BO86" s="186" t="str">
        <f t="shared" si="112"/>
        <v>-</v>
      </c>
      <c r="BP86" s="187" t="e">
        <f t="shared" si="113"/>
        <v>#VALUE!</v>
      </c>
      <c r="BQ86" s="185">
        <f>COMMANDE!AC86</f>
        <v>0</v>
      </c>
      <c r="BR86" s="186" t="str">
        <f t="shared" si="114"/>
        <v>-</v>
      </c>
      <c r="BS86" s="187" t="e">
        <f t="shared" si="115"/>
        <v>#VALUE!</v>
      </c>
      <c r="BT86" s="185">
        <f>COMMANDE!AE86</f>
        <v>0</v>
      </c>
      <c r="BU86" s="186" t="str">
        <f t="shared" si="116"/>
        <v>-</v>
      </c>
      <c r="BV86" s="187" t="e">
        <f t="shared" si="117"/>
        <v>#VALUE!</v>
      </c>
      <c r="BW86" s="185">
        <f>COMMANDE!AG86</f>
        <v>0</v>
      </c>
      <c r="BX86" s="186" t="str">
        <f t="shared" si="118"/>
        <v>-</v>
      </c>
      <c r="BY86" s="187" t="e">
        <f t="shared" si="119"/>
        <v>#VALUE!</v>
      </c>
      <c r="BZ86" s="185">
        <f>COMMANDE!AI86</f>
        <v>0</v>
      </c>
      <c r="CA86" s="186" t="str">
        <f t="shared" si="120"/>
        <v>-</v>
      </c>
      <c r="CB86" s="187" t="e">
        <f t="shared" si="121"/>
        <v>#VALUE!</v>
      </c>
      <c r="CC86" s="185">
        <f>COMMANDE!AK86</f>
        <v>0</v>
      </c>
      <c r="CD86" s="186" t="str">
        <f t="shared" si="122"/>
        <v>-</v>
      </c>
      <c r="CE86" s="187" t="e">
        <f t="shared" si="123"/>
        <v>#VALUE!</v>
      </c>
      <c r="CF86" s="185">
        <f>COMMANDE!AM86</f>
        <v>0</v>
      </c>
      <c r="CG86" s="186" t="str">
        <f t="shared" si="124"/>
        <v>-</v>
      </c>
      <c r="CH86" s="187" t="e">
        <f t="shared" si="125"/>
        <v>#VALUE!</v>
      </c>
      <c r="CI86" s="185">
        <f>COMMANDE!AO86</f>
        <v>0</v>
      </c>
      <c r="CJ86" s="186" t="str">
        <f t="shared" si="126"/>
        <v>-</v>
      </c>
      <c r="CK86" s="187" t="e">
        <f t="shared" si="127"/>
        <v>#VALUE!</v>
      </c>
      <c r="CL86" s="185">
        <f>COMMANDE!AQ86</f>
        <v>0</v>
      </c>
      <c r="CM86" s="186" t="str">
        <f t="shared" si="128"/>
        <v>-</v>
      </c>
      <c r="CN86" s="187" t="e">
        <f t="shared" si="129"/>
        <v>#VALUE!</v>
      </c>
      <c r="CO86" s="185">
        <f>COMMANDE!AS86</f>
        <v>0</v>
      </c>
      <c r="CP86" s="186" t="str">
        <f t="shared" si="130"/>
        <v>-</v>
      </c>
      <c r="CQ86" s="187" t="e">
        <f t="shared" si="131"/>
        <v>#VALUE!</v>
      </c>
      <c r="CR86" s="185">
        <f>COMMANDE!AU86</f>
        <v>0</v>
      </c>
      <c r="CS86" s="186" t="str">
        <f t="shared" si="132"/>
        <v>-</v>
      </c>
      <c r="CT86" s="187" t="e">
        <f t="shared" si="133"/>
        <v>#VALUE!</v>
      </c>
      <c r="CU86" s="185">
        <f>COMMANDE!AW86</f>
        <v>0</v>
      </c>
      <c r="CV86" s="186" t="str">
        <f t="shared" si="134"/>
        <v>-</v>
      </c>
      <c r="CW86" s="187" t="e">
        <f t="shared" si="135"/>
        <v>#VALUE!</v>
      </c>
      <c r="CX86" s="185">
        <f>COMMANDE!AY86</f>
        <v>0</v>
      </c>
      <c r="CY86" s="186" t="str">
        <f t="shared" si="136"/>
        <v>-</v>
      </c>
      <c r="CZ86" s="187" t="e">
        <f t="shared" si="137"/>
        <v>#VALUE!</v>
      </c>
      <c r="DA86" s="185">
        <f>COMMANDE!BA86</f>
        <v>0</v>
      </c>
      <c r="DB86" s="186" t="str">
        <f t="shared" si="138"/>
        <v>-</v>
      </c>
      <c r="DC86" s="187" t="e">
        <f t="shared" si="139"/>
        <v>#VALUE!</v>
      </c>
      <c r="DD86" s="416"/>
      <c r="DE86" s="188"/>
    </row>
    <row r="87" spans="1:109" ht="40" customHeight="1" x14ac:dyDescent="0.2">
      <c r="A87" s="390" t="e">
        <f t="shared" si="72"/>
        <v>#VALUE!</v>
      </c>
      <c r="B87" s="390" t="e">
        <f t="shared" si="73"/>
        <v>#VALUE!</v>
      </c>
      <c r="C87" s="390" t="e">
        <f t="shared" si="74"/>
        <v>#VALUE!</v>
      </c>
      <c r="D87" s="390" t="e">
        <f t="shared" si="75"/>
        <v>#VALUE!</v>
      </c>
      <c r="E87" s="390" t="e">
        <f t="shared" si="76"/>
        <v>#VALUE!</v>
      </c>
      <c r="F87" s="390" t="e">
        <f t="shared" si="77"/>
        <v>#VALUE!</v>
      </c>
      <c r="G87" s="390" t="e">
        <f t="shared" si="78"/>
        <v>#VALUE!</v>
      </c>
      <c r="H87" s="390" t="e">
        <f t="shared" si="79"/>
        <v>#VALUE!</v>
      </c>
      <c r="I87" s="390" t="e">
        <f t="shared" si="80"/>
        <v>#VALUE!</v>
      </c>
      <c r="J87" s="390" t="e">
        <f t="shared" si="81"/>
        <v>#VALUE!</v>
      </c>
      <c r="K87" s="390" t="e">
        <f t="shared" si="82"/>
        <v>#VALUE!</v>
      </c>
      <c r="L87" s="390" t="e">
        <f t="shared" si="83"/>
        <v>#VALUE!</v>
      </c>
      <c r="M87" s="390" t="e">
        <f t="shared" si="84"/>
        <v>#VALUE!</v>
      </c>
      <c r="N87" s="390" t="e">
        <f t="shared" si="85"/>
        <v>#VALUE!</v>
      </c>
      <c r="O87" s="390" t="e">
        <f t="shared" si="86"/>
        <v>#VALUE!</v>
      </c>
      <c r="P87" s="390" t="e">
        <f t="shared" si="87"/>
        <v>#VALUE!</v>
      </c>
      <c r="Q87" s="390" t="e">
        <f t="shared" si="88"/>
        <v>#VALUE!</v>
      </c>
      <c r="R87" s="390" t="e">
        <f t="shared" si="89"/>
        <v>#VALUE!</v>
      </c>
      <c r="S87" s="390" t="e">
        <f t="shared" si="90"/>
        <v>#VALUE!</v>
      </c>
      <c r="T87" s="390" t="e">
        <f t="shared" si="91"/>
        <v>#VALUE!</v>
      </c>
      <c r="U87" s="387">
        <f t="shared" si="92"/>
        <v>0</v>
      </c>
      <c r="V87" s="175">
        <f>BDD!A77</f>
        <v>3720</v>
      </c>
      <c r="W87" s="176" t="str">
        <f>BDD!B77</f>
        <v>Eau de mer micro-filtrée hypertonique
    - (n°2 : box 11L)</v>
      </c>
      <c r="X87" s="177" t="str">
        <f>IF(BDD!F77=0, "", BDD!F77)</f>
        <v>❤️</v>
      </c>
      <c r="Y87" s="178" t="e">
        <f>ROUND(BDD!G77+FDP_CMD_KG, 2)</f>
        <v>#VALUE!</v>
      </c>
      <c r="Z87" s="178" t="e">
        <f>ROUND(BDD!G77+FDP_FACT_KG, 2)</f>
        <v>#DIV/0!</v>
      </c>
      <c r="AA87" s="179" t="str">
        <f>BDD!H77</f>
        <v>Pièce</v>
      </c>
      <c r="AB87" s="180" t="str">
        <f>IF(NOT(ISBLANK(BDD!I77)), ROUND(SUM((BDD!G77*reduc1),FDP_CMD_KG), 2), "")</f>
        <v/>
      </c>
      <c r="AC87" s="180" t="str">
        <f>IF(NOT(ISBLANK(BDD!J77)), ROUND(SUM((BDD!G77*reduc2),FDP_CMD_KG), 2), "")</f>
        <v/>
      </c>
      <c r="AD87" s="180" t="str">
        <f>IF(NOT(ISBLANK(BDD!K77)), ROUND(SUM((BDD!G77*reduc3),FDP_CMD_KG), 2), "")</f>
        <v/>
      </c>
      <c r="AE87" s="180" t="str">
        <f>IF(NOT(ISBLANK(BDD!I77)), ROUND(SUM((BDD!G77*reduc1),FDP_FACT_KG), 2), "")</f>
        <v/>
      </c>
      <c r="AF87" s="180" t="str">
        <f>IF(NOT(ISBLANK(BDD!J77)), ROUND(SUM((BDD!G77*reduc2),FDP_FACT_KG), 2), "")</f>
        <v/>
      </c>
      <c r="AG87" s="180" t="str">
        <f>IF(NOT(ISBLANK(BDD!K77)), ROUND(SUM((BDD!G77*reduc3),FDP_FACT_KG), 2), "")</f>
        <v/>
      </c>
      <c r="AH87" s="181" t="str">
        <f>BDD!C77</f>
        <v>Ibiza</v>
      </c>
      <c r="AI87" s="403">
        <f t="shared" si="93"/>
        <v>0</v>
      </c>
      <c r="AJ87" s="182" t="e">
        <f t="shared" si="94"/>
        <v>#VALUE!</v>
      </c>
      <c r="AK87" s="183" t="e">
        <f t="shared" si="95"/>
        <v>#VALUE!</v>
      </c>
      <c r="AL87" s="534"/>
      <c r="AM87" s="410"/>
      <c r="AN87" s="182" t="e">
        <f t="shared" si="96"/>
        <v>#DIV/0!</v>
      </c>
      <c r="AO87" s="184" t="e">
        <f t="shared" si="97"/>
        <v>#DIV/0!</v>
      </c>
      <c r="AP87" s="174"/>
      <c r="AQ87" s="174"/>
      <c r="AR87" s="534"/>
      <c r="AS87" s="409">
        <f t="shared" si="98"/>
        <v>0</v>
      </c>
      <c r="AT87" s="182" t="e">
        <f t="shared" si="99"/>
        <v>#DIV/0!</v>
      </c>
      <c r="AU87" s="183" t="e">
        <f t="shared" si="71"/>
        <v>#DIV/0!</v>
      </c>
      <c r="AV87" s="185">
        <f>COMMANDE!O87</f>
        <v>0</v>
      </c>
      <c r="AW87" s="186" t="str">
        <f t="shared" si="100"/>
        <v>-</v>
      </c>
      <c r="AX87" s="187" t="e">
        <f t="shared" si="101"/>
        <v>#VALUE!</v>
      </c>
      <c r="AY87" s="185">
        <f>COMMANDE!Q87</f>
        <v>0</v>
      </c>
      <c r="AZ87" s="186" t="str">
        <f t="shared" si="102"/>
        <v>-</v>
      </c>
      <c r="BA87" s="187" t="e">
        <f t="shared" si="103"/>
        <v>#VALUE!</v>
      </c>
      <c r="BB87" s="185">
        <f>COMMANDE!S87</f>
        <v>0</v>
      </c>
      <c r="BC87" s="186" t="str">
        <f t="shared" si="104"/>
        <v>-</v>
      </c>
      <c r="BD87" s="187" t="e">
        <f t="shared" si="105"/>
        <v>#VALUE!</v>
      </c>
      <c r="BE87" s="185">
        <f>COMMANDE!U87</f>
        <v>0</v>
      </c>
      <c r="BF87" s="186" t="str">
        <f t="shared" si="106"/>
        <v>-</v>
      </c>
      <c r="BG87" s="187" t="e">
        <f t="shared" si="107"/>
        <v>#VALUE!</v>
      </c>
      <c r="BH87" s="185">
        <f>COMMANDE!W87</f>
        <v>0</v>
      </c>
      <c r="BI87" s="186" t="str">
        <f t="shared" si="108"/>
        <v>-</v>
      </c>
      <c r="BJ87" s="187" t="e">
        <f t="shared" si="109"/>
        <v>#VALUE!</v>
      </c>
      <c r="BK87" s="185">
        <f>COMMANDE!Y87</f>
        <v>0</v>
      </c>
      <c r="BL87" s="186" t="str">
        <f t="shared" si="110"/>
        <v>-</v>
      </c>
      <c r="BM87" s="187" t="e">
        <f t="shared" si="111"/>
        <v>#VALUE!</v>
      </c>
      <c r="BN87" s="185">
        <f>COMMANDE!AA87</f>
        <v>0</v>
      </c>
      <c r="BO87" s="186" t="str">
        <f t="shared" si="112"/>
        <v>-</v>
      </c>
      <c r="BP87" s="187" t="e">
        <f t="shared" si="113"/>
        <v>#VALUE!</v>
      </c>
      <c r="BQ87" s="185">
        <f>COMMANDE!AC87</f>
        <v>0</v>
      </c>
      <c r="BR87" s="186" t="str">
        <f t="shared" si="114"/>
        <v>-</v>
      </c>
      <c r="BS87" s="187" t="e">
        <f t="shared" si="115"/>
        <v>#VALUE!</v>
      </c>
      <c r="BT87" s="185">
        <f>COMMANDE!AE87</f>
        <v>0</v>
      </c>
      <c r="BU87" s="186" t="str">
        <f t="shared" si="116"/>
        <v>-</v>
      </c>
      <c r="BV87" s="187" t="e">
        <f t="shared" si="117"/>
        <v>#VALUE!</v>
      </c>
      <c r="BW87" s="185">
        <f>COMMANDE!AG87</f>
        <v>0</v>
      </c>
      <c r="BX87" s="186" t="str">
        <f t="shared" si="118"/>
        <v>-</v>
      </c>
      <c r="BY87" s="187" t="e">
        <f t="shared" si="119"/>
        <v>#VALUE!</v>
      </c>
      <c r="BZ87" s="185">
        <f>COMMANDE!AI87</f>
        <v>0</v>
      </c>
      <c r="CA87" s="186" t="str">
        <f t="shared" si="120"/>
        <v>-</v>
      </c>
      <c r="CB87" s="187" t="e">
        <f t="shared" si="121"/>
        <v>#VALUE!</v>
      </c>
      <c r="CC87" s="185">
        <f>COMMANDE!AK87</f>
        <v>0</v>
      </c>
      <c r="CD87" s="186" t="str">
        <f t="shared" si="122"/>
        <v>-</v>
      </c>
      <c r="CE87" s="187" t="e">
        <f t="shared" si="123"/>
        <v>#VALUE!</v>
      </c>
      <c r="CF87" s="185">
        <f>COMMANDE!AM87</f>
        <v>0</v>
      </c>
      <c r="CG87" s="186" t="str">
        <f t="shared" si="124"/>
        <v>-</v>
      </c>
      <c r="CH87" s="187" t="e">
        <f t="shared" si="125"/>
        <v>#VALUE!</v>
      </c>
      <c r="CI87" s="185">
        <f>COMMANDE!AO87</f>
        <v>0</v>
      </c>
      <c r="CJ87" s="186" t="str">
        <f t="shared" si="126"/>
        <v>-</v>
      </c>
      <c r="CK87" s="187" t="e">
        <f t="shared" si="127"/>
        <v>#VALUE!</v>
      </c>
      <c r="CL87" s="185">
        <f>COMMANDE!AQ87</f>
        <v>0</v>
      </c>
      <c r="CM87" s="186" t="str">
        <f t="shared" si="128"/>
        <v>-</v>
      </c>
      <c r="CN87" s="187" t="e">
        <f t="shared" si="129"/>
        <v>#VALUE!</v>
      </c>
      <c r="CO87" s="185">
        <f>COMMANDE!AS87</f>
        <v>0</v>
      </c>
      <c r="CP87" s="186" t="str">
        <f t="shared" si="130"/>
        <v>-</v>
      </c>
      <c r="CQ87" s="187" t="e">
        <f t="shared" si="131"/>
        <v>#VALUE!</v>
      </c>
      <c r="CR87" s="185">
        <f>COMMANDE!AU87</f>
        <v>0</v>
      </c>
      <c r="CS87" s="186" t="str">
        <f t="shared" si="132"/>
        <v>-</v>
      </c>
      <c r="CT87" s="187" t="e">
        <f t="shared" si="133"/>
        <v>#VALUE!</v>
      </c>
      <c r="CU87" s="185">
        <f>COMMANDE!AW87</f>
        <v>0</v>
      </c>
      <c r="CV87" s="186" t="str">
        <f t="shared" si="134"/>
        <v>-</v>
      </c>
      <c r="CW87" s="187" t="e">
        <f t="shared" si="135"/>
        <v>#VALUE!</v>
      </c>
      <c r="CX87" s="185">
        <f>COMMANDE!AY87</f>
        <v>0</v>
      </c>
      <c r="CY87" s="186" t="str">
        <f t="shared" si="136"/>
        <v>-</v>
      </c>
      <c r="CZ87" s="187" t="e">
        <f t="shared" si="137"/>
        <v>#VALUE!</v>
      </c>
      <c r="DA87" s="185">
        <f>COMMANDE!BA87</f>
        <v>0</v>
      </c>
      <c r="DB87" s="186" t="str">
        <f t="shared" si="138"/>
        <v>-</v>
      </c>
      <c r="DC87" s="187" t="e">
        <f t="shared" si="139"/>
        <v>#VALUE!</v>
      </c>
      <c r="DD87" s="416"/>
      <c r="DE87" s="188"/>
    </row>
    <row r="88" spans="1:109" ht="40" customHeight="1" x14ac:dyDescent="0.2">
      <c r="A88" s="390" t="e">
        <f t="shared" si="72"/>
        <v>#VALUE!</v>
      </c>
      <c r="B88" s="390" t="e">
        <f t="shared" si="73"/>
        <v>#VALUE!</v>
      </c>
      <c r="C88" s="390" t="e">
        <f t="shared" si="74"/>
        <v>#VALUE!</v>
      </c>
      <c r="D88" s="390" t="e">
        <f t="shared" si="75"/>
        <v>#VALUE!</v>
      </c>
      <c r="E88" s="390" t="e">
        <f t="shared" si="76"/>
        <v>#VALUE!</v>
      </c>
      <c r="F88" s="390" t="e">
        <f t="shared" si="77"/>
        <v>#VALUE!</v>
      </c>
      <c r="G88" s="390" t="e">
        <f t="shared" si="78"/>
        <v>#VALUE!</v>
      </c>
      <c r="H88" s="390" t="e">
        <f t="shared" si="79"/>
        <v>#VALUE!</v>
      </c>
      <c r="I88" s="390" t="e">
        <f t="shared" si="80"/>
        <v>#VALUE!</v>
      </c>
      <c r="J88" s="390" t="e">
        <f t="shared" si="81"/>
        <v>#VALUE!</v>
      </c>
      <c r="K88" s="390" t="e">
        <f t="shared" si="82"/>
        <v>#VALUE!</v>
      </c>
      <c r="L88" s="390" t="e">
        <f t="shared" si="83"/>
        <v>#VALUE!</v>
      </c>
      <c r="M88" s="390" t="e">
        <f t="shared" si="84"/>
        <v>#VALUE!</v>
      </c>
      <c r="N88" s="390" t="e">
        <f t="shared" si="85"/>
        <v>#VALUE!</v>
      </c>
      <c r="O88" s="390" t="e">
        <f t="shared" si="86"/>
        <v>#VALUE!</v>
      </c>
      <c r="P88" s="390" t="e">
        <f t="shared" si="87"/>
        <v>#VALUE!</v>
      </c>
      <c r="Q88" s="390" t="e">
        <f t="shared" si="88"/>
        <v>#VALUE!</v>
      </c>
      <c r="R88" s="390" t="e">
        <f t="shared" si="89"/>
        <v>#VALUE!</v>
      </c>
      <c r="S88" s="390" t="e">
        <f t="shared" si="90"/>
        <v>#VALUE!</v>
      </c>
      <c r="T88" s="390" t="e">
        <f t="shared" si="91"/>
        <v>#VALUE!</v>
      </c>
      <c r="U88" s="387">
        <f t="shared" si="92"/>
        <v>0</v>
      </c>
      <c r="V88" s="175">
        <f>BDD!A78</f>
        <v>3379</v>
      </c>
      <c r="W88" s="176" t="str">
        <f>BDD!B78</f>
        <v>Eau de mer micro-filtrée hypertonique
    - (n°3 : box 20L)</v>
      </c>
      <c r="X88" s="177" t="str">
        <f>IF(BDD!F78=0, "", BDD!F78)</f>
        <v>❤️</v>
      </c>
      <c r="Y88" s="178" t="e">
        <f>ROUND(BDD!G78+FDP_CMD_KG, 2)</f>
        <v>#VALUE!</v>
      </c>
      <c r="Z88" s="178" t="e">
        <f>ROUND(BDD!G78+FDP_FACT_KG, 2)</f>
        <v>#DIV/0!</v>
      </c>
      <c r="AA88" s="179" t="str">
        <f>BDD!H78</f>
        <v>Pièce</v>
      </c>
      <c r="AB88" s="180" t="str">
        <f>IF(NOT(ISBLANK(BDD!I78)), ROUND(SUM((BDD!G78*reduc1),FDP_CMD_KG), 2), "")</f>
        <v/>
      </c>
      <c r="AC88" s="180" t="str">
        <f>IF(NOT(ISBLANK(BDD!J78)), ROUND(SUM((BDD!G78*reduc2),FDP_CMD_KG), 2), "")</f>
        <v/>
      </c>
      <c r="AD88" s="180" t="str">
        <f>IF(NOT(ISBLANK(BDD!K78)), ROUND(SUM((BDD!G78*reduc3),FDP_CMD_KG), 2), "")</f>
        <v/>
      </c>
      <c r="AE88" s="180" t="str">
        <f>IF(NOT(ISBLANK(BDD!I78)), ROUND(SUM((BDD!G78*reduc1),FDP_FACT_KG), 2), "")</f>
        <v/>
      </c>
      <c r="AF88" s="180" t="str">
        <f>IF(NOT(ISBLANK(BDD!J78)), ROUND(SUM((BDD!G78*reduc2),FDP_FACT_KG), 2), "")</f>
        <v/>
      </c>
      <c r="AG88" s="180" t="str">
        <f>IF(NOT(ISBLANK(BDD!K78)), ROUND(SUM((BDD!G78*reduc3),FDP_FACT_KG), 2), "")</f>
        <v/>
      </c>
      <c r="AH88" s="181" t="str">
        <f>BDD!C78</f>
        <v>Ibiza</v>
      </c>
      <c r="AI88" s="403">
        <f t="shared" si="93"/>
        <v>0</v>
      </c>
      <c r="AJ88" s="182" t="e">
        <f t="shared" si="94"/>
        <v>#VALUE!</v>
      </c>
      <c r="AK88" s="183" t="e">
        <f t="shared" si="95"/>
        <v>#VALUE!</v>
      </c>
      <c r="AL88" s="534"/>
      <c r="AM88" s="410"/>
      <c r="AN88" s="182" t="e">
        <f t="shared" si="96"/>
        <v>#DIV/0!</v>
      </c>
      <c r="AO88" s="184" t="e">
        <f t="shared" si="97"/>
        <v>#DIV/0!</v>
      </c>
      <c r="AP88" s="174"/>
      <c r="AQ88" s="174"/>
      <c r="AR88" s="534"/>
      <c r="AS88" s="409">
        <f t="shared" si="98"/>
        <v>0</v>
      </c>
      <c r="AT88" s="182" t="e">
        <f t="shared" si="99"/>
        <v>#DIV/0!</v>
      </c>
      <c r="AU88" s="183" t="e">
        <f t="shared" si="71"/>
        <v>#DIV/0!</v>
      </c>
      <c r="AV88" s="185">
        <f>COMMANDE!O88</f>
        <v>0</v>
      </c>
      <c r="AW88" s="186" t="str">
        <f t="shared" si="100"/>
        <v>-</v>
      </c>
      <c r="AX88" s="187" t="e">
        <f t="shared" si="101"/>
        <v>#VALUE!</v>
      </c>
      <c r="AY88" s="185">
        <f>COMMANDE!Q88</f>
        <v>0</v>
      </c>
      <c r="AZ88" s="186" t="str">
        <f t="shared" si="102"/>
        <v>-</v>
      </c>
      <c r="BA88" s="187" t="e">
        <f t="shared" si="103"/>
        <v>#VALUE!</v>
      </c>
      <c r="BB88" s="185">
        <f>COMMANDE!S88</f>
        <v>0</v>
      </c>
      <c r="BC88" s="186" t="str">
        <f t="shared" si="104"/>
        <v>-</v>
      </c>
      <c r="BD88" s="187" t="e">
        <f t="shared" si="105"/>
        <v>#VALUE!</v>
      </c>
      <c r="BE88" s="185">
        <f>COMMANDE!U88</f>
        <v>0</v>
      </c>
      <c r="BF88" s="186" t="str">
        <f t="shared" si="106"/>
        <v>-</v>
      </c>
      <c r="BG88" s="187" t="e">
        <f t="shared" si="107"/>
        <v>#VALUE!</v>
      </c>
      <c r="BH88" s="185">
        <f>COMMANDE!W88</f>
        <v>0</v>
      </c>
      <c r="BI88" s="186" t="str">
        <f t="shared" si="108"/>
        <v>-</v>
      </c>
      <c r="BJ88" s="187" t="e">
        <f t="shared" si="109"/>
        <v>#VALUE!</v>
      </c>
      <c r="BK88" s="185">
        <f>COMMANDE!Y88</f>
        <v>0</v>
      </c>
      <c r="BL88" s="186" t="str">
        <f t="shared" si="110"/>
        <v>-</v>
      </c>
      <c r="BM88" s="187" t="e">
        <f t="shared" si="111"/>
        <v>#VALUE!</v>
      </c>
      <c r="BN88" s="185">
        <f>COMMANDE!AA88</f>
        <v>0</v>
      </c>
      <c r="BO88" s="186" t="str">
        <f t="shared" si="112"/>
        <v>-</v>
      </c>
      <c r="BP88" s="187" t="e">
        <f t="shared" si="113"/>
        <v>#VALUE!</v>
      </c>
      <c r="BQ88" s="185">
        <f>COMMANDE!AC88</f>
        <v>0</v>
      </c>
      <c r="BR88" s="186" t="str">
        <f t="shared" si="114"/>
        <v>-</v>
      </c>
      <c r="BS88" s="187" t="e">
        <f t="shared" si="115"/>
        <v>#VALUE!</v>
      </c>
      <c r="BT88" s="185">
        <f>COMMANDE!AE88</f>
        <v>0</v>
      </c>
      <c r="BU88" s="186" t="str">
        <f t="shared" si="116"/>
        <v>-</v>
      </c>
      <c r="BV88" s="187" t="e">
        <f t="shared" si="117"/>
        <v>#VALUE!</v>
      </c>
      <c r="BW88" s="185">
        <f>COMMANDE!AG88</f>
        <v>0</v>
      </c>
      <c r="BX88" s="186" t="str">
        <f t="shared" si="118"/>
        <v>-</v>
      </c>
      <c r="BY88" s="187" t="e">
        <f t="shared" si="119"/>
        <v>#VALUE!</v>
      </c>
      <c r="BZ88" s="185">
        <f>COMMANDE!AI88</f>
        <v>0</v>
      </c>
      <c r="CA88" s="186" t="str">
        <f t="shared" si="120"/>
        <v>-</v>
      </c>
      <c r="CB88" s="187" t="e">
        <f t="shared" si="121"/>
        <v>#VALUE!</v>
      </c>
      <c r="CC88" s="185">
        <f>COMMANDE!AK88</f>
        <v>0</v>
      </c>
      <c r="CD88" s="186" t="str">
        <f t="shared" si="122"/>
        <v>-</v>
      </c>
      <c r="CE88" s="187" t="e">
        <f t="shared" si="123"/>
        <v>#VALUE!</v>
      </c>
      <c r="CF88" s="185">
        <f>COMMANDE!AM88</f>
        <v>0</v>
      </c>
      <c r="CG88" s="186" t="str">
        <f t="shared" si="124"/>
        <v>-</v>
      </c>
      <c r="CH88" s="187" t="e">
        <f t="shared" si="125"/>
        <v>#VALUE!</v>
      </c>
      <c r="CI88" s="185">
        <f>COMMANDE!AO88</f>
        <v>0</v>
      </c>
      <c r="CJ88" s="186" t="str">
        <f t="shared" si="126"/>
        <v>-</v>
      </c>
      <c r="CK88" s="187" t="e">
        <f t="shared" si="127"/>
        <v>#VALUE!</v>
      </c>
      <c r="CL88" s="185">
        <f>COMMANDE!AQ88</f>
        <v>0</v>
      </c>
      <c r="CM88" s="186" t="str">
        <f t="shared" si="128"/>
        <v>-</v>
      </c>
      <c r="CN88" s="187" t="e">
        <f t="shared" si="129"/>
        <v>#VALUE!</v>
      </c>
      <c r="CO88" s="185">
        <f>COMMANDE!AS88</f>
        <v>0</v>
      </c>
      <c r="CP88" s="186" t="str">
        <f t="shared" si="130"/>
        <v>-</v>
      </c>
      <c r="CQ88" s="187" t="e">
        <f t="shared" si="131"/>
        <v>#VALUE!</v>
      </c>
      <c r="CR88" s="185">
        <f>COMMANDE!AU88</f>
        <v>0</v>
      </c>
      <c r="CS88" s="186" t="str">
        <f t="shared" si="132"/>
        <v>-</v>
      </c>
      <c r="CT88" s="187" t="e">
        <f t="shared" si="133"/>
        <v>#VALUE!</v>
      </c>
      <c r="CU88" s="185">
        <f>COMMANDE!AW88</f>
        <v>0</v>
      </c>
      <c r="CV88" s="186" t="str">
        <f t="shared" si="134"/>
        <v>-</v>
      </c>
      <c r="CW88" s="187" t="e">
        <f t="shared" si="135"/>
        <v>#VALUE!</v>
      </c>
      <c r="CX88" s="185">
        <f>COMMANDE!AY88</f>
        <v>0</v>
      </c>
      <c r="CY88" s="186" t="str">
        <f t="shared" si="136"/>
        <v>-</v>
      </c>
      <c r="CZ88" s="187" t="e">
        <f t="shared" si="137"/>
        <v>#VALUE!</v>
      </c>
      <c r="DA88" s="185">
        <f>COMMANDE!BA88</f>
        <v>0</v>
      </c>
      <c r="DB88" s="186" t="str">
        <f t="shared" si="138"/>
        <v>-</v>
      </c>
      <c r="DC88" s="187" t="e">
        <f t="shared" si="139"/>
        <v>#VALUE!</v>
      </c>
      <c r="DD88" s="416"/>
      <c r="DE88" s="188"/>
    </row>
    <row r="89" spans="1:109" ht="40" customHeight="1" x14ac:dyDescent="0.2">
      <c r="A89" s="390" t="e">
        <f t="shared" si="72"/>
        <v>#VALUE!</v>
      </c>
      <c r="B89" s="390" t="e">
        <f t="shared" si="73"/>
        <v>#VALUE!</v>
      </c>
      <c r="C89" s="390" t="e">
        <f t="shared" si="74"/>
        <v>#VALUE!</v>
      </c>
      <c r="D89" s="390" t="e">
        <f t="shared" si="75"/>
        <v>#VALUE!</v>
      </c>
      <c r="E89" s="390" t="e">
        <f t="shared" si="76"/>
        <v>#VALUE!</v>
      </c>
      <c r="F89" s="390" t="e">
        <f t="shared" si="77"/>
        <v>#VALUE!</v>
      </c>
      <c r="G89" s="390" t="e">
        <f t="shared" si="78"/>
        <v>#VALUE!</v>
      </c>
      <c r="H89" s="390" t="e">
        <f t="shared" si="79"/>
        <v>#VALUE!</v>
      </c>
      <c r="I89" s="390" t="e">
        <f t="shared" si="80"/>
        <v>#VALUE!</v>
      </c>
      <c r="J89" s="390" t="e">
        <f t="shared" si="81"/>
        <v>#VALUE!</v>
      </c>
      <c r="K89" s="390" t="e">
        <f t="shared" si="82"/>
        <v>#VALUE!</v>
      </c>
      <c r="L89" s="390" t="e">
        <f t="shared" si="83"/>
        <v>#VALUE!</v>
      </c>
      <c r="M89" s="390" t="e">
        <f t="shared" si="84"/>
        <v>#VALUE!</v>
      </c>
      <c r="N89" s="390" t="e">
        <f t="shared" si="85"/>
        <v>#VALUE!</v>
      </c>
      <c r="O89" s="390" t="e">
        <f t="shared" si="86"/>
        <v>#VALUE!</v>
      </c>
      <c r="P89" s="390" t="e">
        <f t="shared" si="87"/>
        <v>#VALUE!</v>
      </c>
      <c r="Q89" s="390" t="e">
        <f t="shared" si="88"/>
        <v>#VALUE!</v>
      </c>
      <c r="R89" s="390" t="e">
        <f t="shared" si="89"/>
        <v>#VALUE!</v>
      </c>
      <c r="S89" s="390" t="e">
        <f t="shared" si="90"/>
        <v>#VALUE!</v>
      </c>
      <c r="T89" s="390" t="e">
        <f t="shared" si="91"/>
        <v>#VALUE!</v>
      </c>
      <c r="U89" s="387">
        <f t="shared" si="92"/>
        <v>0</v>
      </c>
      <c r="V89" s="175">
        <f>BDD!A79</f>
        <v>3550</v>
      </c>
      <c r="W89" s="176" t="str">
        <f>BDD!B79</f>
        <v>Epi de maïs doux frais</v>
      </c>
      <c r="X89" s="177" t="str">
        <f>IF(BDD!F79=0, "", BDD!F79)</f>
        <v/>
      </c>
      <c r="Y89" s="178" t="e">
        <f>ROUND(BDD!G79+FDP_CMD_KG, 2)</f>
        <v>#VALUE!</v>
      </c>
      <c r="Z89" s="178" t="e">
        <f>ROUND(BDD!G79+FDP_FACT_KG, 2)</f>
        <v>#DIV/0!</v>
      </c>
      <c r="AA89" s="179" t="str">
        <f>BDD!H79</f>
        <v>Pièce</v>
      </c>
      <c r="AB89" s="180" t="str">
        <f>IF(NOT(ISBLANK(BDD!I79)), ROUND(SUM((BDD!G79*reduc1),FDP_CMD_KG), 2), "")</f>
        <v/>
      </c>
      <c r="AC89" s="180" t="str">
        <f>IF(NOT(ISBLANK(BDD!J79)), ROUND(SUM((BDD!G79*reduc2),FDP_CMD_KG), 2), "")</f>
        <v/>
      </c>
      <c r="AD89" s="180" t="str">
        <f>IF(NOT(ISBLANK(BDD!K79)), ROUND(SUM((BDD!G79*reduc3),FDP_CMD_KG), 2), "")</f>
        <v/>
      </c>
      <c r="AE89" s="180" t="str">
        <f>IF(NOT(ISBLANK(BDD!I79)), ROUND(SUM((BDD!G79*reduc1),FDP_FACT_KG), 2), "")</f>
        <v/>
      </c>
      <c r="AF89" s="180" t="str">
        <f>IF(NOT(ISBLANK(BDD!J79)), ROUND(SUM((BDD!G79*reduc2),FDP_FACT_KG), 2), "")</f>
        <v/>
      </c>
      <c r="AG89" s="180" t="str">
        <f>IF(NOT(ISBLANK(BDD!K79)), ROUND(SUM((BDD!G79*reduc3),FDP_FACT_KG), 2), "")</f>
        <v/>
      </c>
      <c r="AH89" s="181" t="str">
        <f>BDD!C79</f>
        <v>Malaga</v>
      </c>
      <c r="AI89" s="403">
        <f t="shared" si="93"/>
        <v>0</v>
      </c>
      <c r="AJ89" s="182" t="e">
        <f t="shared" si="94"/>
        <v>#VALUE!</v>
      </c>
      <c r="AK89" s="183" t="e">
        <f t="shared" si="95"/>
        <v>#VALUE!</v>
      </c>
      <c r="AL89" s="534"/>
      <c r="AM89" s="410"/>
      <c r="AN89" s="182" t="e">
        <f t="shared" si="96"/>
        <v>#DIV/0!</v>
      </c>
      <c r="AO89" s="184" t="e">
        <f t="shared" si="97"/>
        <v>#DIV/0!</v>
      </c>
      <c r="AP89" s="174"/>
      <c r="AQ89" s="174"/>
      <c r="AR89" s="534"/>
      <c r="AS89" s="409">
        <f t="shared" si="98"/>
        <v>0</v>
      </c>
      <c r="AT89" s="182" t="e">
        <f t="shared" si="99"/>
        <v>#DIV/0!</v>
      </c>
      <c r="AU89" s="183" t="e">
        <f t="shared" si="71"/>
        <v>#DIV/0!</v>
      </c>
      <c r="AV89" s="185">
        <f>COMMANDE!O89</f>
        <v>0</v>
      </c>
      <c r="AW89" s="186" t="str">
        <f t="shared" si="100"/>
        <v>-</v>
      </c>
      <c r="AX89" s="187" t="e">
        <f t="shared" si="101"/>
        <v>#VALUE!</v>
      </c>
      <c r="AY89" s="185">
        <f>COMMANDE!Q89</f>
        <v>0</v>
      </c>
      <c r="AZ89" s="186" t="str">
        <f t="shared" si="102"/>
        <v>-</v>
      </c>
      <c r="BA89" s="187" t="e">
        <f t="shared" si="103"/>
        <v>#VALUE!</v>
      </c>
      <c r="BB89" s="185">
        <f>COMMANDE!S89</f>
        <v>0</v>
      </c>
      <c r="BC89" s="186" t="str">
        <f t="shared" si="104"/>
        <v>-</v>
      </c>
      <c r="BD89" s="187" t="e">
        <f t="shared" si="105"/>
        <v>#VALUE!</v>
      </c>
      <c r="BE89" s="185">
        <f>COMMANDE!U89</f>
        <v>0</v>
      </c>
      <c r="BF89" s="186" t="str">
        <f t="shared" si="106"/>
        <v>-</v>
      </c>
      <c r="BG89" s="187" t="e">
        <f t="shared" si="107"/>
        <v>#VALUE!</v>
      </c>
      <c r="BH89" s="185">
        <f>COMMANDE!W89</f>
        <v>0</v>
      </c>
      <c r="BI89" s="186" t="str">
        <f t="shared" si="108"/>
        <v>-</v>
      </c>
      <c r="BJ89" s="187" t="e">
        <f t="shared" si="109"/>
        <v>#VALUE!</v>
      </c>
      <c r="BK89" s="185">
        <f>COMMANDE!Y89</f>
        <v>0</v>
      </c>
      <c r="BL89" s="186" t="str">
        <f t="shared" si="110"/>
        <v>-</v>
      </c>
      <c r="BM89" s="187" t="e">
        <f t="shared" si="111"/>
        <v>#VALUE!</v>
      </c>
      <c r="BN89" s="185">
        <f>COMMANDE!AA89</f>
        <v>0</v>
      </c>
      <c r="BO89" s="186" t="str">
        <f t="shared" si="112"/>
        <v>-</v>
      </c>
      <c r="BP89" s="187" t="e">
        <f t="shared" si="113"/>
        <v>#VALUE!</v>
      </c>
      <c r="BQ89" s="185">
        <f>COMMANDE!AC89</f>
        <v>0</v>
      </c>
      <c r="BR89" s="186" t="str">
        <f t="shared" si="114"/>
        <v>-</v>
      </c>
      <c r="BS89" s="187" t="e">
        <f t="shared" si="115"/>
        <v>#VALUE!</v>
      </c>
      <c r="BT89" s="185">
        <f>COMMANDE!AE89</f>
        <v>0</v>
      </c>
      <c r="BU89" s="186" t="str">
        <f t="shared" si="116"/>
        <v>-</v>
      </c>
      <c r="BV89" s="187" t="e">
        <f t="shared" si="117"/>
        <v>#VALUE!</v>
      </c>
      <c r="BW89" s="185">
        <f>COMMANDE!AG89</f>
        <v>0</v>
      </c>
      <c r="BX89" s="186" t="str">
        <f t="shared" si="118"/>
        <v>-</v>
      </c>
      <c r="BY89" s="187" t="e">
        <f t="shared" si="119"/>
        <v>#VALUE!</v>
      </c>
      <c r="BZ89" s="185">
        <f>COMMANDE!AI89</f>
        <v>0</v>
      </c>
      <c r="CA89" s="186" t="str">
        <f t="shared" si="120"/>
        <v>-</v>
      </c>
      <c r="CB89" s="187" t="e">
        <f t="shared" si="121"/>
        <v>#VALUE!</v>
      </c>
      <c r="CC89" s="185">
        <f>COMMANDE!AK89</f>
        <v>0</v>
      </c>
      <c r="CD89" s="186" t="str">
        <f t="shared" si="122"/>
        <v>-</v>
      </c>
      <c r="CE89" s="187" t="e">
        <f t="shared" si="123"/>
        <v>#VALUE!</v>
      </c>
      <c r="CF89" s="185">
        <f>COMMANDE!AM89</f>
        <v>0</v>
      </c>
      <c r="CG89" s="186" t="str">
        <f t="shared" si="124"/>
        <v>-</v>
      </c>
      <c r="CH89" s="187" t="e">
        <f t="shared" si="125"/>
        <v>#VALUE!</v>
      </c>
      <c r="CI89" s="185">
        <f>COMMANDE!AO89</f>
        <v>0</v>
      </c>
      <c r="CJ89" s="186" t="str">
        <f t="shared" si="126"/>
        <v>-</v>
      </c>
      <c r="CK89" s="187" t="e">
        <f t="shared" si="127"/>
        <v>#VALUE!</v>
      </c>
      <c r="CL89" s="185">
        <f>COMMANDE!AQ89</f>
        <v>0</v>
      </c>
      <c r="CM89" s="186" t="str">
        <f t="shared" si="128"/>
        <v>-</v>
      </c>
      <c r="CN89" s="187" t="e">
        <f t="shared" si="129"/>
        <v>#VALUE!</v>
      </c>
      <c r="CO89" s="185">
        <f>COMMANDE!AS89</f>
        <v>0</v>
      </c>
      <c r="CP89" s="186" t="str">
        <f t="shared" si="130"/>
        <v>-</v>
      </c>
      <c r="CQ89" s="187" t="e">
        <f t="shared" si="131"/>
        <v>#VALUE!</v>
      </c>
      <c r="CR89" s="185">
        <f>COMMANDE!AU89</f>
        <v>0</v>
      </c>
      <c r="CS89" s="186" t="str">
        <f t="shared" si="132"/>
        <v>-</v>
      </c>
      <c r="CT89" s="187" t="e">
        <f t="shared" si="133"/>
        <v>#VALUE!</v>
      </c>
      <c r="CU89" s="185">
        <f>COMMANDE!AW89</f>
        <v>0</v>
      </c>
      <c r="CV89" s="186" t="str">
        <f t="shared" si="134"/>
        <v>-</v>
      </c>
      <c r="CW89" s="187" t="e">
        <f t="shared" si="135"/>
        <v>#VALUE!</v>
      </c>
      <c r="CX89" s="185">
        <f>COMMANDE!AY89</f>
        <v>0</v>
      </c>
      <c r="CY89" s="186" t="str">
        <f t="shared" si="136"/>
        <v>-</v>
      </c>
      <c r="CZ89" s="187" t="e">
        <f t="shared" si="137"/>
        <v>#VALUE!</v>
      </c>
      <c r="DA89" s="185">
        <f>COMMANDE!BA89</f>
        <v>0</v>
      </c>
      <c r="DB89" s="186" t="str">
        <f t="shared" si="138"/>
        <v>-</v>
      </c>
      <c r="DC89" s="187" t="e">
        <f t="shared" si="139"/>
        <v>#VALUE!</v>
      </c>
      <c r="DD89" s="416"/>
      <c r="DE89" s="188"/>
    </row>
    <row r="90" spans="1:109" ht="40" customHeight="1" x14ac:dyDescent="0.2">
      <c r="A90" s="390" t="e">
        <f t="shared" si="72"/>
        <v>#VALUE!</v>
      </c>
      <c r="B90" s="390" t="e">
        <f t="shared" si="73"/>
        <v>#VALUE!</v>
      </c>
      <c r="C90" s="390" t="e">
        <f t="shared" si="74"/>
        <v>#VALUE!</v>
      </c>
      <c r="D90" s="390" t="e">
        <f t="shared" si="75"/>
        <v>#VALUE!</v>
      </c>
      <c r="E90" s="390" t="e">
        <f t="shared" si="76"/>
        <v>#VALUE!</v>
      </c>
      <c r="F90" s="390" t="e">
        <f t="shared" si="77"/>
        <v>#VALUE!</v>
      </c>
      <c r="G90" s="390" t="e">
        <f t="shared" si="78"/>
        <v>#VALUE!</v>
      </c>
      <c r="H90" s="390" t="e">
        <f t="shared" si="79"/>
        <v>#VALUE!</v>
      </c>
      <c r="I90" s="390" t="e">
        <f t="shared" si="80"/>
        <v>#VALUE!</v>
      </c>
      <c r="J90" s="390" t="e">
        <f t="shared" si="81"/>
        <v>#VALUE!</v>
      </c>
      <c r="K90" s="390" t="e">
        <f t="shared" si="82"/>
        <v>#VALUE!</v>
      </c>
      <c r="L90" s="390" t="e">
        <f t="shared" si="83"/>
        <v>#VALUE!</v>
      </c>
      <c r="M90" s="390" t="e">
        <f t="shared" si="84"/>
        <v>#VALUE!</v>
      </c>
      <c r="N90" s="390" t="e">
        <f t="shared" si="85"/>
        <v>#VALUE!</v>
      </c>
      <c r="O90" s="390" t="e">
        <f t="shared" si="86"/>
        <v>#VALUE!</v>
      </c>
      <c r="P90" s="390" t="e">
        <f t="shared" si="87"/>
        <v>#VALUE!</v>
      </c>
      <c r="Q90" s="390" t="e">
        <f t="shared" si="88"/>
        <v>#VALUE!</v>
      </c>
      <c r="R90" s="390" t="e">
        <f t="shared" si="89"/>
        <v>#VALUE!</v>
      </c>
      <c r="S90" s="390" t="e">
        <f t="shared" si="90"/>
        <v>#VALUE!</v>
      </c>
      <c r="T90" s="390" t="e">
        <f t="shared" si="91"/>
        <v>#VALUE!</v>
      </c>
      <c r="U90" s="387">
        <f t="shared" si="92"/>
        <v>0</v>
      </c>
      <c r="V90" s="175">
        <f>BDD!A80</f>
        <v>4025</v>
      </c>
      <c r="W90" s="176" t="str">
        <f>BDD!B80</f>
        <v>Extracteur de jus ANGEL 5500</v>
      </c>
      <c r="X90" s="177" t="str">
        <f>IF(BDD!F80=0, "", BDD!F80)</f>
        <v>❤️</v>
      </c>
      <c r="Y90" s="178" t="e">
        <f>ROUND(BDD!G80+FDP_CMD_KG, 2)</f>
        <v>#VALUE!</v>
      </c>
      <c r="Z90" s="178" t="e">
        <f>ROUND(BDD!G80+FDP_FACT_KG, 2)</f>
        <v>#DIV/0!</v>
      </c>
      <c r="AA90" s="179" t="str">
        <f>BDD!H80</f>
        <v>Pièce</v>
      </c>
      <c r="AB90" s="180" t="str">
        <f>IF(NOT(ISBLANK(BDD!I80)), ROUND(SUM((BDD!G80*reduc1),FDP_CMD_KG), 2), "")</f>
        <v/>
      </c>
      <c r="AC90" s="180" t="str">
        <f>IF(NOT(ISBLANK(BDD!J80)), ROUND(SUM((BDD!G80*reduc2),FDP_CMD_KG), 2), "")</f>
        <v/>
      </c>
      <c r="AD90" s="180" t="str">
        <f>IF(NOT(ISBLANK(BDD!K80)), ROUND(SUM((BDD!G80*reduc3),FDP_CMD_KG), 2), "")</f>
        <v/>
      </c>
      <c r="AE90" s="180" t="str">
        <f>IF(NOT(ISBLANK(BDD!I80)), ROUND(SUM((BDD!G80*reduc1),FDP_FACT_KG), 2), "")</f>
        <v/>
      </c>
      <c r="AF90" s="180" t="str">
        <f>IF(NOT(ISBLANK(BDD!J80)), ROUND(SUM((BDD!G80*reduc2),FDP_FACT_KG), 2), "")</f>
        <v/>
      </c>
      <c r="AG90" s="180" t="str">
        <f>IF(NOT(ISBLANK(BDD!K80)), ROUND(SUM((BDD!G80*reduc3),FDP_FACT_KG), 2), "")</f>
        <v/>
      </c>
      <c r="AH90" s="181" t="str">
        <f>BDD!C80</f>
        <v>Union européenne</v>
      </c>
      <c r="AI90" s="403">
        <f t="shared" si="93"/>
        <v>0</v>
      </c>
      <c r="AJ90" s="182" t="e">
        <f t="shared" si="94"/>
        <v>#VALUE!</v>
      </c>
      <c r="AK90" s="183" t="e">
        <f t="shared" si="95"/>
        <v>#VALUE!</v>
      </c>
      <c r="AL90" s="534"/>
      <c r="AM90" s="410"/>
      <c r="AN90" s="182" t="e">
        <f t="shared" si="96"/>
        <v>#DIV/0!</v>
      </c>
      <c r="AO90" s="184" t="e">
        <f t="shared" si="97"/>
        <v>#DIV/0!</v>
      </c>
      <c r="AP90" s="174"/>
      <c r="AQ90" s="174"/>
      <c r="AR90" s="534"/>
      <c r="AS90" s="409">
        <f t="shared" si="98"/>
        <v>0</v>
      </c>
      <c r="AT90" s="182" t="e">
        <f t="shared" si="99"/>
        <v>#DIV/0!</v>
      </c>
      <c r="AU90" s="183" t="e">
        <f t="shared" si="71"/>
        <v>#DIV/0!</v>
      </c>
      <c r="AV90" s="185">
        <f>COMMANDE!O90</f>
        <v>0</v>
      </c>
      <c r="AW90" s="186" t="str">
        <f t="shared" si="100"/>
        <v>-</v>
      </c>
      <c r="AX90" s="187" t="e">
        <f t="shared" si="101"/>
        <v>#VALUE!</v>
      </c>
      <c r="AY90" s="185">
        <f>COMMANDE!Q90</f>
        <v>0</v>
      </c>
      <c r="AZ90" s="186" t="str">
        <f t="shared" si="102"/>
        <v>-</v>
      </c>
      <c r="BA90" s="187" t="e">
        <f t="shared" si="103"/>
        <v>#VALUE!</v>
      </c>
      <c r="BB90" s="185">
        <f>COMMANDE!S90</f>
        <v>0</v>
      </c>
      <c r="BC90" s="186" t="str">
        <f t="shared" si="104"/>
        <v>-</v>
      </c>
      <c r="BD90" s="187" t="e">
        <f t="shared" si="105"/>
        <v>#VALUE!</v>
      </c>
      <c r="BE90" s="185">
        <f>COMMANDE!U90</f>
        <v>0</v>
      </c>
      <c r="BF90" s="186" t="str">
        <f t="shared" si="106"/>
        <v>-</v>
      </c>
      <c r="BG90" s="187" t="e">
        <f t="shared" si="107"/>
        <v>#VALUE!</v>
      </c>
      <c r="BH90" s="185">
        <f>COMMANDE!W90</f>
        <v>0</v>
      </c>
      <c r="BI90" s="186" t="str">
        <f t="shared" si="108"/>
        <v>-</v>
      </c>
      <c r="BJ90" s="187" t="e">
        <f t="shared" si="109"/>
        <v>#VALUE!</v>
      </c>
      <c r="BK90" s="185">
        <f>COMMANDE!Y90</f>
        <v>0</v>
      </c>
      <c r="BL90" s="186" t="str">
        <f t="shared" si="110"/>
        <v>-</v>
      </c>
      <c r="BM90" s="187" t="e">
        <f t="shared" si="111"/>
        <v>#VALUE!</v>
      </c>
      <c r="BN90" s="185">
        <f>COMMANDE!AA90</f>
        <v>0</v>
      </c>
      <c r="BO90" s="186" t="str">
        <f t="shared" si="112"/>
        <v>-</v>
      </c>
      <c r="BP90" s="187" t="e">
        <f t="shared" si="113"/>
        <v>#VALUE!</v>
      </c>
      <c r="BQ90" s="185">
        <f>COMMANDE!AC90</f>
        <v>0</v>
      </c>
      <c r="BR90" s="186" t="str">
        <f t="shared" si="114"/>
        <v>-</v>
      </c>
      <c r="BS90" s="187" t="e">
        <f t="shared" si="115"/>
        <v>#VALUE!</v>
      </c>
      <c r="BT90" s="185">
        <f>COMMANDE!AE90</f>
        <v>0</v>
      </c>
      <c r="BU90" s="186" t="str">
        <f t="shared" si="116"/>
        <v>-</v>
      </c>
      <c r="BV90" s="187" t="e">
        <f t="shared" si="117"/>
        <v>#VALUE!</v>
      </c>
      <c r="BW90" s="185">
        <f>COMMANDE!AG90</f>
        <v>0</v>
      </c>
      <c r="BX90" s="186" t="str">
        <f t="shared" si="118"/>
        <v>-</v>
      </c>
      <c r="BY90" s="187" t="e">
        <f t="shared" si="119"/>
        <v>#VALUE!</v>
      </c>
      <c r="BZ90" s="185">
        <f>COMMANDE!AI90</f>
        <v>0</v>
      </c>
      <c r="CA90" s="186" t="str">
        <f t="shared" si="120"/>
        <v>-</v>
      </c>
      <c r="CB90" s="187" t="e">
        <f t="shared" si="121"/>
        <v>#VALUE!</v>
      </c>
      <c r="CC90" s="185">
        <f>COMMANDE!AK90</f>
        <v>0</v>
      </c>
      <c r="CD90" s="186" t="str">
        <f t="shared" si="122"/>
        <v>-</v>
      </c>
      <c r="CE90" s="187" t="e">
        <f t="shared" si="123"/>
        <v>#VALUE!</v>
      </c>
      <c r="CF90" s="185">
        <f>COMMANDE!AM90</f>
        <v>0</v>
      </c>
      <c r="CG90" s="186" t="str">
        <f t="shared" si="124"/>
        <v>-</v>
      </c>
      <c r="CH90" s="187" t="e">
        <f t="shared" si="125"/>
        <v>#VALUE!</v>
      </c>
      <c r="CI90" s="185">
        <f>COMMANDE!AO90</f>
        <v>0</v>
      </c>
      <c r="CJ90" s="186" t="str">
        <f t="shared" si="126"/>
        <v>-</v>
      </c>
      <c r="CK90" s="187" t="e">
        <f t="shared" si="127"/>
        <v>#VALUE!</v>
      </c>
      <c r="CL90" s="185">
        <f>COMMANDE!AQ90</f>
        <v>0</v>
      </c>
      <c r="CM90" s="186" t="str">
        <f t="shared" si="128"/>
        <v>-</v>
      </c>
      <c r="CN90" s="187" t="e">
        <f t="shared" si="129"/>
        <v>#VALUE!</v>
      </c>
      <c r="CO90" s="185">
        <f>COMMANDE!AS90</f>
        <v>0</v>
      </c>
      <c r="CP90" s="186" t="str">
        <f t="shared" si="130"/>
        <v>-</v>
      </c>
      <c r="CQ90" s="187" t="e">
        <f t="shared" si="131"/>
        <v>#VALUE!</v>
      </c>
      <c r="CR90" s="185">
        <f>COMMANDE!AU90</f>
        <v>0</v>
      </c>
      <c r="CS90" s="186" t="str">
        <f t="shared" si="132"/>
        <v>-</v>
      </c>
      <c r="CT90" s="187" t="e">
        <f t="shared" si="133"/>
        <v>#VALUE!</v>
      </c>
      <c r="CU90" s="185">
        <f>COMMANDE!AW90</f>
        <v>0</v>
      </c>
      <c r="CV90" s="186" t="str">
        <f t="shared" si="134"/>
        <v>-</v>
      </c>
      <c r="CW90" s="187" t="e">
        <f t="shared" si="135"/>
        <v>#VALUE!</v>
      </c>
      <c r="CX90" s="185">
        <f>COMMANDE!AY90</f>
        <v>0</v>
      </c>
      <c r="CY90" s="186" t="str">
        <f t="shared" si="136"/>
        <v>-</v>
      </c>
      <c r="CZ90" s="187" t="e">
        <f t="shared" si="137"/>
        <v>#VALUE!</v>
      </c>
      <c r="DA90" s="185">
        <f>COMMANDE!BA90</f>
        <v>0</v>
      </c>
      <c r="DB90" s="186" t="str">
        <f t="shared" si="138"/>
        <v>-</v>
      </c>
      <c r="DC90" s="187" t="e">
        <f t="shared" si="139"/>
        <v>#VALUE!</v>
      </c>
      <c r="DD90" s="416"/>
      <c r="DE90" s="188"/>
    </row>
    <row r="91" spans="1:109" ht="40" customHeight="1" x14ac:dyDescent="0.2">
      <c r="A91" s="390" t="e">
        <f t="shared" si="72"/>
        <v>#VALUE!</v>
      </c>
      <c r="B91" s="390" t="e">
        <f t="shared" si="73"/>
        <v>#VALUE!</v>
      </c>
      <c r="C91" s="390" t="e">
        <f t="shared" si="74"/>
        <v>#VALUE!</v>
      </c>
      <c r="D91" s="390" t="e">
        <f t="shared" si="75"/>
        <v>#VALUE!</v>
      </c>
      <c r="E91" s="390" t="e">
        <f t="shared" si="76"/>
        <v>#VALUE!</v>
      </c>
      <c r="F91" s="390" t="e">
        <f t="shared" si="77"/>
        <v>#VALUE!</v>
      </c>
      <c r="G91" s="390" t="e">
        <f t="shared" si="78"/>
        <v>#VALUE!</v>
      </c>
      <c r="H91" s="390" t="e">
        <f t="shared" si="79"/>
        <v>#VALUE!</v>
      </c>
      <c r="I91" s="390" t="e">
        <f t="shared" si="80"/>
        <v>#VALUE!</v>
      </c>
      <c r="J91" s="390" t="e">
        <f t="shared" si="81"/>
        <v>#VALUE!</v>
      </c>
      <c r="K91" s="390" t="e">
        <f t="shared" si="82"/>
        <v>#VALUE!</v>
      </c>
      <c r="L91" s="390" t="e">
        <f t="shared" si="83"/>
        <v>#VALUE!</v>
      </c>
      <c r="M91" s="390" t="e">
        <f t="shared" si="84"/>
        <v>#VALUE!</v>
      </c>
      <c r="N91" s="390" t="e">
        <f t="shared" si="85"/>
        <v>#VALUE!</v>
      </c>
      <c r="O91" s="390" t="e">
        <f t="shared" si="86"/>
        <v>#VALUE!</v>
      </c>
      <c r="P91" s="390" t="e">
        <f t="shared" si="87"/>
        <v>#VALUE!</v>
      </c>
      <c r="Q91" s="390" t="e">
        <f t="shared" si="88"/>
        <v>#VALUE!</v>
      </c>
      <c r="R91" s="390" t="e">
        <f t="shared" si="89"/>
        <v>#VALUE!</v>
      </c>
      <c r="S91" s="390" t="e">
        <f t="shared" si="90"/>
        <v>#VALUE!</v>
      </c>
      <c r="T91" s="390" t="e">
        <f t="shared" si="91"/>
        <v>#VALUE!</v>
      </c>
      <c r="U91" s="387">
        <f t="shared" si="92"/>
        <v>0</v>
      </c>
      <c r="V91" s="175">
        <f>BDD!A81</f>
        <v>6059</v>
      </c>
      <c r="W91" s="176" t="str">
        <f>BDD!B81</f>
        <v>Fane de Betterave Baby BIO
    - (Production de Rufino)</v>
      </c>
      <c r="X91" s="177" t="str">
        <f>IF(BDD!F81=0, "", BDD!F81)</f>
        <v>❤️</v>
      </c>
      <c r="Y91" s="178" t="e">
        <f>ROUND(BDD!G81+FDP_CMD_KG, 2)</f>
        <v>#VALUE!</v>
      </c>
      <c r="Z91" s="178" t="e">
        <f>ROUND(BDD!G81+FDP_FACT_KG, 2)</f>
        <v>#DIV/0!</v>
      </c>
      <c r="AA91" s="179" t="str">
        <f>BDD!H81</f>
        <v>kg</v>
      </c>
      <c r="AB91" s="180" t="str">
        <f>IF(NOT(ISBLANK(BDD!I81)), ROUND(SUM((BDD!G81*reduc1),FDP_CMD_KG), 2), "")</f>
        <v/>
      </c>
      <c r="AC91" s="180" t="str">
        <f>IF(NOT(ISBLANK(BDD!J81)), ROUND(SUM((BDD!G81*reduc2),FDP_CMD_KG), 2), "")</f>
        <v/>
      </c>
      <c r="AD91" s="180" t="str">
        <f>IF(NOT(ISBLANK(BDD!K81)), ROUND(SUM((BDD!G81*reduc3),FDP_CMD_KG), 2), "")</f>
        <v/>
      </c>
      <c r="AE91" s="180" t="str">
        <f>IF(NOT(ISBLANK(BDD!I81)), ROUND(SUM((BDD!G81*reduc1),FDP_FACT_KG), 2), "")</f>
        <v/>
      </c>
      <c r="AF91" s="180" t="str">
        <f>IF(NOT(ISBLANK(BDD!J81)), ROUND(SUM((BDD!G81*reduc2),FDP_FACT_KG), 2), "")</f>
        <v/>
      </c>
      <c r="AG91" s="180" t="str">
        <f>IF(NOT(ISBLANK(BDD!K81)), ROUND(SUM((BDD!G81*reduc3),FDP_FACT_KG), 2), "")</f>
        <v/>
      </c>
      <c r="AH91" s="181" t="str">
        <f>BDD!C81</f>
        <v>Grenade</v>
      </c>
      <c r="AI91" s="403">
        <f t="shared" si="93"/>
        <v>0</v>
      </c>
      <c r="AJ91" s="182" t="e">
        <f t="shared" si="94"/>
        <v>#VALUE!</v>
      </c>
      <c r="AK91" s="183" t="e">
        <f t="shared" si="95"/>
        <v>#VALUE!</v>
      </c>
      <c r="AL91" s="534"/>
      <c r="AM91" s="410"/>
      <c r="AN91" s="182" t="e">
        <f t="shared" si="96"/>
        <v>#DIV/0!</v>
      </c>
      <c r="AO91" s="184" t="e">
        <f t="shared" si="97"/>
        <v>#DIV/0!</v>
      </c>
      <c r="AP91" s="174"/>
      <c r="AQ91" s="174"/>
      <c r="AR91" s="534"/>
      <c r="AS91" s="409">
        <f t="shared" si="98"/>
        <v>0</v>
      </c>
      <c r="AT91" s="182" t="e">
        <f t="shared" si="99"/>
        <v>#DIV/0!</v>
      </c>
      <c r="AU91" s="183" t="e">
        <f t="shared" si="71"/>
        <v>#DIV/0!</v>
      </c>
      <c r="AV91" s="185">
        <f>COMMANDE!O91</f>
        <v>0</v>
      </c>
      <c r="AW91" s="186" t="str">
        <f t="shared" si="100"/>
        <v>-</v>
      </c>
      <c r="AX91" s="187" t="e">
        <f t="shared" si="101"/>
        <v>#VALUE!</v>
      </c>
      <c r="AY91" s="185">
        <f>COMMANDE!Q91</f>
        <v>0</v>
      </c>
      <c r="AZ91" s="186" t="str">
        <f t="shared" si="102"/>
        <v>-</v>
      </c>
      <c r="BA91" s="187" t="e">
        <f t="shared" si="103"/>
        <v>#VALUE!</v>
      </c>
      <c r="BB91" s="185">
        <f>COMMANDE!S91</f>
        <v>0</v>
      </c>
      <c r="BC91" s="186" t="str">
        <f t="shared" si="104"/>
        <v>-</v>
      </c>
      <c r="BD91" s="187" t="e">
        <f t="shared" si="105"/>
        <v>#VALUE!</v>
      </c>
      <c r="BE91" s="185">
        <f>COMMANDE!U91</f>
        <v>0</v>
      </c>
      <c r="BF91" s="186" t="str">
        <f t="shared" si="106"/>
        <v>-</v>
      </c>
      <c r="BG91" s="187" t="e">
        <f t="shared" si="107"/>
        <v>#VALUE!</v>
      </c>
      <c r="BH91" s="185">
        <f>COMMANDE!W91</f>
        <v>0</v>
      </c>
      <c r="BI91" s="186" t="str">
        <f t="shared" si="108"/>
        <v>-</v>
      </c>
      <c r="BJ91" s="187" t="e">
        <f t="shared" si="109"/>
        <v>#VALUE!</v>
      </c>
      <c r="BK91" s="185">
        <f>COMMANDE!Y91</f>
        <v>0</v>
      </c>
      <c r="BL91" s="186" t="str">
        <f t="shared" si="110"/>
        <v>-</v>
      </c>
      <c r="BM91" s="187" t="e">
        <f t="shared" si="111"/>
        <v>#VALUE!</v>
      </c>
      <c r="BN91" s="185">
        <f>COMMANDE!AA91</f>
        <v>0</v>
      </c>
      <c r="BO91" s="186" t="str">
        <f t="shared" si="112"/>
        <v>-</v>
      </c>
      <c r="BP91" s="187" t="e">
        <f t="shared" si="113"/>
        <v>#VALUE!</v>
      </c>
      <c r="BQ91" s="185">
        <f>COMMANDE!AC91</f>
        <v>0</v>
      </c>
      <c r="BR91" s="186" t="str">
        <f t="shared" si="114"/>
        <v>-</v>
      </c>
      <c r="BS91" s="187" t="e">
        <f t="shared" si="115"/>
        <v>#VALUE!</v>
      </c>
      <c r="BT91" s="185">
        <f>COMMANDE!AE91</f>
        <v>0</v>
      </c>
      <c r="BU91" s="186" t="str">
        <f t="shared" si="116"/>
        <v>-</v>
      </c>
      <c r="BV91" s="187" t="e">
        <f t="shared" si="117"/>
        <v>#VALUE!</v>
      </c>
      <c r="BW91" s="185">
        <f>COMMANDE!AG91</f>
        <v>0</v>
      </c>
      <c r="BX91" s="186" t="str">
        <f t="shared" si="118"/>
        <v>-</v>
      </c>
      <c r="BY91" s="187" t="e">
        <f t="shared" si="119"/>
        <v>#VALUE!</v>
      </c>
      <c r="BZ91" s="185">
        <f>COMMANDE!AI91</f>
        <v>0</v>
      </c>
      <c r="CA91" s="186" t="str">
        <f t="shared" si="120"/>
        <v>-</v>
      </c>
      <c r="CB91" s="187" t="e">
        <f t="shared" si="121"/>
        <v>#VALUE!</v>
      </c>
      <c r="CC91" s="185">
        <f>COMMANDE!AK91</f>
        <v>0</v>
      </c>
      <c r="CD91" s="186" t="str">
        <f t="shared" si="122"/>
        <v>-</v>
      </c>
      <c r="CE91" s="187" t="e">
        <f t="shared" si="123"/>
        <v>#VALUE!</v>
      </c>
      <c r="CF91" s="185">
        <f>COMMANDE!AM91</f>
        <v>0</v>
      </c>
      <c r="CG91" s="186" t="str">
        <f t="shared" si="124"/>
        <v>-</v>
      </c>
      <c r="CH91" s="187" t="e">
        <f t="shared" si="125"/>
        <v>#VALUE!</v>
      </c>
      <c r="CI91" s="185">
        <f>COMMANDE!AO91</f>
        <v>0</v>
      </c>
      <c r="CJ91" s="186" t="str">
        <f t="shared" si="126"/>
        <v>-</v>
      </c>
      <c r="CK91" s="187" t="e">
        <f t="shared" si="127"/>
        <v>#VALUE!</v>
      </c>
      <c r="CL91" s="185">
        <f>COMMANDE!AQ91</f>
        <v>0</v>
      </c>
      <c r="CM91" s="186" t="str">
        <f t="shared" si="128"/>
        <v>-</v>
      </c>
      <c r="CN91" s="187" t="e">
        <f t="shared" si="129"/>
        <v>#VALUE!</v>
      </c>
      <c r="CO91" s="185">
        <f>COMMANDE!AS91</f>
        <v>0</v>
      </c>
      <c r="CP91" s="186" t="str">
        <f t="shared" si="130"/>
        <v>-</v>
      </c>
      <c r="CQ91" s="187" t="e">
        <f t="shared" si="131"/>
        <v>#VALUE!</v>
      </c>
      <c r="CR91" s="185">
        <f>COMMANDE!AU91</f>
        <v>0</v>
      </c>
      <c r="CS91" s="186" t="str">
        <f t="shared" si="132"/>
        <v>-</v>
      </c>
      <c r="CT91" s="187" t="e">
        <f t="shared" si="133"/>
        <v>#VALUE!</v>
      </c>
      <c r="CU91" s="185">
        <f>COMMANDE!AW91</f>
        <v>0</v>
      </c>
      <c r="CV91" s="186" t="str">
        <f t="shared" si="134"/>
        <v>-</v>
      </c>
      <c r="CW91" s="187" t="e">
        <f t="shared" si="135"/>
        <v>#VALUE!</v>
      </c>
      <c r="CX91" s="185">
        <f>COMMANDE!AY91</f>
        <v>0</v>
      </c>
      <c r="CY91" s="186" t="str">
        <f t="shared" si="136"/>
        <v>-</v>
      </c>
      <c r="CZ91" s="187" t="e">
        <f t="shared" si="137"/>
        <v>#VALUE!</v>
      </c>
      <c r="DA91" s="185">
        <f>COMMANDE!BA91</f>
        <v>0</v>
      </c>
      <c r="DB91" s="186" t="str">
        <f t="shared" si="138"/>
        <v>-</v>
      </c>
      <c r="DC91" s="187" t="e">
        <f t="shared" si="139"/>
        <v>#VALUE!</v>
      </c>
      <c r="DD91" s="416"/>
      <c r="DE91" s="188"/>
    </row>
    <row r="92" spans="1:109" ht="40" customHeight="1" x14ac:dyDescent="0.2">
      <c r="A92" s="390" t="e">
        <f t="shared" si="72"/>
        <v>#VALUE!</v>
      </c>
      <c r="B92" s="390" t="e">
        <f t="shared" si="73"/>
        <v>#VALUE!</v>
      </c>
      <c r="C92" s="390" t="e">
        <f t="shared" si="74"/>
        <v>#VALUE!</v>
      </c>
      <c r="D92" s="390" t="e">
        <f t="shared" si="75"/>
        <v>#VALUE!</v>
      </c>
      <c r="E92" s="390" t="e">
        <f t="shared" si="76"/>
        <v>#VALUE!</v>
      </c>
      <c r="F92" s="390" t="e">
        <f t="shared" si="77"/>
        <v>#VALUE!</v>
      </c>
      <c r="G92" s="390" t="e">
        <f t="shared" si="78"/>
        <v>#VALUE!</v>
      </c>
      <c r="H92" s="390" t="e">
        <f t="shared" si="79"/>
        <v>#VALUE!</v>
      </c>
      <c r="I92" s="390" t="e">
        <f t="shared" si="80"/>
        <v>#VALUE!</v>
      </c>
      <c r="J92" s="390" t="e">
        <f t="shared" si="81"/>
        <v>#VALUE!</v>
      </c>
      <c r="K92" s="390" t="e">
        <f t="shared" si="82"/>
        <v>#VALUE!</v>
      </c>
      <c r="L92" s="390" t="e">
        <f t="shared" si="83"/>
        <v>#VALUE!</v>
      </c>
      <c r="M92" s="390" t="e">
        <f t="shared" si="84"/>
        <v>#VALUE!</v>
      </c>
      <c r="N92" s="390" t="e">
        <f t="shared" si="85"/>
        <v>#VALUE!</v>
      </c>
      <c r="O92" s="390" t="e">
        <f t="shared" si="86"/>
        <v>#VALUE!</v>
      </c>
      <c r="P92" s="390" t="e">
        <f t="shared" si="87"/>
        <v>#VALUE!</v>
      </c>
      <c r="Q92" s="390" t="e">
        <f t="shared" si="88"/>
        <v>#VALUE!</v>
      </c>
      <c r="R92" s="390" t="e">
        <f t="shared" si="89"/>
        <v>#VALUE!</v>
      </c>
      <c r="S92" s="390" t="e">
        <f t="shared" si="90"/>
        <v>#VALUE!</v>
      </c>
      <c r="T92" s="390" t="e">
        <f t="shared" si="91"/>
        <v>#VALUE!</v>
      </c>
      <c r="U92" s="387">
        <f t="shared" si="92"/>
        <v>0</v>
      </c>
      <c r="V92" s="175">
        <f>BDD!A82</f>
        <v>6059</v>
      </c>
      <c r="W92" s="176" t="str">
        <f>BDD!B82</f>
        <v>Fane de betterave BIO (production Rufino)</v>
      </c>
      <c r="X92" s="177" t="str">
        <f>IF(BDD!F82=0, "", BDD!F82)</f>
        <v/>
      </c>
      <c r="Y92" s="178" t="e">
        <f>ROUND(BDD!G82+FDP_CMD_KG, 2)</f>
        <v>#VALUE!</v>
      </c>
      <c r="Z92" s="178" t="e">
        <f>ROUND(BDD!G82+FDP_FACT_KG, 2)</f>
        <v>#DIV/0!</v>
      </c>
      <c r="AA92" s="179" t="str">
        <f>BDD!H82</f>
        <v>kg</v>
      </c>
      <c r="AB92" s="180" t="str">
        <f>IF(NOT(ISBLANK(BDD!I82)), ROUND(SUM((BDD!G82*reduc1),FDP_CMD_KG), 2), "")</f>
        <v/>
      </c>
      <c r="AC92" s="180" t="str">
        <f>IF(NOT(ISBLANK(BDD!J82)), ROUND(SUM((BDD!G82*reduc2),FDP_CMD_KG), 2), "")</f>
        <v/>
      </c>
      <c r="AD92" s="180" t="str">
        <f>IF(NOT(ISBLANK(BDD!K82)), ROUND(SUM((BDD!G82*reduc3),FDP_CMD_KG), 2), "")</f>
        <v/>
      </c>
      <c r="AE92" s="180" t="str">
        <f>IF(NOT(ISBLANK(BDD!I82)), ROUND(SUM((BDD!G82*reduc1),FDP_FACT_KG), 2), "")</f>
        <v/>
      </c>
      <c r="AF92" s="180" t="str">
        <f>IF(NOT(ISBLANK(BDD!J82)), ROUND(SUM((BDD!G82*reduc2),FDP_FACT_KG), 2), "")</f>
        <v/>
      </c>
      <c r="AG92" s="180" t="str">
        <f>IF(NOT(ISBLANK(BDD!K82)), ROUND(SUM((BDD!G82*reduc3),FDP_FACT_KG), 2), "")</f>
        <v/>
      </c>
      <c r="AH92" s="181" t="str">
        <f>BDD!C82</f>
        <v>Grenade</v>
      </c>
      <c r="AI92" s="403">
        <f t="shared" si="93"/>
        <v>0</v>
      </c>
      <c r="AJ92" s="182" t="e">
        <f t="shared" si="94"/>
        <v>#VALUE!</v>
      </c>
      <c r="AK92" s="183" t="e">
        <f t="shared" si="95"/>
        <v>#VALUE!</v>
      </c>
      <c r="AL92" s="534"/>
      <c r="AM92" s="410"/>
      <c r="AN92" s="182" t="e">
        <f t="shared" si="96"/>
        <v>#DIV/0!</v>
      </c>
      <c r="AO92" s="184" t="e">
        <f t="shared" si="97"/>
        <v>#DIV/0!</v>
      </c>
      <c r="AP92" s="174"/>
      <c r="AQ92" s="174"/>
      <c r="AR92" s="534"/>
      <c r="AS92" s="409">
        <f t="shared" si="98"/>
        <v>0</v>
      </c>
      <c r="AT92" s="182" t="e">
        <f t="shared" si="99"/>
        <v>#DIV/0!</v>
      </c>
      <c r="AU92" s="183" t="e">
        <f t="shared" si="71"/>
        <v>#DIV/0!</v>
      </c>
      <c r="AV92" s="185">
        <f>COMMANDE!O92</f>
        <v>0</v>
      </c>
      <c r="AW92" s="186" t="str">
        <f t="shared" si="100"/>
        <v>-</v>
      </c>
      <c r="AX92" s="187" t="e">
        <f t="shared" si="101"/>
        <v>#VALUE!</v>
      </c>
      <c r="AY92" s="185">
        <f>COMMANDE!Q92</f>
        <v>0</v>
      </c>
      <c r="AZ92" s="186" t="str">
        <f t="shared" si="102"/>
        <v>-</v>
      </c>
      <c r="BA92" s="187" t="e">
        <f t="shared" si="103"/>
        <v>#VALUE!</v>
      </c>
      <c r="BB92" s="185">
        <f>COMMANDE!S92</f>
        <v>0</v>
      </c>
      <c r="BC92" s="186" t="str">
        <f t="shared" si="104"/>
        <v>-</v>
      </c>
      <c r="BD92" s="187" t="e">
        <f t="shared" si="105"/>
        <v>#VALUE!</v>
      </c>
      <c r="BE92" s="185">
        <f>COMMANDE!U92</f>
        <v>0</v>
      </c>
      <c r="BF92" s="186" t="str">
        <f t="shared" si="106"/>
        <v>-</v>
      </c>
      <c r="BG92" s="187" t="e">
        <f t="shared" si="107"/>
        <v>#VALUE!</v>
      </c>
      <c r="BH92" s="185">
        <f>COMMANDE!W92</f>
        <v>0</v>
      </c>
      <c r="BI92" s="186" t="str">
        <f t="shared" si="108"/>
        <v>-</v>
      </c>
      <c r="BJ92" s="187" t="e">
        <f t="shared" si="109"/>
        <v>#VALUE!</v>
      </c>
      <c r="BK92" s="185">
        <f>COMMANDE!Y92</f>
        <v>0</v>
      </c>
      <c r="BL92" s="186" t="str">
        <f t="shared" si="110"/>
        <v>-</v>
      </c>
      <c r="BM92" s="187" t="e">
        <f t="shared" si="111"/>
        <v>#VALUE!</v>
      </c>
      <c r="BN92" s="185">
        <f>COMMANDE!AA92</f>
        <v>0</v>
      </c>
      <c r="BO92" s="186" t="str">
        <f t="shared" si="112"/>
        <v>-</v>
      </c>
      <c r="BP92" s="187" t="e">
        <f t="shared" si="113"/>
        <v>#VALUE!</v>
      </c>
      <c r="BQ92" s="185">
        <f>COMMANDE!AC92</f>
        <v>0</v>
      </c>
      <c r="BR92" s="186" t="str">
        <f t="shared" si="114"/>
        <v>-</v>
      </c>
      <c r="BS92" s="187" t="e">
        <f t="shared" si="115"/>
        <v>#VALUE!</v>
      </c>
      <c r="BT92" s="185">
        <f>COMMANDE!AE92</f>
        <v>0</v>
      </c>
      <c r="BU92" s="186" t="str">
        <f t="shared" si="116"/>
        <v>-</v>
      </c>
      <c r="BV92" s="187" t="e">
        <f t="shared" si="117"/>
        <v>#VALUE!</v>
      </c>
      <c r="BW92" s="185">
        <f>COMMANDE!AG92</f>
        <v>0</v>
      </c>
      <c r="BX92" s="186" t="str">
        <f t="shared" si="118"/>
        <v>-</v>
      </c>
      <c r="BY92" s="187" t="e">
        <f t="shared" si="119"/>
        <v>#VALUE!</v>
      </c>
      <c r="BZ92" s="185">
        <f>COMMANDE!AI92</f>
        <v>0</v>
      </c>
      <c r="CA92" s="186" t="str">
        <f t="shared" si="120"/>
        <v>-</v>
      </c>
      <c r="CB92" s="187" t="e">
        <f t="shared" si="121"/>
        <v>#VALUE!</v>
      </c>
      <c r="CC92" s="185">
        <f>COMMANDE!AK92</f>
        <v>0</v>
      </c>
      <c r="CD92" s="186" t="str">
        <f t="shared" si="122"/>
        <v>-</v>
      </c>
      <c r="CE92" s="187" t="e">
        <f t="shared" si="123"/>
        <v>#VALUE!</v>
      </c>
      <c r="CF92" s="185">
        <f>COMMANDE!AM92</f>
        <v>0</v>
      </c>
      <c r="CG92" s="186" t="str">
        <f t="shared" si="124"/>
        <v>-</v>
      </c>
      <c r="CH92" s="187" t="e">
        <f t="shared" si="125"/>
        <v>#VALUE!</v>
      </c>
      <c r="CI92" s="185">
        <f>COMMANDE!AO92</f>
        <v>0</v>
      </c>
      <c r="CJ92" s="186" t="str">
        <f t="shared" si="126"/>
        <v>-</v>
      </c>
      <c r="CK92" s="187" t="e">
        <f t="shared" si="127"/>
        <v>#VALUE!</v>
      </c>
      <c r="CL92" s="185">
        <f>COMMANDE!AQ92</f>
        <v>0</v>
      </c>
      <c r="CM92" s="186" t="str">
        <f t="shared" si="128"/>
        <v>-</v>
      </c>
      <c r="CN92" s="187" t="e">
        <f t="shared" si="129"/>
        <v>#VALUE!</v>
      </c>
      <c r="CO92" s="185">
        <f>COMMANDE!AS92</f>
        <v>0</v>
      </c>
      <c r="CP92" s="186" t="str">
        <f t="shared" si="130"/>
        <v>-</v>
      </c>
      <c r="CQ92" s="187" t="e">
        <f t="shared" si="131"/>
        <v>#VALUE!</v>
      </c>
      <c r="CR92" s="185">
        <f>COMMANDE!AU92</f>
        <v>0</v>
      </c>
      <c r="CS92" s="186" t="str">
        <f t="shared" si="132"/>
        <v>-</v>
      </c>
      <c r="CT92" s="187" t="e">
        <f t="shared" si="133"/>
        <v>#VALUE!</v>
      </c>
      <c r="CU92" s="185">
        <f>COMMANDE!AW92</f>
        <v>0</v>
      </c>
      <c r="CV92" s="186" t="str">
        <f t="shared" si="134"/>
        <v>-</v>
      </c>
      <c r="CW92" s="187" t="e">
        <f t="shared" si="135"/>
        <v>#VALUE!</v>
      </c>
      <c r="CX92" s="185">
        <f>COMMANDE!AY92</f>
        <v>0</v>
      </c>
      <c r="CY92" s="186" t="str">
        <f t="shared" si="136"/>
        <v>-</v>
      </c>
      <c r="CZ92" s="187" t="e">
        <f t="shared" si="137"/>
        <v>#VALUE!</v>
      </c>
      <c r="DA92" s="185">
        <f>COMMANDE!BA92</f>
        <v>0</v>
      </c>
      <c r="DB92" s="186" t="str">
        <f t="shared" si="138"/>
        <v>-</v>
      </c>
      <c r="DC92" s="187" t="e">
        <f t="shared" si="139"/>
        <v>#VALUE!</v>
      </c>
      <c r="DD92" s="416"/>
      <c r="DE92" s="188"/>
    </row>
    <row r="93" spans="1:109" ht="40" customHeight="1" x14ac:dyDescent="0.2">
      <c r="A93" s="390" t="e">
        <f t="shared" si="72"/>
        <v>#VALUE!</v>
      </c>
      <c r="B93" s="390" t="e">
        <f t="shared" si="73"/>
        <v>#VALUE!</v>
      </c>
      <c r="C93" s="390" t="e">
        <f t="shared" si="74"/>
        <v>#VALUE!</v>
      </c>
      <c r="D93" s="390" t="e">
        <f t="shared" si="75"/>
        <v>#VALUE!</v>
      </c>
      <c r="E93" s="390" t="e">
        <f t="shared" si="76"/>
        <v>#VALUE!</v>
      </c>
      <c r="F93" s="390" t="e">
        <f t="shared" si="77"/>
        <v>#VALUE!</v>
      </c>
      <c r="G93" s="390" t="e">
        <f t="shared" si="78"/>
        <v>#VALUE!</v>
      </c>
      <c r="H93" s="390" t="e">
        <f t="shared" si="79"/>
        <v>#VALUE!</v>
      </c>
      <c r="I93" s="390" t="e">
        <f t="shared" si="80"/>
        <v>#VALUE!</v>
      </c>
      <c r="J93" s="390" t="e">
        <f t="shared" si="81"/>
        <v>#VALUE!</v>
      </c>
      <c r="K93" s="390" t="e">
        <f t="shared" si="82"/>
        <v>#VALUE!</v>
      </c>
      <c r="L93" s="390" t="e">
        <f t="shared" si="83"/>
        <v>#VALUE!</v>
      </c>
      <c r="M93" s="390" t="e">
        <f t="shared" si="84"/>
        <v>#VALUE!</v>
      </c>
      <c r="N93" s="390" t="e">
        <f t="shared" si="85"/>
        <v>#VALUE!</v>
      </c>
      <c r="O93" s="390" t="e">
        <f t="shared" si="86"/>
        <v>#VALUE!</v>
      </c>
      <c r="P93" s="390" t="e">
        <f t="shared" si="87"/>
        <v>#VALUE!</v>
      </c>
      <c r="Q93" s="390" t="e">
        <f t="shared" si="88"/>
        <v>#VALUE!</v>
      </c>
      <c r="R93" s="390" t="e">
        <f t="shared" si="89"/>
        <v>#VALUE!</v>
      </c>
      <c r="S93" s="390" t="e">
        <f t="shared" si="90"/>
        <v>#VALUE!</v>
      </c>
      <c r="T93" s="390" t="e">
        <f t="shared" si="91"/>
        <v>#VALUE!</v>
      </c>
      <c r="U93" s="387">
        <f t="shared" si="92"/>
        <v>0</v>
      </c>
      <c r="V93" s="175">
        <f>BDD!A83</f>
        <v>1647</v>
      </c>
      <c r="W93" s="176" t="str">
        <f>BDD!B83</f>
        <v>Farine de coco (env. 1kg)</v>
      </c>
      <c r="X93" s="177" t="str">
        <f>IF(BDD!F83=0, "", BDD!F83)</f>
        <v/>
      </c>
      <c r="Y93" s="178" t="e">
        <f>ROUND(BDD!G83+FDP_CMD_KG, 2)</f>
        <v>#VALUE!</v>
      </c>
      <c r="Z93" s="178" t="e">
        <f>ROUND(BDD!G83+FDP_FACT_KG, 2)</f>
        <v>#DIV/0!</v>
      </c>
      <c r="AA93" s="179" t="str">
        <f>BDD!H83</f>
        <v>Pièce</v>
      </c>
      <c r="AB93" s="180" t="str">
        <f>IF(NOT(ISBLANK(BDD!I83)), ROUND(SUM((BDD!G83*reduc1),FDP_CMD_KG), 2), "")</f>
        <v/>
      </c>
      <c r="AC93" s="180" t="str">
        <f>IF(NOT(ISBLANK(BDD!J83)), ROUND(SUM((BDD!G83*reduc2),FDP_CMD_KG), 2), "")</f>
        <v/>
      </c>
      <c r="AD93" s="180" t="str">
        <f>IF(NOT(ISBLANK(BDD!K83)), ROUND(SUM((BDD!G83*reduc3),FDP_CMD_KG), 2), "")</f>
        <v/>
      </c>
      <c r="AE93" s="180" t="str">
        <f>IF(NOT(ISBLANK(BDD!I83)), ROUND(SUM((BDD!G83*reduc1),FDP_FACT_KG), 2), "")</f>
        <v/>
      </c>
      <c r="AF93" s="180" t="str">
        <f>IF(NOT(ISBLANK(BDD!J83)), ROUND(SUM((BDD!G83*reduc2),FDP_FACT_KG), 2), "")</f>
        <v/>
      </c>
      <c r="AG93" s="180" t="str">
        <f>IF(NOT(ISBLANK(BDD!K83)), ROUND(SUM((BDD!G83*reduc3),FDP_FACT_KG), 2), "")</f>
        <v/>
      </c>
      <c r="AH93" s="181" t="str">
        <f>BDD!C83</f>
        <v>Sri Lanka</v>
      </c>
      <c r="AI93" s="403">
        <f t="shared" si="93"/>
        <v>0</v>
      </c>
      <c r="AJ93" s="182" t="e">
        <f t="shared" si="94"/>
        <v>#VALUE!</v>
      </c>
      <c r="AK93" s="183" t="e">
        <f t="shared" si="95"/>
        <v>#VALUE!</v>
      </c>
      <c r="AL93" s="534"/>
      <c r="AM93" s="410"/>
      <c r="AN93" s="182" t="e">
        <f t="shared" si="96"/>
        <v>#DIV/0!</v>
      </c>
      <c r="AO93" s="184" t="e">
        <f t="shared" si="97"/>
        <v>#DIV/0!</v>
      </c>
      <c r="AP93" s="174"/>
      <c r="AQ93" s="174"/>
      <c r="AR93" s="534"/>
      <c r="AS93" s="409">
        <f t="shared" si="98"/>
        <v>0</v>
      </c>
      <c r="AT93" s="182" t="e">
        <f t="shared" si="99"/>
        <v>#DIV/0!</v>
      </c>
      <c r="AU93" s="183" t="e">
        <f t="shared" si="71"/>
        <v>#DIV/0!</v>
      </c>
      <c r="AV93" s="185">
        <f>COMMANDE!O93</f>
        <v>0</v>
      </c>
      <c r="AW93" s="186" t="str">
        <f t="shared" si="100"/>
        <v>-</v>
      </c>
      <c r="AX93" s="187" t="e">
        <f t="shared" si="101"/>
        <v>#VALUE!</v>
      </c>
      <c r="AY93" s="185">
        <f>COMMANDE!Q93</f>
        <v>0</v>
      </c>
      <c r="AZ93" s="186" t="str">
        <f t="shared" si="102"/>
        <v>-</v>
      </c>
      <c r="BA93" s="187" t="e">
        <f t="shared" si="103"/>
        <v>#VALUE!</v>
      </c>
      <c r="BB93" s="185">
        <f>COMMANDE!S93</f>
        <v>0</v>
      </c>
      <c r="BC93" s="186" t="str">
        <f t="shared" si="104"/>
        <v>-</v>
      </c>
      <c r="BD93" s="187" t="e">
        <f t="shared" si="105"/>
        <v>#VALUE!</v>
      </c>
      <c r="BE93" s="185">
        <f>COMMANDE!U93</f>
        <v>0</v>
      </c>
      <c r="BF93" s="186" t="str">
        <f t="shared" si="106"/>
        <v>-</v>
      </c>
      <c r="BG93" s="187" t="e">
        <f t="shared" si="107"/>
        <v>#VALUE!</v>
      </c>
      <c r="BH93" s="185">
        <f>COMMANDE!W93</f>
        <v>0</v>
      </c>
      <c r="BI93" s="186" t="str">
        <f t="shared" si="108"/>
        <v>-</v>
      </c>
      <c r="BJ93" s="187" t="e">
        <f t="shared" si="109"/>
        <v>#VALUE!</v>
      </c>
      <c r="BK93" s="185">
        <f>COMMANDE!Y93</f>
        <v>0</v>
      </c>
      <c r="BL93" s="186" t="str">
        <f t="shared" si="110"/>
        <v>-</v>
      </c>
      <c r="BM93" s="187" t="e">
        <f t="shared" si="111"/>
        <v>#VALUE!</v>
      </c>
      <c r="BN93" s="185">
        <f>COMMANDE!AA93</f>
        <v>0</v>
      </c>
      <c r="BO93" s="186" t="str">
        <f t="shared" si="112"/>
        <v>-</v>
      </c>
      <c r="BP93" s="187" t="e">
        <f t="shared" si="113"/>
        <v>#VALUE!</v>
      </c>
      <c r="BQ93" s="185">
        <f>COMMANDE!AC93</f>
        <v>0</v>
      </c>
      <c r="BR93" s="186" t="str">
        <f t="shared" si="114"/>
        <v>-</v>
      </c>
      <c r="BS93" s="187" t="e">
        <f t="shared" si="115"/>
        <v>#VALUE!</v>
      </c>
      <c r="BT93" s="185">
        <f>COMMANDE!AE93</f>
        <v>0</v>
      </c>
      <c r="BU93" s="186" t="str">
        <f t="shared" si="116"/>
        <v>-</v>
      </c>
      <c r="BV93" s="187" t="e">
        <f t="shared" si="117"/>
        <v>#VALUE!</v>
      </c>
      <c r="BW93" s="185">
        <f>COMMANDE!AG93</f>
        <v>0</v>
      </c>
      <c r="BX93" s="186" t="str">
        <f t="shared" si="118"/>
        <v>-</v>
      </c>
      <c r="BY93" s="187" t="e">
        <f t="shared" si="119"/>
        <v>#VALUE!</v>
      </c>
      <c r="BZ93" s="185">
        <f>COMMANDE!AI93</f>
        <v>0</v>
      </c>
      <c r="CA93" s="186" t="str">
        <f t="shared" si="120"/>
        <v>-</v>
      </c>
      <c r="CB93" s="187" t="e">
        <f t="shared" si="121"/>
        <v>#VALUE!</v>
      </c>
      <c r="CC93" s="185">
        <f>COMMANDE!AK93</f>
        <v>0</v>
      </c>
      <c r="CD93" s="186" t="str">
        <f t="shared" si="122"/>
        <v>-</v>
      </c>
      <c r="CE93" s="187" t="e">
        <f t="shared" si="123"/>
        <v>#VALUE!</v>
      </c>
      <c r="CF93" s="185">
        <f>COMMANDE!AM93</f>
        <v>0</v>
      </c>
      <c r="CG93" s="186" t="str">
        <f t="shared" si="124"/>
        <v>-</v>
      </c>
      <c r="CH93" s="187" t="e">
        <f t="shared" si="125"/>
        <v>#VALUE!</v>
      </c>
      <c r="CI93" s="185">
        <f>COMMANDE!AO93</f>
        <v>0</v>
      </c>
      <c r="CJ93" s="186" t="str">
        <f t="shared" si="126"/>
        <v>-</v>
      </c>
      <c r="CK93" s="187" t="e">
        <f t="shared" si="127"/>
        <v>#VALUE!</v>
      </c>
      <c r="CL93" s="185">
        <f>COMMANDE!AQ93</f>
        <v>0</v>
      </c>
      <c r="CM93" s="186" t="str">
        <f t="shared" si="128"/>
        <v>-</v>
      </c>
      <c r="CN93" s="187" t="e">
        <f t="shared" si="129"/>
        <v>#VALUE!</v>
      </c>
      <c r="CO93" s="185">
        <f>COMMANDE!AS93</f>
        <v>0</v>
      </c>
      <c r="CP93" s="186" t="str">
        <f t="shared" si="130"/>
        <v>-</v>
      </c>
      <c r="CQ93" s="187" t="e">
        <f t="shared" si="131"/>
        <v>#VALUE!</v>
      </c>
      <c r="CR93" s="185">
        <f>COMMANDE!AU93</f>
        <v>0</v>
      </c>
      <c r="CS93" s="186" t="str">
        <f t="shared" si="132"/>
        <v>-</v>
      </c>
      <c r="CT93" s="187" t="e">
        <f t="shared" si="133"/>
        <v>#VALUE!</v>
      </c>
      <c r="CU93" s="185">
        <f>COMMANDE!AW93</f>
        <v>0</v>
      </c>
      <c r="CV93" s="186" t="str">
        <f t="shared" si="134"/>
        <v>-</v>
      </c>
      <c r="CW93" s="187" t="e">
        <f t="shared" si="135"/>
        <v>#VALUE!</v>
      </c>
      <c r="CX93" s="185">
        <f>COMMANDE!AY93</f>
        <v>0</v>
      </c>
      <c r="CY93" s="186" t="str">
        <f t="shared" si="136"/>
        <v>-</v>
      </c>
      <c r="CZ93" s="187" t="e">
        <f t="shared" si="137"/>
        <v>#VALUE!</v>
      </c>
      <c r="DA93" s="185">
        <f>COMMANDE!BA93</f>
        <v>0</v>
      </c>
      <c r="DB93" s="186" t="str">
        <f t="shared" si="138"/>
        <v>-</v>
      </c>
      <c r="DC93" s="187" t="e">
        <f t="shared" si="139"/>
        <v>#VALUE!</v>
      </c>
      <c r="DD93" s="416"/>
      <c r="DE93" s="188"/>
    </row>
    <row r="94" spans="1:109" ht="40" customHeight="1" x14ac:dyDescent="0.2">
      <c r="A94" s="390" t="e">
        <f t="shared" si="72"/>
        <v>#VALUE!</v>
      </c>
      <c r="B94" s="390" t="e">
        <f t="shared" si="73"/>
        <v>#VALUE!</v>
      </c>
      <c r="C94" s="390" t="e">
        <f t="shared" si="74"/>
        <v>#VALUE!</v>
      </c>
      <c r="D94" s="390" t="e">
        <f t="shared" si="75"/>
        <v>#VALUE!</v>
      </c>
      <c r="E94" s="390" t="e">
        <f t="shared" si="76"/>
        <v>#VALUE!</v>
      </c>
      <c r="F94" s="390" t="e">
        <f t="shared" si="77"/>
        <v>#VALUE!</v>
      </c>
      <c r="G94" s="390" t="e">
        <f t="shared" si="78"/>
        <v>#VALUE!</v>
      </c>
      <c r="H94" s="390" t="e">
        <f t="shared" si="79"/>
        <v>#VALUE!</v>
      </c>
      <c r="I94" s="390" t="e">
        <f t="shared" si="80"/>
        <v>#VALUE!</v>
      </c>
      <c r="J94" s="390" t="e">
        <f t="shared" si="81"/>
        <v>#VALUE!</v>
      </c>
      <c r="K94" s="390" t="e">
        <f t="shared" si="82"/>
        <v>#VALUE!</v>
      </c>
      <c r="L94" s="390" t="e">
        <f t="shared" si="83"/>
        <v>#VALUE!</v>
      </c>
      <c r="M94" s="390" t="e">
        <f t="shared" si="84"/>
        <v>#VALUE!</v>
      </c>
      <c r="N94" s="390" t="e">
        <f t="shared" si="85"/>
        <v>#VALUE!</v>
      </c>
      <c r="O94" s="390" t="e">
        <f t="shared" si="86"/>
        <v>#VALUE!</v>
      </c>
      <c r="P94" s="390" t="e">
        <f t="shared" si="87"/>
        <v>#VALUE!</v>
      </c>
      <c r="Q94" s="390" t="e">
        <f t="shared" si="88"/>
        <v>#VALUE!</v>
      </c>
      <c r="R94" s="390" t="e">
        <f t="shared" si="89"/>
        <v>#VALUE!</v>
      </c>
      <c r="S94" s="390" t="e">
        <f t="shared" si="90"/>
        <v>#VALUE!</v>
      </c>
      <c r="T94" s="390" t="e">
        <f t="shared" si="91"/>
        <v>#VALUE!</v>
      </c>
      <c r="U94" s="387">
        <f t="shared" si="92"/>
        <v>0</v>
      </c>
      <c r="V94" s="175">
        <f>BDD!A84</f>
        <v>6106</v>
      </c>
      <c r="W94" s="176" t="str">
        <f>BDD!B84</f>
        <v>Fenugrec en graines BIO (env. 500g)</v>
      </c>
      <c r="X94" s="177" t="str">
        <f>IF(BDD!F84=0, "", BDD!F84)</f>
        <v>❤️</v>
      </c>
      <c r="Y94" s="178" t="e">
        <f>ROUND(BDD!G84+FDP_CMD_KG, 2)</f>
        <v>#VALUE!</v>
      </c>
      <c r="Z94" s="178" t="e">
        <f>ROUND(BDD!G84+FDP_FACT_KG, 2)</f>
        <v>#DIV/0!</v>
      </c>
      <c r="AA94" s="179" t="str">
        <f>BDD!H84</f>
        <v>Pièce</v>
      </c>
      <c r="AB94" s="180" t="str">
        <f>IF(NOT(ISBLANK(BDD!I84)), ROUND(SUM((BDD!G84*reduc1),FDP_CMD_KG), 2), "")</f>
        <v/>
      </c>
      <c r="AC94" s="180" t="str">
        <f>IF(NOT(ISBLANK(BDD!J84)), ROUND(SUM((BDD!G84*reduc2),FDP_CMD_KG), 2), "")</f>
        <v/>
      </c>
      <c r="AD94" s="180" t="str">
        <f>IF(NOT(ISBLANK(BDD!K84)), ROUND(SUM((BDD!G84*reduc3),FDP_CMD_KG), 2), "")</f>
        <v/>
      </c>
      <c r="AE94" s="180" t="str">
        <f>IF(NOT(ISBLANK(BDD!I84)), ROUND(SUM((BDD!G84*reduc1),FDP_FACT_KG), 2), "")</f>
        <v/>
      </c>
      <c r="AF94" s="180" t="str">
        <f>IF(NOT(ISBLANK(BDD!J84)), ROUND(SUM((BDD!G84*reduc2),FDP_FACT_KG), 2), "")</f>
        <v/>
      </c>
      <c r="AG94" s="180" t="str">
        <f>IF(NOT(ISBLANK(BDD!K84)), ROUND(SUM((BDD!G84*reduc3),FDP_FACT_KG), 2), "")</f>
        <v/>
      </c>
      <c r="AH94" s="181" t="str">
        <f>BDD!C84</f>
        <v>Égypte</v>
      </c>
      <c r="AI94" s="403">
        <f t="shared" si="93"/>
        <v>0</v>
      </c>
      <c r="AJ94" s="182" t="e">
        <f t="shared" si="94"/>
        <v>#VALUE!</v>
      </c>
      <c r="AK94" s="183" t="e">
        <f t="shared" si="95"/>
        <v>#VALUE!</v>
      </c>
      <c r="AL94" s="534"/>
      <c r="AM94" s="410"/>
      <c r="AN94" s="182" t="e">
        <f t="shared" si="96"/>
        <v>#DIV/0!</v>
      </c>
      <c r="AO94" s="184" t="e">
        <f t="shared" si="97"/>
        <v>#DIV/0!</v>
      </c>
      <c r="AP94" s="174"/>
      <c r="AQ94" s="174"/>
      <c r="AR94" s="534"/>
      <c r="AS94" s="409">
        <f t="shared" si="98"/>
        <v>0</v>
      </c>
      <c r="AT94" s="182" t="e">
        <f t="shared" si="99"/>
        <v>#DIV/0!</v>
      </c>
      <c r="AU94" s="183" t="e">
        <f t="shared" si="71"/>
        <v>#DIV/0!</v>
      </c>
      <c r="AV94" s="185">
        <f>COMMANDE!O94</f>
        <v>0</v>
      </c>
      <c r="AW94" s="186" t="str">
        <f t="shared" si="100"/>
        <v>-</v>
      </c>
      <c r="AX94" s="187" t="e">
        <f t="shared" si="101"/>
        <v>#VALUE!</v>
      </c>
      <c r="AY94" s="185">
        <f>COMMANDE!Q94</f>
        <v>0</v>
      </c>
      <c r="AZ94" s="186" t="str">
        <f t="shared" si="102"/>
        <v>-</v>
      </c>
      <c r="BA94" s="187" t="e">
        <f t="shared" si="103"/>
        <v>#VALUE!</v>
      </c>
      <c r="BB94" s="185">
        <f>COMMANDE!S94</f>
        <v>0</v>
      </c>
      <c r="BC94" s="186" t="str">
        <f t="shared" si="104"/>
        <v>-</v>
      </c>
      <c r="BD94" s="187" t="e">
        <f t="shared" si="105"/>
        <v>#VALUE!</v>
      </c>
      <c r="BE94" s="185">
        <f>COMMANDE!U94</f>
        <v>0</v>
      </c>
      <c r="BF94" s="186" t="str">
        <f t="shared" si="106"/>
        <v>-</v>
      </c>
      <c r="BG94" s="187" t="e">
        <f t="shared" si="107"/>
        <v>#VALUE!</v>
      </c>
      <c r="BH94" s="185">
        <f>COMMANDE!W94</f>
        <v>0</v>
      </c>
      <c r="BI94" s="186" t="str">
        <f t="shared" si="108"/>
        <v>-</v>
      </c>
      <c r="BJ94" s="187" t="e">
        <f t="shared" si="109"/>
        <v>#VALUE!</v>
      </c>
      <c r="BK94" s="185">
        <f>COMMANDE!Y94</f>
        <v>0</v>
      </c>
      <c r="BL94" s="186" t="str">
        <f t="shared" si="110"/>
        <v>-</v>
      </c>
      <c r="BM94" s="187" t="e">
        <f t="shared" si="111"/>
        <v>#VALUE!</v>
      </c>
      <c r="BN94" s="185">
        <f>COMMANDE!AA94</f>
        <v>0</v>
      </c>
      <c r="BO94" s="186" t="str">
        <f t="shared" si="112"/>
        <v>-</v>
      </c>
      <c r="BP94" s="187" t="e">
        <f t="shared" si="113"/>
        <v>#VALUE!</v>
      </c>
      <c r="BQ94" s="185">
        <f>COMMANDE!AC94</f>
        <v>0</v>
      </c>
      <c r="BR94" s="186" t="str">
        <f t="shared" si="114"/>
        <v>-</v>
      </c>
      <c r="BS94" s="187" t="e">
        <f t="shared" si="115"/>
        <v>#VALUE!</v>
      </c>
      <c r="BT94" s="185">
        <f>COMMANDE!AE94</f>
        <v>0</v>
      </c>
      <c r="BU94" s="186" t="str">
        <f t="shared" si="116"/>
        <v>-</v>
      </c>
      <c r="BV94" s="187" t="e">
        <f t="shared" si="117"/>
        <v>#VALUE!</v>
      </c>
      <c r="BW94" s="185">
        <f>COMMANDE!AG94</f>
        <v>0</v>
      </c>
      <c r="BX94" s="186" t="str">
        <f t="shared" si="118"/>
        <v>-</v>
      </c>
      <c r="BY94" s="187" t="e">
        <f t="shared" si="119"/>
        <v>#VALUE!</v>
      </c>
      <c r="BZ94" s="185">
        <f>COMMANDE!AI94</f>
        <v>0</v>
      </c>
      <c r="CA94" s="186" t="str">
        <f t="shared" si="120"/>
        <v>-</v>
      </c>
      <c r="CB94" s="187" t="e">
        <f t="shared" si="121"/>
        <v>#VALUE!</v>
      </c>
      <c r="CC94" s="185">
        <f>COMMANDE!AK94</f>
        <v>0</v>
      </c>
      <c r="CD94" s="186" t="str">
        <f t="shared" si="122"/>
        <v>-</v>
      </c>
      <c r="CE94" s="187" t="e">
        <f t="shared" si="123"/>
        <v>#VALUE!</v>
      </c>
      <c r="CF94" s="185">
        <f>COMMANDE!AM94</f>
        <v>0</v>
      </c>
      <c r="CG94" s="186" t="str">
        <f t="shared" si="124"/>
        <v>-</v>
      </c>
      <c r="CH94" s="187" t="e">
        <f t="shared" si="125"/>
        <v>#VALUE!</v>
      </c>
      <c r="CI94" s="185">
        <f>COMMANDE!AO94</f>
        <v>0</v>
      </c>
      <c r="CJ94" s="186" t="str">
        <f t="shared" si="126"/>
        <v>-</v>
      </c>
      <c r="CK94" s="187" t="e">
        <f t="shared" si="127"/>
        <v>#VALUE!</v>
      </c>
      <c r="CL94" s="185">
        <f>COMMANDE!AQ94</f>
        <v>0</v>
      </c>
      <c r="CM94" s="186" t="str">
        <f t="shared" si="128"/>
        <v>-</v>
      </c>
      <c r="CN94" s="187" t="e">
        <f t="shared" si="129"/>
        <v>#VALUE!</v>
      </c>
      <c r="CO94" s="185">
        <f>COMMANDE!AS94</f>
        <v>0</v>
      </c>
      <c r="CP94" s="186" t="str">
        <f t="shared" si="130"/>
        <v>-</v>
      </c>
      <c r="CQ94" s="187" t="e">
        <f t="shared" si="131"/>
        <v>#VALUE!</v>
      </c>
      <c r="CR94" s="185">
        <f>COMMANDE!AU94</f>
        <v>0</v>
      </c>
      <c r="CS94" s="186" t="str">
        <f t="shared" si="132"/>
        <v>-</v>
      </c>
      <c r="CT94" s="187" t="e">
        <f t="shared" si="133"/>
        <v>#VALUE!</v>
      </c>
      <c r="CU94" s="185">
        <f>COMMANDE!AW94</f>
        <v>0</v>
      </c>
      <c r="CV94" s="186" t="str">
        <f t="shared" si="134"/>
        <v>-</v>
      </c>
      <c r="CW94" s="187" t="e">
        <f t="shared" si="135"/>
        <v>#VALUE!</v>
      </c>
      <c r="CX94" s="185">
        <f>COMMANDE!AY94</f>
        <v>0</v>
      </c>
      <c r="CY94" s="186" t="str">
        <f t="shared" si="136"/>
        <v>-</v>
      </c>
      <c r="CZ94" s="187" t="e">
        <f t="shared" si="137"/>
        <v>#VALUE!</v>
      </c>
      <c r="DA94" s="185">
        <f>COMMANDE!BA94</f>
        <v>0</v>
      </c>
      <c r="DB94" s="186" t="str">
        <f t="shared" si="138"/>
        <v>-</v>
      </c>
      <c r="DC94" s="187" t="e">
        <f t="shared" si="139"/>
        <v>#VALUE!</v>
      </c>
      <c r="DD94" s="416"/>
      <c r="DE94" s="188"/>
    </row>
    <row r="95" spans="1:109" ht="40" customHeight="1" x14ac:dyDescent="0.2">
      <c r="A95" s="390" t="e">
        <f t="shared" si="72"/>
        <v>#VALUE!</v>
      </c>
      <c r="B95" s="390" t="e">
        <f t="shared" si="73"/>
        <v>#VALUE!</v>
      </c>
      <c r="C95" s="390" t="e">
        <f t="shared" si="74"/>
        <v>#VALUE!</v>
      </c>
      <c r="D95" s="390" t="e">
        <f t="shared" si="75"/>
        <v>#VALUE!</v>
      </c>
      <c r="E95" s="390" t="e">
        <f t="shared" si="76"/>
        <v>#VALUE!</v>
      </c>
      <c r="F95" s="390" t="e">
        <f t="shared" si="77"/>
        <v>#VALUE!</v>
      </c>
      <c r="G95" s="390" t="e">
        <f t="shared" si="78"/>
        <v>#VALUE!</v>
      </c>
      <c r="H95" s="390" t="e">
        <f t="shared" si="79"/>
        <v>#VALUE!</v>
      </c>
      <c r="I95" s="390" t="e">
        <f t="shared" si="80"/>
        <v>#VALUE!</v>
      </c>
      <c r="J95" s="390" t="e">
        <f t="shared" si="81"/>
        <v>#VALUE!</v>
      </c>
      <c r="K95" s="390" t="e">
        <f t="shared" si="82"/>
        <v>#VALUE!</v>
      </c>
      <c r="L95" s="390" t="e">
        <f t="shared" si="83"/>
        <v>#VALUE!</v>
      </c>
      <c r="M95" s="390" t="e">
        <f t="shared" si="84"/>
        <v>#VALUE!</v>
      </c>
      <c r="N95" s="390" t="e">
        <f t="shared" si="85"/>
        <v>#VALUE!</v>
      </c>
      <c r="O95" s="390" t="e">
        <f t="shared" si="86"/>
        <v>#VALUE!</v>
      </c>
      <c r="P95" s="390" t="e">
        <f t="shared" si="87"/>
        <v>#VALUE!</v>
      </c>
      <c r="Q95" s="390" t="e">
        <f t="shared" si="88"/>
        <v>#VALUE!</v>
      </c>
      <c r="R95" s="390" t="e">
        <f t="shared" si="89"/>
        <v>#VALUE!</v>
      </c>
      <c r="S95" s="390" t="e">
        <f t="shared" si="90"/>
        <v>#VALUE!</v>
      </c>
      <c r="T95" s="390" t="e">
        <f t="shared" si="91"/>
        <v>#VALUE!</v>
      </c>
      <c r="U95" s="387">
        <f t="shared" si="92"/>
        <v>0</v>
      </c>
      <c r="V95" s="175">
        <f>BDD!A85</f>
        <v>1937</v>
      </c>
      <c r="W95" s="176" t="str">
        <f>BDD!B85</f>
        <v>Fève de Cacao entière CRU BIO (env. 1kg)</v>
      </c>
      <c r="X95" s="177" t="str">
        <f>IF(BDD!F85=0, "", BDD!F85)</f>
        <v>❤️</v>
      </c>
      <c r="Y95" s="178" t="e">
        <f>ROUND(BDD!G85+FDP_CMD_KG, 2)</f>
        <v>#VALUE!</v>
      </c>
      <c r="Z95" s="178" t="e">
        <f>ROUND(BDD!G85+FDP_FACT_KG, 2)</f>
        <v>#DIV/0!</v>
      </c>
      <c r="AA95" s="179" t="str">
        <f>BDD!H85</f>
        <v>Pièce</v>
      </c>
      <c r="AB95" s="180" t="e">
        <f>IF(NOT(ISBLANK(BDD!I85)), ROUND(SUM((BDD!G85*reduc1),FDP_CMD_KG), 2), "")</f>
        <v>#VALUE!</v>
      </c>
      <c r="AC95" s="180" t="str">
        <f>IF(NOT(ISBLANK(BDD!J85)), ROUND(SUM((BDD!G85*reduc2),FDP_CMD_KG), 2), "")</f>
        <v/>
      </c>
      <c r="AD95" s="180" t="str">
        <f>IF(NOT(ISBLANK(BDD!K85)), ROUND(SUM((BDD!G85*reduc3),FDP_CMD_KG), 2), "")</f>
        <v/>
      </c>
      <c r="AE95" s="180" t="e">
        <f>IF(NOT(ISBLANK(BDD!I85)), ROUND(SUM((BDD!G85*reduc1),FDP_FACT_KG), 2), "")</f>
        <v>#DIV/0!</v>
      </c>
      <c r="AF95" s="180" t="str">
        <f>IF(NOT(ISBLANK(BDD!J85)), ROUND(SUM((BDD!G85*reduc2),FDP_FACT_KG), 2), "")</f>
        <v/>
      </c>
      <c r="AG95" s="180" t="str">
        <f>IF(NOT(ISBLANK(BDD!K85)), ROUND(SUM((BDD!G85*reduc3),FDP_FACT_KG), 2), "")</f>
        <v/>
      </c>
      <c r="AH95" s="181" t="str">
        <f>BDD!C85</f>
        <v>Pérou</v>
      </c>
      <c r="AI95" s="403">
        <f t="shared" si="93"/>
        <v>0</v>
      </c>
      <c r="AJ95" s="182" t="e">
        <f t="shared" si="94"/>
        <v>#VALUE!</v>
      </c>
      <c r="AK95" s="183" t="e">
        <f t="shared" si="95"/>
        <v>#VALUE!</v>
      </c>
      <c r="AL95" s="534"/>
      <c r="AM95" s="410"/>
      <c r="AN95" s="182" t="e">
        <f t="shared" si="96"/>
        <v>#DIV/0!</v>
      </c>
      <c r="AO95" s="184" t="e">
        <f t="shared" si="97"/>
        <v>#DIV/0!</v>
      </c>
      <c r="AP95" s="174"/>
      <c r="AQ95" s="174"/>
      <c r="AR95" s="534"/>
      <c r="AS95" s="409">
        <f t="shared" si="98"/>
        <v>0</v>
      </c>
      <c r="AT95" s="182" t="e">
        <f t="shared" si="99"/>
        <v>#DIV/0!</v>
      </c>
      <c r="AU95" s="183" t="e">
        <f t="shared" si="71"/>
        <v>#DIV/0!</v>
      </c>
      <c r="AV95" s="185">
        <f>COMMANDE!O95</f>
        <v>0</v>
      </c>
      <c r="AW95" s="186" t="str">
        <f t="shared" si="100"/>
        <v>-</v>
      </c>
      <c r="AX95" s="187" t="e">
        <f t="shared" si="101"/>
        <v>#VALUE!</v>
      </c>
      <c r="AY95" s="185">
        <f>COMMANDE!Q95</f>
        <v>0</v>
      </c>
      <c r="AZ95" s="186" t="str">
        <f t="shared" si="102"/>
        <v>-</v>
      </c>
      <c r="BA95" s="187" t="e">
        <f t="shared" si="103"/>
        <v>#VALUE!</v>
      </c>
      <c r="BB95" s="185">
        <f>COMMANDE!S95</f>
        <v>0</v>
      </c>
      <c r="BC95" s="186" t="str">
        <f t="shared" si="104"/>
        <v>-</v>
      </c>
      <c r="BD95" s="187" t="e">
        <f t="shared" si="105"/>
        <v>#VALUE!</v>
      </c>
      <c r="BE95" s="185">
        <f>COMMANDE!U95</f>
        <v>0</v>
      </c>
      <c r="BF95" s="186" t="str">
        <f t="shared" si="106"/>
        <v>-</v>
      </c>
      <c r="BG95" s="187" t="e">
        <f t="shared" si="107"/>
        <v>#VALUE!</v>
      </c>
      <c r="BH95" s="185">
        <f>COMMANDE!W95</f>
        <v>0</v>
      </c>
      <c r="BI95" s="186" t="str">
        <f t="shared" si="108"/>
        <v>-</v>
      </c>
      <c r="BJ95" s="187" t="e">
        <f t="shared" si="109"/>
        <v>#VALUE!</v>
      </c>
      <c r="BK95" s="185">
        <f>COMMANDE!Y95</f>
        <v>0</v>
      </c>
      <c r="BL95" s="186" t="str">
        <f t="shared" si="110"/>
        <v>-</v>
      </c>
      <c r="BM95" s="187" t="e">
        <f t="shared" si="111"/>
        <v>#VALUE!</v>
      </c>
      <c r="BN95" s="185">
        <f>COMMANDE!AA95</f>
        <v>0</v>
      </c>
      <c r="BO95" s="186" t="str">
        <f t="shared" si="112"/>
        <v>-</v>
      </c>
      <c r="BP95" s="187" t="e">
        <f t="shared" si="113"/>
        <v>#VALUE!</v>
      </c>
      <c r="BQ95" s="185">
        <f>COMMANDE!AC95</f>
        <v>0</v>
      </c>
      <c r="BR95" s="186" t="str">
        <f t="shared" si="114"/>
        <v>-</v>
      </c>
      <c r="BS95" s="187" t="e">
        <f t="shared" si="115"/>
        <v>#VALUE!</v>
      </c>
      <c r="BT95" s="185">
        <f>COMMANDE!AE95</f>
        <v>0</v>
      </c>
      <c r="BU95" s="186" t="str">
        <f t="shared" si="116"/>
        <v>-</v>
      </c>
      <c r="BV95" s="187" t="e">
        <f t="shared" si="117"/>
        <v>#VALUE!</v>
      </c>
      <c r="BW95" s="185">
        <f>COMMANDE!AG95</f>
        <v>0</v>
      </c>
      <c r="BX95" s="186" t="str">
        <f t="shared" si="118"/>
        <v>-</v>
      </c>
      <c r="BY95" s="187" t="e">
        <f t="shared" si="119"/>
        <v>#VALUE!</v>
      </c>
      <c r="BZ95" s="185">
        <f>COMMANDE!AI95</f>
        <v>0</v>
      </c>
      <c r="CA95" s="186" t="str">
        <f t="shared" si="120"/>
        <v>-</v>
      </c>
      <c r="CB95" s="187" t="e">
        <f t="shared" si="121"/>
        <v>#VALUE!</v>
      </c>
      <c r="CC95" s="185">
        <f>COMMANDE!AK95</f>
        <v>0</v>
      </c>
      <c r="CD95" s="186" t="str">
        <f t="shared" si="122"/>
        <v>-</v>
      </c>
      <c r="CE95" s="187" t="e">
        <f t="shared" si="123"/>
        <v>#VALUE!</v>
      </c>
      <c r="CF95" s="185">
        <f>COMMANDE!AM95</f>
        <v>0</v>
      </c>
      <c r="CG95" s="186" t="str">
        <f t="shared" si="124"/>
        <v>-</v>
      </c>
      <c r="CH95" s="187" t="e">
        <f t="shared" si="125"/>
        <v>#VALUE!</v>
      </c>
      <c r="CI95" s="185">
        <f>COMMANDE!AO95</f>
        <v>0</v>
      </c>
      <c r="CJ95" s="186" t="str">
        <f t="shared" si="126"/>
        <v>-</v>
      </c>
      <c r="CK95" s="187" t="e">
        <f t="shared" si="127"/>
        <v>#VALUE!</v>
      </c>
      <c r="CL95" s="185">
        <f>COMMANDE!AQ95</f>
        <v>0</v>
      </c>
      <c r="CM95" s="186" t="str">
        <f t="shared" si="128"/>
        <v>-</v>
      </c>
      <c r="CN95" s="187" t="e">
        <f t="shared" si="129"/>
        <v>#VALUE!</v>
      </c>
      <c r="CO95" s="185">
        <f>COMMANDE!AS95</f>
        <v>0</v>
      </c>
      <c r="CP95" s="186" t="str">
        <f t="shared" si="130"/>
        <v>-</v>
      </c>
      <c r="CQ95" s="187" t="e">
        <f t="shared" si="131"/>
        <v>#VALUE!</v>
      </c>
      <c r="CR95" s="185">
        <f>COMMANDE!AU95</f>
        <v>0</v>
      </c>
      <c r="CS95" s="186" t="str">
        <f t="shared" si="132"/>
        <v>-</v>
      </c>
      <c r="CT95" s="187" t="e">
        <f t="shared" si="133"/>
        <v>#VALUE!</v>
      </c>
      <c r="CU95" s="185">
        <f>COMMANDE!AW95</f>
        <v>0</v>
      </c>
      <c r="CV95" s="186" t="str">
        <f t="shared" si="134"/>
        <v>-</v>
      </c>
      <c r="CW95" s="187" t="e">
        <f t="shared" si="135"/>
        <v>#VALUE!</v>
      </c>
      <c r="CX95" s="185">
        <f>COMMANDE!AY95</f>
        <v>0</v>
      </c>
      <c r="CY95" s="186" t="str">
        <f t="shared" si="136"/>
        <v>-</v>
      </c>
      <c r="CZ95" s="187" t="e">
        <f t="shared" si="137"/>
        <v>#VALUE!</v>
      </c>
      <c r="DA95" s="185">
        <f>COMMANDE!BA95</f>
        <v>0</v>
      </c>
      <c r="DB95" s="186" t="str">
        <f t="shared" si="138"/>
        <v>-</v>
      </c>
      <c r="DC95" s="187" t="e">
        <f t="shared" si="139"/>
        <v>#VALUE!</v>
      </c>
      <c r="DD95" s="416"/>
      <c r="DE95" s="188"/>
    </row>
    <row r="96" spans="1:109" ht="40" customHeight="1" x14ac:dyDescent="0.2">
      <c r="A96" s="390" t="e">
        <f t="shared" si="72"/>
        <v>#VALUE!</v>
      </c>
      <c r="B96" s="390" t="e">
        <f t="shared" si="73"/>
        <v>#VALUE!</v>
      </c>
      <c r="C96" s="390" t="e">
        <f t="shared" si="74"/>
        <v>#VALUE!</v>
      </c>
      <c r="D96" s="390" t="e">
        <f t="shared" si="75"/>
        <v>#VALUE!</v>
      </c>
      <c r="E96" s="390" t="e">
        <f t="shared" si="76"/>
        <v>#VALUE!</v>
      </c>
      <c r="F96" s="390" t="e">
        <f t="shared" si="77"/>
        <v>#VALUE!</v>
      </c>
      <c r="G96" s="390" t="e">
        <f t="shared" si="78"/>
        <v>#VALUE!</v>
      </c>
      <c r="H96" s="390" t="e">
        <f t="shared" si="79"/>
        <v>#VALUE!</v>
      </c>
      <c r="I96" s="390" t="e">
        <f t="shared" si="80"/>
        <v>#VALUE!</v>
      </c>
      <c r="J96" s="390" t="e">
        <f t="shared" si="81"/>
        <v>#VALUE!</v>
      </c>
      <c r="K96" s="390" t="e">
        <f t="shared" si="82"/>
        <v>#VALUE!</v>
      </c>
      <c r="L96" s="390" t="e">
        <f t="shared" si="83"/>
        <v>#VALUE!</v>
      </c>
      <c r="M96" s="390" t="e">
        <f t="shared" si="84"/>
        <v>#VALUE!</v>
      </c>
      <c r="N96" s="390" t="e">
        <f t="shared" si="85"/>
        <v>#VALUE!</v>
      </c>
      <c r="O96" s="390" t="e">
        <f t="shared" si="86"/>
        <v>#VALUE!</v>
      </c>
      <c r="P96" s="390" t="e">
        <f t="shared" si="87"/>
        <v>#VALUE!</v>
      </c>
      <c r="Q96" s="390" t="e">
        <f t="shared" si="88"/>
        <v>#VALUE!</v>
      </c>
      <c r="R96" s="390" t="e">
        <f t="shared" si="89"/>
        <v>#VALUE!</v>
      </c>
      <c r="S96" s="390" t="e">
        <f t="shared" si="90"/>
        <v>#VALUE!</v>
      </c>
      <c r="T96" s="390" t="e">
        <f t="shared" si="91"/>
        <v>#VALUE!</v>
      </c>
      <c r="U96" s="387">
        <f t="shared" si="92"/>
        <v>0</v>
      </c>
      <c r="V96" s="175">
        <f>BDD!A86</f>
        <v>3138</v>
      </c>
      <c r="W96" s="176" t="str">
        <f>BDD!B86</f>
        <v>Figue de Barbarie</v>
      </c>
      <c r="X96" s="177" t="str">
        <f>IF(BDD!F86=0, "", BDD!F86)</f>
        <v>❤️</v>
      </c>
      <c r="Y96" s="178" t="e">
        <f>ROUND(BDD!G86+FDP_CMD_KG, 2)</f>
        <v>#VALUE!</v>
      </c>
      <c r="Z96" s="178" t="e">
        <f>ROUND(BDD!G86+FDP_FACT_KG, 2)</f>
        <v>#DIV/0!</v>
      </c>
      <c r="AA96" s="179" t="str">
        <f>BDD!H86</f>
        <v>kg</v>
      </c>
      <c r="AB96" s="180" t="e">
        <f>IF(NOT(ISBLANK(BDD!I86)), ROUND(SUM((BDD!G86*reduc1),FDP_CMD_KG), 2), "")</f>
        <v>#VALUE!</v>
      </c>
      <c r="AC96" s="180" t="e">
        <f>IF(NOT(ISBLANK(BDD!J86)), ROUND(SUM((BDD!G86*reduc2),FDP_CMD_KG), 2), "")</f>
        <v>#VALUE!</v>
      </c>
      <c r="AD96" s="180" t="str">
        <f>IF(NOT(ISBLANK(BDD!K86)), ROUND(SUM((BDD!G86*reduc3),FDP_CMD_KG), 2), "")</f>
        <v/>
      </c>
      <c r="AE96" s="180" t="e">
        <f>IF(NOT(ISBLANK(BDD!I86)), ROUND(SUM((BDD!G86*reduc1),FDP_FACT_KG), 2), "")</f>
        <v>#DIV/0!</v>
      </c>
      <c r="AF96" s="180" t="e">
        <f>IF(NOT(ISBLANK(BDD!J86)), ROUND(SUM((BDD!G86*reduc2),FDP_FACT_KG), 2), "")</f>
        <v>#DIV/0!</v>
      </c>
      <c r="AG96" s="180" t="str">
        <f>IF(NOT(ISBLANK(BDD!K86)), ROUND(SUM((BDD!G86*reduc3),FDP_FACT_KG), 2), "")</f>
        <v/>
      </c>
      <c r="AH96" s="181" t="str">
        <f>BDD!C86</f>
        <v>Grenade</v>
      </c>
      <c r="AI96" s="403">
        <f t="shared" si="93"/>
        <v>0</v>
      </c>
      <c r="AJ96" s="182" t="e">
        <f t="shared" si="94"/>
        <v>#VALUE!</v>
      </c>
      <c r="AK96" s="183" t="e">
        <f t="shared" si="95"/>
        <v>#VALUE!</v>
      </c>
      <c r="AL96" s="534"/>
      <c r="AM96" s="410"/>
      <c r="AN96" s="182" t="e">
        <f t="shared" si="96"/>
        <v>#DIV/0!</v>
      </c>
      <c r="AO96" s="184" t="e">
        <f t="shared" si="97"/>
        <v>#DIV/0!</v>
      </c>
      <c r="AP96" s="174"/>
      <c r="AQ96" s="174"/>
      <c r="AR96" s="534"/>
      <c r="AS96" s="409">
        <f t="shared" si="98"/>
        <v>0</v>
      </c>
      <c r="AT96" s="182" t="e">
        <f t="shared" si="99"/>
        <v>#DIV/0!</v>
      </c>
      <c r="AU96" s="183" t="e">
        <f t="shared" si="71"/>
        <v>#DIV/0!</v>
      </c>
      <c r="AV96" s="185">
        <f>COMMANDE!O96</f>
        <v>0</v>
      </c>
      <c r="AW96" s="186" t="str">
        <f t="shared" si="100"/>
        <v>-</v>
      </c>
      <c r="AX96" s="187" t="e">
        <f t="shared" si="101"/>
        <v>#VALUE!</v>
      </c>
      <c r="AY96" s="185">
        <f>COMMANDE!Q96</f>
        <v>0</v>
      </c>
      <c r="AZ96" s="186" t="str">
        <f t="shared" si="102"/>
        <v>-</v>
      </c>
      <c r="BA96" s="187" t="e">
        <f t="shared" si="103"/>
        <v>#VALUE!</v>
      </c>
      <c r="BB96" s="185">
        <f>COMMANDE!S96</f>
        <v>0</v>
      </c>
      <c r="BC96" s="186" t="str">
        <f t="shared" si="104"/>
        <v>-</v>
      </c>
      <c r="BD96" s="187" t="e">
        <f t="shared" si="105"/>
        <v>#VALUE!</v>
      </c>
      <c r="BE96" s="185">
        <f>COMMANDE!U96</f>
        <v>0</v>
      </c>
      <c r="BF96" s="186" t="str">
        <f t="shared" si="106"/>
        <v>-</v>
      </c>
      <c r="BG96" s="187" t="e">
        <f t="shared" si="107"/>
        <v>#VALUE!</v>
      </c>
      <c r="BH96" s="185">
        <f>COMMANDE!W96</f>
        <v>0</v>
      </c>
      <c r="BI96" s="186" t="str">
        <f t="shared" si="108"/>
        <v>-</v>
      </c>
      <c r="BJ96" s="187" t="e">
        <f t="shared" si="109"/>
        <v>#VALUE!</v>
      </c>
      <c r="BK96" s="185">
        <f>COMMANDE!Y96</f>
        <v>0</v>
      </c>
      <c r="BL96" s="186" t="str">
        <f t="shared" si="110"/>
        <v>-</v>
      </c>
      <c r="BM96" s="187" t="e">
        <f t="shared" si="111"/>
        <v>#VALUE!</v>
      </c>
      <c r="BN96" s="185">
        <f>COMMANDE!AA96</f>
        <v>0</v>
      </c>
      <c r="BO96" s="186" t="str">
        <f t="shared" si="112"/>
        <v>-</v>
      </c>
      <c r="BP96" s="187" t="e">
        <f t="shared" si="113"/>
        <v>#VALUE!</v>
      </c>
      <c r="BQ96" s="185">
        <f>COMMANDE!AC96</f>
        <v>0</v>
      </c>
      <c r="BR96" s="186" t="str">
        <f t="shared" si="114"/>
        <v>-</v>
      </c>
      <c r="BS96" s="187" t="e">
        <f t="shared" si="115"/>
        <v>#VALUE!</v>
      </c>
      <c r="BT96" s="185">
        <f>COMMANDE!AE96</f>
        <v>0</v>
      </c>
      <c r="BU96" s="186" t="str">
        <f t="shared" si="116"/>
        <v>-</v>
      </c>
      <c r="BV96" s="187" t="e">
        <f t="shared" si="117"/>
        <v>#VALUE!</v>
      </c>
      <c r="BW96" s="185">
        <f>COMMANDE!AG96</f>
        <v>0</v>
      </c>
      <c r="BX96" s="186" t="str">
        <f t="shared" si="118"/>
        <v>-</v>
      </c>
      <c r="BY96" s="187" t="e">
        <f t="shared" si="119"/>
        <v>#VALUE!</v>
      </c>
      <c r="BZ96" s="185">
        <f>COMMANDE!AI96</f>
        <v>0</v>
      </c>
      <c r="CA96" s="186" t="str">
        <f t="shared" si="120"/>
        <v>-</v>
      </c>
      <c r="CB96" s="187" t="e">
        <f t="shared" si="121"/>
        <v>#VALUE!</v>
      </c>
      <c r="CC96" s="185">
        <f>COMMANDE!AK96</f>
        <v>0</v>
      </c>
      <c r="CD96" s="186" t="str">
        <f t="shared" si="122"/>
        <v>-</v>
      </c>
      <c r="CE96" s="187" t="e">
        <f t="shared" si="123"/>
        <v>#VALUE!</v>
      </c>
      <c r="CF96" s="185">
        <f>COMMANDE!AM96</f>
        <v>0</v>
      </c>
      <c r="CG96" s="186" t="str">
        <f t="shared" si="124"/>
        <v>-</v>
      </c>
      <c r="CH96" s="187" t="e">
        <f t="shared" si="125"/>
        <v>#VALUE!</v>
      </c>
      <c r="CI96" s="185">
        <f>COMMANDE!AO96</f>
        <v>0</v>
      </c>
      <c r="CJ96" s="186" t="str">
        <f t="shared" si="126"/>
        <v>-</v>
      </c>
      <c r="CK96" s="187" t="e">
        <f t="shared" si="127"/>
        <v>#VALUE!</v>
      </c>
      <c r="CL96" s="185">
        <f>COMMANDE!AQ96</f>
        <v>0</v>
      </c>
      <c r="CM96" s="186" t="str">
        <f t="shared" si="128"/>
        <v>-</v>
      </c>
      <c r="CN96" s="187" t="e">
        <f t="shared" si="129"/>
        <v>#VALUE!</v>
      </c>
      <c r="CO96" s="185">
        <f>COMMANDE!AS96</f>
        <v>0</v>
      </c>
      <c r="CP96" s="186" t="str">
        <f t="shared" si="130"/>
        <v>-</v>
      </c>
      <c r="CQ96" s="187" t="e">
        <f t="shared" si="131"/>
        <v>#VALUE!</v>
      </c>
      <c r="CR96" s="185">
        <f>COMMANDE!AU96</f>
        <v>0</v>
      </c>
      <c r="CS96" s="186" t="str">
        <f t="shared" si="132"/>
        <v>-</v>
      </c>
      <c r="CT96" s="187" t="e">
        <f t="shared" si="133"/>
        <v>#VALUE!</v>
      </c>
      <c r="CU96" s="185">
        <f>COMMANDE!AW96</f>
        <v>0</v>
      </c>
      <c r="CV96" s="186" t="str">
        <f t="shared" si="134"/>
        <v>-</v>
      </c>
      <c r="CW96" s="187" t="e">
        <f t="shared" si="135"/>
        <v>#VALUE!</v>
      </c>
      <c r="CX96" s="185">
        <f>COMMANDE!AY96</f>
        <v>0</v>
      </c>
      <c r="CY96" s="186" t="str">
        <f t="shared" si="136"/>
        <v>-</v>
      </c>
      <c r="CZ96" s="187" t="e">
        <f t="shared" si="137"/>
        <v>#VALUE!</v>
      </c>
      <c r="DA96" s="185">
        <f>COMMANDE!BA96</f>
        <v>0</v>
      </c>
      <c r="DB96" s="186" t="str">
        <f t="shared" si="138"/>
        <v>-</v>
      </c>
      <c r="DC96" s="187" t="e">
        <f t="shared" si="139"/>
        <v>#VALUE!</v>
      </c>
      <c r="DD96" s="416"/>
      <c r="DE96" s="188"/>
    </row>
    <row r="97" spans="1:109" ht="40" customHeight="1" x14ac:dyDescent="0.2">
      <c r="A97" s="390" t="e">
        <f t="shared" si="72"/>
        <v>#VALUE!</v>
      </c>
      <c r="B97" s="390" t="e">
        <f t="shared" si="73"/>
        <v>#VALUE!</v>
      </c>
      <c r="C97" s="390" t="e">
        <f t="shared" si="74"/>
        <v>#VALUE!</v>
      </c>
      <c r="D97" s="390" t="e">
        <f t="shared" si="75"/>
        <v>#VALUE!</v>
      </c>
      <c r="E97" s="390" t="e">
        <f t="shared" si="76"/>
        <v>#VALUE!</v>
      </c>
      <c r="F97" s="390" t="e">
        <f t="shared" si="77"/>
        <v>#VALUE!</v>
      </c>
      <c r="G97" s="390" t="e">
        <f t="shared" si="78"/>
        <v>#VALUE!</v>
      </c>
      <c r="H97" s="390" t="e">
        <f t="shared" si="79"/>
        <v>#VALUE!</v>
      </c>
      <c r="I97" s="390" t="e">
        <f t="shared" si="80"/>
        <v>#VALUE!</v>
      </c>
      <c r="J97" s="390" t="e">
        <f t="shared" si="81"/>
        <v>#VALUE!</v>
      </c>
      <c r="K97" s="390" t="e">
        <f t="shared" si="82"/>
        <v>#VALUE!</v>
      </c>
      <c r="L97" s="390" t="e">
        <f t="shared" si="83"/>
        <v>#VALUE!</v>
      </c>
      <c r="M97" s="390" t="e">
        <f t="shared" si="84"/>
        <v>#VALUE!</v>
      </c>
      <c r="N97" s="390" t="e">
        <f t="shared" si="85"/>
        <v>#VALUE!</v>
      </c>
      <c r="O97" s="390" t="e">
        <f t="shared" si="86"/>
        <v>#VALUE!</v>
      </c>
      <c r="P97" s="390" t="e">
        <f t="shared" si="87"/>
        <v>#VALUE!</v>
      </c>
      <c r="Q97" s="390" t="e">
        <f t="shared" si="88"/>
        <v>#VALUE!</v>
      </c>
      <c r="R97" s="390" t="e">
        <f t="shared" si="89"/>
        <v>#VALUE!</v>
      </c>
      <c r="S97" s="390" t="e">
        <f t="shared" si="90"/>
        <v>#VALUE!</v>
      </c>
      <c r="T97" s="390" t="e">
        <f t="shared" si="91"/>
        <v>#VALUE!</v>
      </c>
      <c r="U97" s="387">
        <f t="shared" si="92"/>
        <v>0</v>
      </c>
      <c r="V97" s="175">
        <f>BDD!A87</f>
        <v>1548</v>
      </c>
      <c r="W97" s="176" t="str">
        <f>BDD!B87</f>
        <v>Figues sèches BIO</v>
      </c>
      <c r="X97" s="177" t="str">
        <f>IF(BDD!F87=0, "", BDD!F87)</f>
        <v>❤️</v>
      </c>
      <c r="Y97" s="178" t="e">
        <f>ROUND(BDD!G87+FDP_CMD_KG, 2)</f>
        <v>#VALUE!</v>
      </c>
      <c r="Z97" s="178" t="e">
        <f>ROUND(BDD!G87+FDP_FACT_KG, 2)</f>
        <v>#DIV/0!</v>
      </c>
      <c r="AA97" s="179" t="str">
        <f>BDD!H87</f>
        <v>kg</v>
      </c>
      <c r="AB97" s="180" t="e">
        <f>IF(NOT(ISBLANK(BDD!I87)), ROUND(SUM((BDD!G87*reduc1),FDP_CMD_KG), 2), "")</f>
        <v>#VALUE!</v>
      </c>
      <c r="AC97" s="180" t="str">
        <f>IF(NOT(ISBLANK(BDD!J87)), ROUND(SUM((BDD!G87*reduc2),FDP_CMD_KG), 2), "")</f>
        <v/>
      </c>
      <c r="AD97" s="180" t="str">
        <f>IF(NOT(ISBLANK(BDD!K87)), ROUND(SUM((BDD!G87*reduc3),FDP_CMD_KG), 2), "")</f>
        <v/>
      </c>
      <c r="AE97" s="180" t="e">
        <f>IF(NOT(ISBLANK(BDD!I87)), ROUND(SUM((BDD!G87*reduc1),FDP_FACT_KG), 2), "")</f>
        <v>#DIV/0!</v>
      </c>
      <c r="AF97" s="180" t="str">
        <f>IF(NOT(ISBLANK(BDD!J87)), ROUND(SUM((BDD!G87*reduc2),FDP_FACT_KG), 2), "")</f>
        <v/>
      </c>
      <c r="AG97" s="180" t="str">
        <f>IF(NOT(ISBLANK(BDD!K87)), ROUND(SUM((BDD!G87*reduc3),FDP_FACT_KG), 2), "")</f>
        <v/>
      </c>
      <c r="AH97" s="181" t="str">
        <f>BDD!C87</f>
        <v>Turquie</v>
      </c>
      <c r="AI97" s="403">
        <f t="shared" si="93"/>
        <v>0</v>
      </c>
      <c r="AJ97" s="182" t="e">
        <f t="shared" si="94"/>
        <v>#VALUE!</v>
      </c>
      <c r="AK97" s="183" t="e">
        <f t="shared" si="95"/>
        <v>#VALUE!</v>
      </c>
      <c r="AL97" s="534"/>
      <c r="AM97" s="410"/>
      <c r="AN97" s="182" t="e">
        <f t="shared" si="96"/>
        <v>#DIV/0!</v>
      </c>
      <c r="AO97" s="184" t="e">
        <f t="shared" si="97"/>
        <v>#DIV/0!</v>
      </c>
      <c r="AP97" s="174"/>
      <c r="AQ97" s="174"/>
      <c r="AR97" s="534"/>
      <c r="AS97" s="409">
        <f t="shared" si="98"/>
        <v>0</v>
      </c>
      <c r="AT97" s="182" t="e">
        <f t="shared" si="99"/>
        <v>#DIV/0!</v>
      </c>
      <c r="AU97" s="183" t="e">
        <f t="shared" si="71"/>
        <v>#DIV/0!</v>
      </c>
      <c r="AV97" s="185">
        <f>COMMANDE!O97</f>
        <v>0</v>
      </c>
      <c r="AW97" s="186" t="str">
        <f t="shared" si="100"/>
        <v>-</v>
      </c>
      <c r="AX97" s="187" t="e">
        <f t="shared" si="101"/>
        <v>#VALUE!</v>
      </c>
      <c r="AY97" s="185">
        <f>COMMANDE!Q97</f>
        <v>0</v>
      </c>
      <c r="AZ97" s="186" t="str">
        <f t="shared" si="102"/>
        <v>-</v>
      </c>
      <c r="BA97" s="187" t="e">
        <f t="shared" si="103"/>
        <v>#VALUE!</v>
      </c>
      <c r="BB97" s="185">
        <f>COMMANDE!S97</f>
        <v>0</v>
      </c>
      <c r="BC97" s="186" t="str">
        <f t="shared" si="104"/>
        <v>-</v>
      </c>
      <c r="BD97" s="187" t="e">
        <f t="shared" si="105"/>
        <v>#VALUE!</v>
      </c>
      <c r="BE97" s="185">
        <f>COMMANDE!U97</f>
        <v>0</v>
      </c>
      <c r="BF97" s="186" t="str">
        <f t="shared" si="106"/>
        <v>-</v>
      </c>
      <c r="BG97" s="187" t="e">
        <f t="shared" si="107"/>
        <v>#VALUE!</v>
      </c>
      <c r="BH97" s="185">
        <f>COMMANDE!W97</f>
        <v>0</v>
      </c>
      <c r="BI97" s="186" t="str">
        <f t="shared" si="108"/>
        <v>-</v>
      </c>
      <c r="BJ97" s="187" t="e">
        <f t="shared" si="109"/>
        <v>#VALUE!</v>
      </c>
      <c r="BK97" s="185">
        <f>COMMANDE!Y97</f>
        <v>0</v>
      </c>
      <c r="BL97" s="186" t="str">
        <f t="shared" si="110"/>
        <v>-</v>
      </c>
      <c r="BM97" s="187" t="e">
        <f t="shared" si="111"/>
        <v>#VALUE!</v>
      </c>
      <c r="BN97" s="185">
        <f>COMMANDE!AA97</f>
        <v>0</v>
      </c>
      <c r="BO97" s="186" t="str">
        <f t="shared" si="112"/>
        <v>-</v>
      </c>
      <c r="BP97" s="187" t="e">
        <f t="shared" si="113"/>
        <v>#VALUE!</v>
      </c>
      <c r="BQ97" s="185">
        <f>COMMANDE!AC97</f>
        <v>0</v>
      </c>
      <c r="BR97" s="186" t="str">
        <f t="shared" si="114"/>
        <v>-</v>
      </c>
      <c r="BS97" s="187" t="e">
        <f t="shared" si="115"/>
        <v>#VALUE!</v>
      </c>
      <c r="BT97" s="185">
        <f>COMMANDE!AE97</f>
        <v>0</v>
      </c>
      <c r="BU97" s="186" t="str">
        <f t="shared" si="116"/>
        <v>-</v>
      </c>
      <c r="BV97" s="187" t="e">
        <f t="shared" si="117"/>
        <v>#VALUE!</v>
      </c>
      <c r="BW97" s="185">
        <f>COMMANDE!AG97</f>
        <v>0</v>
      </c>
      <c r="BX97" s="186" t="str">
        <f t="shared" si="118"/>
        <v>-</v>
      </c>
      <c r="BY97" s="187" t="e">
        <f t="shared" si="119"/>
        <v>#VALUE!</v>
      </c>
      <c r="BZ97" s="185">
        <f>COMMANDE!AI97</f>
        <v>0</v>
      </c>
      <c r="CA97" s="186" t="str">
        <f t="shared" si="120"/>
        <v>-</v>
      </c>
      <c r="CB97" s="187" t="e">
        <f t="shared" si="121"/>
        <v>#VALUE!</v>
      </c>
      <c r="CC97" s="185">
        <f>COMMANDE!AK97</f>
        <v>0</v>
      </c>
      <c r="CD97" s="186" t="str">
        <f t="shared" si="122"/>
        <v>-</v>
      </c>
      <c r="CE97" s="187" t="e">
        <f t="shared" si="123"/>
        <v>#VALUE!</v>
      </c>
      <c r="CF97" s="185">
        <f>COMMANDE!AM97</f>
        <v>0</v>
      </c>
      <c r="CG97" s="186" t="str">
        <f t="shared" si="124"/>
        <v>-</v>
      </c>
      <c r="CH97" s="187" t="e">
        <f t="shared" si="125"/>
        <v>#VALUE!</v>
      </c>
      <c r="CI97" s="185">
        <f>COMMANDE!AO97</f>
        <v>0</v>
      </c>
      <c r="CJ97" s="186" t="str">
        <f t="shared" si="126"/>
        <v>-</v>
      </c>
      <c r="CK97" s="187" t="e">
        <f t="shared" si="127"/>
        <v>#VALUE!</v>
      </c>
      <c r="CL97" s="185">
        <f>COMMANDE!AQ97</f>
        <v>0</v>
      </c>
      <c r="CM97" s="186" t="str">
        <f t="shared" si="128"/>
        <v>-</v>
      </c>
      <c r="CN97" s="187" t="e">
        <f t="shared" si="129"/>
        <v>#VALUE!</v>
      </c>
      <c r="CO97" s="185">
        <f>COMMANDE!AS97</f>
        <v>0</v>
      </c>
      <c r="CP97" s="186" t="str">
        <f t="shared" si="130"/>
        <v>-</v>
      </c>
      <c r="CQ97" s="187" t="e">
        <f t="shared" si="131"/>
        <v>#VALUE!</v>
      </c>
      <c r="CR97" s="185">
        <f>COMMANDE!AU97</f>
        <v>0</v>
      </c>
      <c r="CS97" s="186" t="str">
        <f t="shared" si="132"/>
        <v>-</v>
      </c>
      <c r="CT97" s="187" t="e">
        <f t="shared" si="133"/>
        <v>#VALUE!</v>
      </c>
      <c r="CU97" s="185">
        <f>COMMANDE!AW97</f>
        <v>0</v>
      </c>
      <c r="CV97" s="186" t="str">
        <f t="shared" si="134"/>
        <v>-</v>
      </c>
      <c r="CW97" s="187" t="e">
        <f t="shared" si="135"/>
        <v>#VALUE!</v>
      </c>
      <c r="CX97" s="185">
        <f>COMMANDE!AY97</f>
        <v>0</v>
      </c>
      <c r="CY97" s="186" t="str">
        <f t="shared" si="136"/>
        <v>-</v>
      </c>
      <c r="CZ97" s="187" t="e">
        <f t="shared" si="137"/>
        <v>#VALUE!</v>
      </c>
      <c r="DA97" s="185">
        <f>COMMANDE!BA97</f>
        <v>0</v>
      </c>
      <c r="DB97" s="186" t="str">
        <f t="shared" si="138"/>
        <v>-</v>
      </c>
      <c r="DC97" s="187" t="e">
        <f t="shared" si="139"/>
        <v>#VALUE!</v>
      </c>
      <c r="DD97" s="416"/>
      <c r="DE97" s="188"/>
    </row>
    <row r="98" spans="1:109" ht="40" customHeight="1" x14ac:dyDescent="0.2">
      <c r="A98" s="390" t="e">
        <f t="shared" si="72"/>
        <v>#VALUE!</v>
      </c>
      <c r="B98" s="390" t="e">
        <f t="shared" si="73"/>
        <v>#VALUE!</v>
      </c>
      <c r="C98" s="390" t="e">
        <f t="shared" si="74"/>
        <v>#VALUE!</v>
      </c>
      <c r="D98" s="390" t="e">
        <f t="shared" si="75"/>
        <v>#VALUE!</v>
      </c>
      <c r="E98" s="390" t="e">
        <f t="shared" si="76"/>
        <v>#VALUE!</v>
      </c>
      <c r="F98" s="390" t="e">
        <f t="shared" si="77"/>
        <v>#VALUE!</v>
      </c>
      <c r="G98" s="390" t="e">
        <f t="shared" si="78"/>
        <v>#VALUE!</v>
      </c>
      <c r="H98" s="390" t="e">
        <f t="shared" si="79"/>
        <v>#VALUE!</v>
      </c>
      <c r="I98" s="390" t="e">
        <f t="shared" si="80"/>
        <v>#VALUE!</v>
      </c>
      <c r="J98" s="390" t="e">
        <f t="shared" si="81"/>
        <v>#VALUE!</v>
      </c>
      <c r="K98" s="390" t="e">
        <f t="shared" si="82"/>
        <v>#VALUE!</v>
      </c>
      <c r="L98" s="390" t="e">
        <f t="shared" si="83"/>
        <v>#VALUE!</v>
      </c>
      <c r="M98" s="390" t="e">
        <f t="shared" si="84"/>
        <v>#VALUE!</v>
      </c>
      <c r="N98" s="390" t="e">
        <f t="shared" si="85"/>
        <v>#VALUE!</v>
      </c>
      <c r="O98" s="390" t="e">
        <f t="shared" si="86"/>
        <v>#VALUE!</v>
      </c>
      <c r="P98" s="390" t="e">
        <f t="shared" si="87"/>
        <v>#VALUE!</v>
      </c>
      <c r="Q98" s="390" t="e">
        <f t="shared" si="88"/>
        <v>#VALUE!</v>
      </c>
      <c r="R98" s="390" t="e">
        <f t="shared" si="89"/>
        <v>#VALUE!</v>
      </c>
      <c r="S98" s="390" t="e">
        <f t="shared" si="90"/>
        <v>#VALUE!</v>
      </c>
      <c r="T98" s="390" t="e">
        <f t="shared" si="91"/>
        <v>#VALUE!</v>
      </c>
      <c r="U98" s="387">
        <f t="shared" si="92"/>
        <v>0</v>
      </c>
      <c r="V98" s="175">
        <f>BDD!A88</f>
        <v>1220</v>
      </c>
      <c r="W98" s="176" t="str">
        <f>BDD!B88</f>
        <v>Fruits du Baobab en poudre BIO</v>
      </c>
      <c r="X98" s="177" t="str">
        <f>IF(BDD!F88=0, "", BDD!F88)</f>
        <v>❤️</v>
      </c>
      <c r="Y98" s="178" t="e">
        <f>ROUND(BDD!G88+FDP_CMD_KG, 2)</f>
        <v>#VALUE!</v>
      </c>
      <c r="Z98" s="178" t="e">
        <f>ROUND(BDD!G88+FDP_FACT_KG, 2)</f>
        <v>#DIV/0!</v>
      </c>
      <c r="AA98" s="179" t="str">
        <f>BDD!H88</f>
        <v>kg</v>
      </c>
      <c r="AB98" s="180" t="str">
        <f>IF(NOT(ISBLANK(BDD!I88)), ROUND(SUM((BDD!G88*reduc1),FDP_CMD_KG), 2), "")</f>
        <v/>
      </c>
      <c r="AC98" s="180" t="str">
        <f>IF(NOT(ISBLANK(BDD!J88)), ROUND(SUM((BDD!G88*reduc2),FDP_CMD_KG), 2), "")</f>
        <v/>
      </c>
      <c r="AD98" s="180" t="str">
        <f>IF(NOT(ISBLANK(BDD!K88)), ROUND(SUM((BDD!G88*reduc3),FDP_CMD_KG), 2), "")</f>
        <v/>
      </c>
      <c r="AE98" s="180" t="str">
        <f>IF(NOT(ISBLANK(BDD!I88)), ROUND(SUM((BDD!G88*reduc1),FDP_FACT_KG), 2), "")</f>
        <v/>
      </c>
      <c r="AF98" s="180" t="str">
        <f>IF(NOT(ISBLANK(BDD!J88)), ROUND(SUM((BDD!G88*reduc2),FDP_FACT_KG), 2), "")</f>
        <v/>
      </c>
      <c r="AG98" s="180" t="str">
        <f>IF(NOT(ISBLANK(BDD!K88)), ROUND(SUM((BDD!G88*reduc3),FDP_FACT_KG), 2), "")</f>
        <v/>
      </c>
      <c r="AH98" s="181" t="str">
        <f>BDD!C88</f>
        <v>Import</v>
      </c>
      <c r="AI98" s="403">
        <f t="shared" si="93"/>
        <v>0</v>
      </c>
      <c r="AJ98" s="182" t="e">
        <f t="shared" si="94"/>
        <v>#VALUE!</v>
      </c>
      <c r="AK98" s="183" t="e">
        <f t="shared" si="95"/>
        <v>#VALUE!</v>
      </c>
      <c r="AL98" s="534"/>
      <c r="AM98" s="410"/>
      <c r="AN98" s="182" t="e">
        <f t="shared" si="96"/>
        <v>#DIV/0!</v>
      </c>
      <c r="AO98" s="184" t="e">
        <f t="shared" si="97"/>
        <v>#DIV/0!</v>
      </c>
      <c r="AP98" s="174"/>
      <c r="AQ98" s="174"/>
      <c r="AR98" s="534"/>
      <c r="AS98" s="409">
        <f t="shared" si="98"/>
        <v>0</v>
      </c>
      <c r="AT98" s="182" t="e">
        <f t="shared" si="99"/>
        <v>#DIV/0!</v>
      </c>
      <c r="AU98" s="183" t="e">
        <f t="shared" si="71"/>
        <v>#DIV/0!</v>
      </c>
      <c r="AV98" s="185">
        <f>COMMANDE!O98</f>
        <v>0</v>
      </c>
      <c r="AW98" s="186" t="str">
        <f t="shared" si="100"/>
        <v>-</v>
      </c>
      <c r="AX98" s="187" t="e">
        <f t="shared" si="101"/>
        <v>#VALUE!</v>
      </c>
      <c r="AY98" s="185">
        <f>COMMANDE!Q98</f>
        <v>0</v>
      </c>
      <c r="AZ98" s="186" t="str">
        <f t="shared" si="102"/>
        <v>-</v>
      </c>
      <c r="BA98" s="187" t="e">
        <f t="shared" si="103"/>
        <v>#VALUE!</v>
      </c>
      <c r="BB98" s="185">
        <f>COMMANDE!S98</f>
        <v>0</v>
      </c>
      <c r="BC98" s="186" t="str">
        <f t="shared" si="104"/>
        <v>-</v>
      </c>
      <c r="BD98" s="187" t="e">
        <f t="shared" si="105"/>
        <v>#VALUE!</v>
      </c>
      <c r="BE98" s="185">
        <f>COMMANDE!U98</f>
        <v>0</v>
      </c>
      <c r="BF98" s="186" t="str">
        <f t="shared" si="106"/>
        <v>-</v>
      </c>
      <c r="BG98" s="187" t="e">
        <f t="shared" si="107"/>
        <v>#VALUE!</v>
      </c>
      <c r="BH98" s="185">
        <f>COMMANDE!W98</f>
        <v>0</v>
      </c>
      <c r="BI98" s="186" t="str">
        <f t="shared" si="108"/>
        <v>-</v>
      </c>
      <c r="BJ98" s="187" t="e">
        <f t="shared" si="109"/>
        <v>#VALUE!</v>
      </c>
      <c r="BK98" s="185">
        <f>COMMANDE!Y98</f>
        <v>0</v>
      </c>
      <c r="BL98" s="186" t="str">
        <f t="shared" si="110"/>
        <v>-</v>
      </c>
      <c r="BM98" s="187" t="e">
        <f t="shared" si="111"/>
        <v>#VALUE!</v>
      </c>
      <c r="BN98" s="185">
        <f>COMMANDE!AA98</f>
        <v>0</v>
      </c>
      <c r="BO98" s="186" t="str">
        <f t="shared" si="112"/>
        <v>-</v>
      </c>
      <c r="BP98" s="187" t="e">
        <f t="shared" si="113"/>
        <v>#VALUE!</v>
      </c>
      <c r="BQ98" s="185">
        <f>COMMANDE!AC98</f>
        <v>0</v>
      </c>
      <c r="BR98" s="186" t="str">
        <f t="shared" si="114"/>
        <v>-</v>
      </c>
      <c r="BS98" s="187" t="e">
        <f t="shared" si="115"/>
        <v>#VALUE!</v>
      </c>
      <c r="BT98" s="185">
        <f>COMMANDE!AE98</f>
        <v>0</v>
      </c>
      <c r="BU98" s="186" t="str">
        <f t="shared" si="116"/>
        <v>-</v>
      </c>
      <c r="BV98" s="187" t="e">
        <f t="shared" si="117"/>
        <v>#VALUE!</v>
      </c>
      <c r="BW98" s="185">
        <f>COMMANDE!AG98</f>
        <v>0</v>
      </c>
      <c r="BX98" s="186" t="str">
        <f t="shared" si="118"/>
        <v>-</v>
      </c>
      <c r="BY98" s="187" t="e">
        <f t="shared" si="119"/>
        <v>#VALUE!</v>
      </c>
      <c r="BZ98" s="185">
        <f>COMMANDE!AI98</f>
        <v>0</v>
      </c>
      <c r="CA98" s="186" t="str">
        <f t="shared" si="120"/>
        <v>-</v>
      </c>
      <c r="CB98" s="187" t="e">
        <f t="shared" si="121"/>
        <v>#VALUE!</v>
      </c>
      <c r="CC98" s="185">
        <f>COMMANDE!AK98</f>
        <v>0</v>
      </c>
      <c r="CD98" s="186" t="str">
        <f t="shared" si="122"/>
        <v>-</v>
      </c>
      <c r="CE98" s="187" t="e">
        <f t="shared" si="123"/>
        <v>#VALUE!</v>
      </c>
      <c r="CF98" s="185">
        <f>COMMANDE!AM98</f>
        <v>0</v>
      </c>
      <c r="CG98" s="186" t="str">
        <f t="shared" si="124"/>
        <v>-</v>
      </c>
      <c r="CH98" s="187" t="e">
        <f t="shared" si="125"/>
        <v>#VALUE!</v>
      </c>
      <c r="CI98" s="185">
        <f>COMMANDE!AO98</f>
        <v>0</v>
      </c>
      <c r="CJ98" s="186" t="str">
        <f t="shared" si="126"/>
        <v>-</v>
      </c>
      <c r="CK98" s="187" t="e">
        <f t="shared" si="127"/>
        <v>#VALUE!</v>
      </c>
      <c r="CL98" s="185">
        <f>COMMANDE!AQ98</f>
        <v>0</v>
      </c>
      <c r="CM98" s="186" t="str">
        <f t="shared" si="128"/>
        <v>-</v>
      </c>
      <c r="CN98" s="187" t="e">
        <f t="shared" si="129"/>
        <v>#VALUE!</v>
      </c>
      <c r="CO98" s="185">
        <f>COMMANDE!AS98</f>
        <v>0</v>
      </c>
      <c r="CP98" s="186" t="str">
        <f t="shared" si="130"/>
        <v>-</v>
      </c>
      <c r="CQ98" s="187" t="e">
        <f t="shared" si="131"/>
        <v>#VALUE!</v>
      </c>
      <c r="CR98" s="185">
        <f>COMMANDE!AU98</f>
        <v>0</v>
      </c>
      <c r="CS98" s="186" t="str">
        <f t="shared" si="132"/>
        <v>-</v>
      </c>
      <c r="CT98" s="187" t="e">
        <f t="shared" si="133"/>
        <v>#VALUE!</v>
      </c>
      <c r="CU98" s="185">
        <f>COMMANDE!AW98</f>
        <v>0</v>
      </c>
      <c r="CV98" s="186" t="str">
        <f t="shared" si="134"/>
        <v>-</v>
      </c>
      <c r="CW98" s="187" t="e">
        <f t="shared" si="135"/>
        <v>#VALUE!</v>
      </c>
      <c r="CX98" s="185">
        <f>COMMANDE!AY98</f>
        <v>0</v>
      </c>
      <c r="CY98" s="186" t="str">
        <f t="shared" si="136"/>
        <v>-</v>
      </c>
      <c r="CZ98" s="187" t="e">
        <f t="shared" si="137"/>
        <v>#VALUE!</v>
      </c>
      <c r="DA98" s="185">
        <f>COMMANDE!BA98</f>
        <v>0</v>
      </c>
      <c r="DB98" s="186" t="str">
        <f t="shared" si="138"/>
        <v>-</v>
      </c>
      <c r="DC98" s="187" t="e">
        <f t="shared" si="139"/>
        <v>#VALUE!</v>
      </c>
      <c r="DD98" s="416"/>
      <c r="DE98" s="188"/>
    </row>
    <row r="99" spans="1:109" ht="40" customHeight="1" x14ac:dyDescent="0.2">
      <c r="A99" s="390" t="e">
        <f t="shared" si="72"/>
        <v>#VALUE!</v>
      </c>
      <c r="B99" s="390" t="e">
        <f t="shared" si="73"/>
        <v>#VALUE!</v>
      </c>
      <c r="C99" s="390" t="e">
        <f t="shared" si="74"/>
        <v>#VALUE!</v>
      </c>
      <c r="D99" s="390" t="e">
        <f t="shared" si="75"/>
        <v>#VALUE!</v>
      </c>
      <c r="E99" s="390" t="e">
        <f t="shared" si="76"/>
        <v>#VALUE!</v>
      </c>
      <c r="F99" s="390" t="e">
        <f t="shared" si="77"/>
        <v>#VALUE!</v>
      </c>
      <c r="G99" s="390" t="e">
        <f t="shared" si="78"/>
        <v>#VALUE!</v>
      </c>
      <c r="H99" s="390" t="e">
        <f t="shared" si="79"/>
        <v>#VALUE!</v>
      </c>
      <c r="I99" s="390" t="e">
        <f t="shared" si="80"/>
        <v>#VALUE!</v>
      </c>
      <c r="J99" s="390" t="e">
        <f t="shared" si="81"/>
        <v>#VALUE!</v>
      </c>
      <c r="K99" s="390" t="e">
        <f t="shared" si="82"/>
        <v>#VALUE!</v>
      </c>
      <c r="L99" s="390" t="e">
        <f t="shared" si="83"/>
        <v>#VALUE!</v>
      </c>
      <c r="M99" s="390" t="e">
        <f t="shared" si="84"/>
        <v>#VALUE!</v>
      </c>
      <c r="N99" s="390" t="e">
        <f t="shared" si="85"/>
        <v>#VALUE!</v>
      </c>
      <c r="O99" s="390" t="e">
        <f t="shared" si="86"/>
        <v>#VALUE!</v>
      </c>
      <c r="P99" s="390" t="e">
        <f t="shared" si="87"/>
        <v>#VALUE!</v>
      </c>
      <c r="Q99" s="390" t="e">
        <f t="shared" si="88"/>
        <v>#VALUE!</v>
      </c>
      <c r="R99" s="390" t="e">
        <f t="shared" si="89"/>
        <v>#VALUE!</v>
      </c>
      <c r="S99" s="390" t="e">
        <f t="shared" si="90"/>
        <v>#VALUE!</v>
      </c>
      <c r="T99" s="390" t="e">
        <f t="shared" si="91"/>
        <v>#VALUE!</v>
      </c>
      <c r="U99" s="387">
        <f t="shared" si="92"/>
        <v>0</v>
      </c>
      <c r="V99" s="175">
        <f>BDD!A89</f>
        <v>1967</v>
      </c>
      <c r="W99" s="176" t="str">
        <f>BDD!B89</f>
        <v>Gingembre BIO</v>
      </c>
      <c r="X99" s="177" t="str">
        <f>IF(BDD!F89=0, "", BDD!F89)</f>
        <v>❤️</v>
      </c>
      <c r="Y99" s="178" t="e">
        <f>ROUND(BDD!G89+FDP_CMD_KG, 2)</f>
        <v>#VALUE!</v>
      </c>
      <c r="Z99" s="178" t="e">
        <f>ROUND(BDD!G89+FDP_FACT_KG, 2)</f>
        <v>#DIV/0!</v>
      </c>
      <c r="AA99" s="179" t="str">
        <f>BDD!H89</f>
        <v>kg</v>
      </c>
      <c r="AB99" s="180" t="e">
        <f>IF(NOT(ISBLANK(BDD!I89)), ROUND(SUM((BDD!G89*reduc1),FDP_CMD_KG), 2), "")</f>
        <v>#VALUE!</v>
      </c>
      <c r="AC99" s="180" t="e">
        <f>IF(NOT(ISBLANK(BDD!J89)), ROUND(SUM((BDD!G89*reduc2),FDP_CMD_KG), 2), "")</f>
        <v>#VALUE!</v>
      </c>
      <c r="AD99" s="180" t="str">
        <f>IF(NOT(ISBLANK(BDD!K89)), ROUND(SUM((BDD!G89*reduc3),FDP_CMD_KG), 2), "")</f>
        <v/>
      </c>
      <c r="AE99" s="180" t="e">
        <f>IF(NOT(ISBLANK(BDD!I89)), ROUND(SUM((BDD!G89*reduc1),FDP_FACT_KG), 2), "")</f>
        <v>#DIV/0!</v>
      </c>
      <c r="AF99" s="180" t="e">
        <f>IF(NOT(ISBLANK(BDD!J89)), ROUND(SUM((BDD!G89*reduc2),FDP_FACT_KG), 2), "")</f>
        <v>#DIV/0!</v>
      </c>
      <c r="AG99" s="180" t="str">
        <f>IF(NOT(ISBLANK(BDD!K89)), ROUND(SUM((BDD!G89*reduc3),FDP_FACT_KG), 2), "")</f>
        <v/>
      </c>
      <c r="AH99" s="181" t="str">
        <f>BDD!C89</f>
        <v>Pérou</v>
      </c>
      <c r="AI99" s="403">
        <f t="shared" si="93"/>
        <v>0</v>
      </c>
      <c r="AJ99" s="182" t="e">
        <f t="shared" si="94"/>
        <v>#VALUE!</v>
      </c>
      <c r="AK99" s="183" t="e">
        <f t="shared" si="95"/>
        <v>#VALUE!</v>
      </c>
      <c r="AL99" s="534"/>
      <c r="AM99" s="410"/>
      <c r="AN99" s="182" t="e">
        <f t="shared" si="96"/>
        <v>#DIV/0!</v>
      </c>
      <c r="AO99" s="184" t="e">
        <f t="shared" si="97"/>
        <v>#DIV/0!</v>
      </c>
      <c r="AP99" s="174"/>
      <c r="AQ99" s="174"/>
      <c r="AR99" s="534"/>
      <c r="AS99" s="409">
        <f t="shared" si="98"/>
        <v>0</v>
      </c>
      <c r="AT99" s="182" t="e">
        <f t="shared" si="99"/>
        <v>#DIV/0!</v>
      </c>
      <c r="AU99" s="183" t="e">
        <f t="shared" si="71"/>
        <v>#DIV/0!</v>
      </c>
      <c r="AV99" s="185">
        <f>COMMANDE!O99</f>
        <v>0</v>
      </c>
      <c r="AW99" s="186" t="str">
        <f t="shared" si="100"/>
        <v>-</v>
      </c>
      <c r="AX99" s="187" t="e">
        <f t="shared" si="101"/>
        <v>#VALUE!</v>
      </c>
      <c r="AY99" s="185">
        <f>COMMANDE!Q99</f>
        <v>0</v>
      </c>
      <c r="AZ99" s="186" t="str">
        <f t="shared" si="102"/>
        <v>-</v>
      </c>
      <c r="BA99" s="187" t="e">
        <f t="shared" si="103"/>
        <v>#VALUE!</v>
      </c>
      <c r="BB99" s="185">
        <f>COMMANDE!S99</f>
        <v>0</v>
      </c>
      <c r="BC99" s="186" t="str">
        <f t="shared" si="104"/>
        <v>-</v>
      </c>
      <c r="BD99" s="187" t="e">
        <f t="shared" si="105"/>
        <v>#VALUE!</v>
      </c>
      <c r="BE99" s="185">
        <f>COMMANDE!U99</f>
        <v>0</v>
      </c>
      <c r="BF99" s="186" t="str">
        <f t="shared" si="106"/>
        <v>-</v>
      </c>
      <c r="BG99" s="187" t="e">
        <f t="shared" si="107"/>
        <v>#VALUE!</v>
      </c>
      <c r="BH99" s="185">
        <f>COMMANDE!W99</f>
        <v>0</v>
      </c>
      <c r="BI99" s="186" t="str">
        <f t="shared" si="108"/>
        <v>-</v>
      </c>
      <c r="BJ99" s="187" t="e">
        <f t="shared" si="109"/>
        <v>#VALUE!</v>
      </c>
      <c r="BK99" s="185">
        <f>COMMANDE!Y99</f>
        <v>0</v>
      </c>
      <c r="BL99" s="186" t="str">
        <f t="shared" si="110"/>
        <v>-</v>
      </c>
      <c r="BM99" s="187" t="e">
        <f t="shared" si="111"/>
        <v>#VALUE!</v>
      </c>
      <c r="BN99" s="185">
        <f>COMMANDE!AA99</f>
        <v>0</v>
      </c>
      <c r="BO99" s="186" t="str">
        <f t="shared" si="112"/>
        <v>-</v>
      </c>
      <c r="BP99" s="187" t="e">
        <f t="shared" si="113"/>
        <v>#VALUE!</v>
      </c>
      <c r="BQ99" s="185">
        <f>COMMANDE!AC99</f>
        <v>0</v>
      </c>
      <c r="BR99" s="186" t="str">
        <f t="shared" si="114"/>
        <v>-</v>
      </c>
      <c r="BS99" s="187" t="e">
        <f t="shared" si="115"/>
        <v>#VALUE!</v>
      </c>
      <c r="BT99" s="185">
        <f>COMMANDE!AE99</f>
        <v>0</v>
      </c>
      <c r="BU99" s="186" t="str">
        <f t="shared" si="116"/>
        <v>-</v>
      </c>
      <c r="BV99" s="187" t="e">
        <f t="shared" si="117"/>
        <v>#VALUE!</v>
      </c>
      <c r="BW99" s="185">
        <f>COMMANDE!AG99</f>
        <v>0</v>
      </c>
      <c r="BX99" s="186" t="str">
        <f t="shared" si="118"/>
        <v>-</v>
      </c>
      <c r="BY99" s="187" t="e">
        <f t="shared" si="119"/>
        <v>#VALUE!</v>
      </c>
      <c r="BZ99" s="185">
        <f>COMMANDE!AI99</f>
        <v>0</v>
      </c>
      <c r="CA99" s="186" t="str">
        <f t="shared" si="120"/>
        <v>-</v>
      </c>
      <c r="CB99" s="187" t="e">
        <f t="shared" si="121"/>
        <v>#VALUE!</v>
      </c>
      <c r="CC99" s="185">
        <f>COMMANDE!AK99</f>
        <v>0</v>
      </c>
      <c r="CD99" s="186" t="str">
        <f t="shared" si="122"/>
        <v>-</v>
      </c>
      <c r="CE99" s="187" t="e">
        <f t="shared" si="123"/>
        <v>#VALUE!</v>
      </c>
      <c r="CF99" s="185">
        <f>COMMANDE!AM99</f>
        <v>0</v>
      </c>
      <c r="CG99" s="186" t="str">
        <f t="shared" si="124"/>
        <v>-</v>
      </c>
      <c r="CH99" s="187" t="e">
        <f t="shared" si="125"/>
        <v>#VALUE!</v>
      </c>
      <c r="CI99" s="185">
        <f>COMMANDE!AO99</f>
        <v>0</v>
      </c>
      <c r="CJ99" s="186" t="str">
        <f t="shared" si="126"/>
        <v>-</v>
      </c>
      <c r="CK99" s="187" t="e">
        <f t="shared" si="127"/>
        <v>#VALUE!</v>
      </c>
      <c r="CL99" s="185">
        <f>COMMANDE!AQ99</f>
        <v>0</v>
      </c>
      <c r="CM99" s="186" t="str">
        <f t="shared" si="128"/>
        <v>-</v>
      </c>
      <c r="CN99" s="187" t="e">
        <f t="shared" si="129"/>
        <v>#VALUE!</v>
      </c>
      <c r="CO99" s="185">
        <f>COMMANDE!AS99</f>
        <v>0</v>
      </c>
      <c r="CP99" s="186" t="str">
        <f t="shared" si="130"/>
        <v>-</v>
      </c>
      <c r="CQ99" s="187" t="e">
        <f t="shared" si="131"/>
        <v>#VALUE!</v>
      </c>
      <c r="CR99" s="185">
        <f>COMMANDE!AU99</f>
        <v>0</v>
      </c>
      <c r="CS99" s="186" t="str">
        <f t="shared" si="132"/>
        <v>-</v>
      </c>
      <c r="CT99" s="187" t="e">
        <f t="shared" si="133"/>
        <v>#VALUE!</v>
      </c>
      <c r="CU99" s="185">
        <f>COMMANDE!AW99</f>
        <v>0</v>
      </c>
      <c r="CV99" s="186" t="str">
        <f t="shared" si="134"/>
        <v>-</v>
      </c>
      <c r="CW99" s="187" t="e">
        <f t="shared" si="135"/>
        <v>#VALUE!</v>
      </c>
      <c r="CX99" s="185">
        <f>COMMANDE!AY99</f>
        <v>0</v>
      </c>
      <c r="CY99" s="186" t="str">
        <f t="shared" si="136"/>
        <v>-</v>
      </c>
      <c r="CZ99" s="187" t="e">
        <f t="shared" si="137"/>
        <v>#VALUE!</v>
      </c>
      <c r="DA99" s="185">
        <f>COMMANDE!BA99</f>
        <v>0</v>
      </c>
      <c r="DB99" s="186" t="str">
        <f t="shared" si="138"/>
        <v>-</v>
      </c>
      <c r="DC99" s="187" t="e">
        <f t="shared" si="139"/>
        <v>#VALUE!</v>
      </c>
      <c r="DD99" s="416"/>
      <c r="DE99" s="188"/>
    </row>
    <row r="100" spans="1:109" ht="40" customHeight="1" x14ac:dyDescent="0.2">
      <c r="A100" s="390" t="e">
        <f t="shared" si="72"/>
        <v>#VALUE!</v>
      </c>
      <c r="B100" s="390" t="e">
        <f t="shared" si="73"/>
        <v>#VALUE!</v>
      </c>
      <c r="C100" s="390" t="e">
        <f t="shared" si="74"/>
        <v>#VALUE!</v>
      </c>
      <c r="D100" s="390" t="e">
        <f t="shared" si="75"/>
        <v>#VALUE!</v>
      </c>
      <c r="E100" s="390" t="e">
        <f t="shared" si="76"/>
        <v>#VALUE!</v>
      </c>
      <c r="F100" s="390" t="e">
        <f t="shared" si="77"/>
        <v>#VALUE!</v>
      </c>
      <c r="G100" s="390" t="e">
        <f t="shared" si="78"/>
        <v>#VALUE!</v>
      </c>
      <c r="H100" s="390" t="e">
        <f t="shared" si="79"/>
        <v>#VALUE!</v>
      </c>
      <c r="I100" s="390" t="e">
        <f t="shared" si="80"/>
        <v>#VALUE!</v>
      </c>
      <c r="J100" s="390" t="e">
        <f t="shared" si="81"/>
        <v>#VALUE!</v>
      </c>
      <c r="K100" s="390" t="e">
        <f t="shared" si="82"/>
        <v>#VALUE!</v>
      </c>
      <c r="L100" s="390" t="e">
        <f t="shared" si="83"/>
        <v>#VALUE!</v>
      </c>
      <c r="M100" s="390" t="e">
        <f t="shared" si="84"/>
        <v>#VALUE!</v>
      </c>
      <c r="N100" s="390" t="e">
        <f t="shared" si="85"/>
        <v>#VALUE!</v>
      </c>
      <c r="O100" s="390" t="e">
        <f t="shared" si="86"/>
        <v>#VALUE!</v>
      </c>
      <c r="P100" s="390" t="e">
        <f t="shared" si="87"/>
        <v>#VALUE!</v>
      </c>
      <c r="Q100" s="390" t="e">
        <f t="shared" si="88"/>
        <v>#VALUE!</v>
      </c>
      <c r="R100" s="390" t="e">
        <f t="shared" si="89"/>
        <v>#VALUE!</v>
      </c>
      <c r="S100" s="390" t="e">
        <f t="shared" si="90"/>
        <v>#VALUE!</v>
      </c>
      <c r="T100" s="390" t="e">
        <f t="shared" si="91"/>
        <v>#VALUE!</v>
      </c>
      <c r="U100" s="387">
        <f t="shared" si="92"/>
        <v>0</v>
      </c>
      <c r="V100" s="175">
        <f>BDD!A90</f>
        <v>3217</v>
      </c>
      <c r="W100" s="176" t="str">
        <f>BDD!B90</f>
        <v>Goyave</v>
      </c>
      <c r="X100" s="177" t="str">
        <f>IF(BDD!F90=0, "", BDD!F90)</f>
        <v>OFFRE</v>
      </c>
      <c r="Y100" s="178" t="e">
        <f>ROUND(BDD!G90+FDP_CMD_KG, 2)</f>
        <v>#VALUE!</v>
      </c>
      <c r="Z100" s="178" t="e">
        <f>ROUND(BDD!G90+FDP_FACT_KG, 2)</f>
        <v>#DIV/0!</v>
      </c>
      <c r="AA100" s="179" t="str">
        <f>BDD!H90</f>
        <v>kg</v>
      </c>
      <c r="AB100" s="180" t="e">
        <f>IF(NOT(ISBLANK(BDD!I90)), ROUND(SUM((BDD!G90*reduc1),FDP_CMD_KG), 2), "")</f>
        <v>#VALUE!</v>
      </c>
      <c r="AC100" s="180" t="e">
        <f>IF(NOT(ISBLANK(BDD!J90)), ROUND(SUM((BDD!G90*reduc2),FDP_CMD_KG), 2), "")</f>
        <v>#VALUE!</v>
      </c>
      <c r="AD100" s="180" t="e">
        <f>IF(NOT(ISBLANK(BDD!K90)), ROUND(SUM((BDD!G90*reduc3),FDP_CMD_KG), 2), "")</f>
        <v>#VALUE!</v>
      </c>
      <c r="AE100" s="180" t="e">
        <f>IF(NOT(ISBLANK(BDD!I90)), ROUND(SUM((BDD!G90*reduc1),FDP_FACT_KG), 2), "")</f>
        <v>#DIV/0!</v>
      </c>
      <c r="AF100" s="180" t="e">
        <f>IF(NOT(ISBLANK(BDD!J90)), ROUND(SUM((BDD!G90*reduc2),FDP_FACT_KG), 2), "")</f>
        <v>#DIV/0!</v>
      </c>
      <c r="AG100" s="180" t="e">
        <f>IF(NOT(ISBLANK(BDD!K90)), ROUND(SUM((BDD!G90*reduc3),FDP_FACT_KG), 2), "")</f>
        <v>#DIV/0!</v>
      </c>
      <c r="AH100" s="181" t="str">
        <f>BDD!C90</f>
        <v>Grenade</v>
      </c>
      <c r="AI100" s="403">
        <f t="shared" si="93"/>
        <v>0</v>
      </c>
      <c r="AJ100" s="182" t="e">
        <f t="shared" si="94"/>
        <v>#VALUE!</v>
      </c>
      <c r="AK100" s="183" t="e">
        <f t="shared" si="95"/>
        <v>#VALUE!</v>
      </c>
      <c r="AL100" s="534"/>
      <c r="AM100" s="410"/>
      <c r="AN100" s="182" t="e">
        <f t="shared" si="96"/>
        <v>#DIV/0!</v>
      </c>
      <c r="AO100" s="184" t="e">
        <f t="shared" si="97"/>
        <v>#DIV/0!</v>
      </c>
      <c r="AP100" s="174"/>
      <c r="AQ100" s="174"/>
      <c r="AR100" s="534"/>
      <c r="AS100" s="409">
        <f t="shared" si="98"/>
        <v>0</v>
      </c>
      <c r="AT100" s="182" t="e">
        <f t="shared" si="99"/>
        <v>#DIV/0!</v>
      </c>
      <c r="AU100" s="183" t="e">
        <f t="shared" si="71"/>
        <v>#DIV/0!</v>
      </c>
      <c r="AV100" s="185">
        <f>COMMANDE!O100</f>
        <v>0</v>
      </c>
      <c r="AW100" s="186" t="str">
        <f t="shared" si="100"/>
        <v>-</v>
      </c>
      <c r="AX100" s="187" t="e">
        <f t="shared" si="101"/>
        <v>#VALUE!</v>
      </c>
      <c r="AY100" s="185">
        <f>COMMANDE!Q100</f>
        <v>0</v>
      </c>
      <c r="AZ100" s="186" t="str">
        <f t="shared" si="102"/>
        <v>-</v>
      </c>
      <c r="BA100" s="187" t="e">
        <f t="shared" si="103"/>
        <v>#VALUE!</v>
      </c>
      <c r="BB100" s="185">
        <f>COMMANDE!S100</f>
        <v>0</v>
      </c>
      <c r="BC100" s="186" t="str">
        <f t="shared" si="104"/>
        <v>-</v>
      </c>
      <c r="BD100" s="187" t="e">
        <f t="shared" si="105"/>
        <v>#VALUE!</v>
      </c>
      <c r="BE100" s="185">
        <f>COMMANDE!U100</f>
        <v>0</v>
      </c>
      <c r="BF100" s="186" t="str">
        <f t="shared" si="106"/>
        <v>-</v>
      </c>
      <c r="BG100" s="187" t="e">
        <f t="shared" si="107"/>
        <v>#VALUE!</v>
      </c>
      <c r="BH100" s="185">
        <f>COMMANDE!W100</f>
        <v>0</v>
      </c>
      <c r="BI100" s="186" t="str">
        <f t="shared" si="108"/>
        <v>-</v>
      </c>
      <c r="BJ100" s="187" t="e">
        <f t="shared" si="109"/>
        <v>#VALUE!</v>
      </c>
      <c r="BK100" s="185">
        <f>COMMANDE!Y100</f>
        <v>0</v>
      </c>
      <c r="BL100" s="186" t="str">
        <f t="shared" si="110"/>
        <v>-</v>
      </c>
      <c r="BM100" s="187" t="e">
        <f t="shared" si="111"/>
        <v>#VALUE!</v>
      </c>
      <c r="BN100" s="185">
        <f>COMMANDE!AA100</f>
        <v>0</v>
      </c>
      <c r="BO100" s="186" t="str">
        <f t="shared" si="112"/>
        <v>-</v>
      </c>
      <c r="BP100" s="187" t="e">
        <f t="shared" si="113"/>
        <v>#VALUE!</v>
      </c>
      <c r="BQ100" s="185">
        <f>COMMANDE!AC100</f>
        <v>0</v>
      </c>
      <c r="BR100" s="186" t="str">
        <f t="shared" si="114"/>
        <v>-</v>
      </c>
      <c r="BS100" s="187" t="e">
        <f t="shared" si="115"/>
        <v>#VALUE!</v>
      </c>
      <c r="BT100" s="185">
        <f>COMMANDE!AE100</f>
        <v>0</v>
      </c>
      <c r="BU100" s="186" t="str">
        <f t="shared" si="116"/>
        <v>-</v>
      </c>
      <c r="BV100" s="187" t="e">
        <f t="shared" si="117"/>
        <v>#VALUE!</v>
      </c>
      <c r="BW100" s="185">
        <f>COMMANDE!AG100</f>
        <v>0</v>
      </c>
      <c r="BX100" s="186" t="str">
        <f t="shared" si="118"/>
        <v>-</v>
      </c>
      <c r="BY100" s="187" t="e">
        <f t="shared" si="119"/>
        <v>#VALUE!</v>
      </c>
      <c r="BZ100" s="185">
        <f>COMMANDE!AI100</f>
        <v>0</v>
      </c>
      <c r="CA100" s="186" t="str">
        <f t="shared" si="120"/>
        <v>-</v>
      </c>
      <c r="CB100" s="187" t="e">
        <f t="shared" si="121"/>
        <v>#VALUE!</v>
      </c>
      <c r="CC100" s="185">
        <f>COMMANDE!AK100</f>
        <v>0</v>
      </c>
      <c r="CD100" s="186" t="str">
        <f t="shared" si="122"/>
        <v>-</v>
      </c>
      <c r="CE100" s="187" t="e">
        <f t="shared" si="123"/>
        <v>#VALUE!</v>
      </c>
      <c r="CF100" s="185">
        <f>COMMANDE!AM100</f>
        <v>0</v>
      </c>
      <c r="CG100" s="186" t="str">
        <f t="shared" si="124"/>
        <v>-</v>
      </c>
      <c r="CH100" s="187" t="e">
        <f t="shared" si="125"/>
        <v>#VALUE!</v>
      </c>
      <c r="CI100" s="185">
        <f>COMMANDE!AO100</f>
        <v>0</v>
      </c>
      <c r="CJ100" s="186" t="str">
        <f t="shared" si="126"/>
        <v>-</v>
      </c>
      <c r="CK100" s="187" t="e">
        <f t="shared" si="127"/>
        <v>#VALUE!</v>
      </c>
      <c r="CL100" s="185">
        <f>COMMANDE!AQ100</f>
        <v>0</v>
      </c>
      <c r="CM100" s="186" t="str">
        <f t="shared" si="128"/>
        <v>-</v>
      </c>
      <c r="CN100" s="187" t="e">
        <f t="shared" si="129"/>
        <v>#VALUE!</v>
      </c>
      <c r="CO100" s="185">
        <f>COMMANDE!AS100</f>
        <v>0</v>
      </c>
      <c r="CP100" s="186" t="str">
        <f t="shared" si="130"/>
        <v>-</v>
      </c>
      <c r="CQ100" s="187" t="e">
        <f t="shared" si="131"/>
        <v>#VALUE!</v>
      </c>
      <c r="CR100" s="185">
        <f>COMMANDE!AU100</f>
        <v>0</v>
      </c>
      <c r="CS100" s="186" t="str">
        <f t="shared" si="132"/>
        <v>-</v>
      </c>
      <c r="CT100" s="187" t="e">
        <f t="shared" si="133"/>
        <v>#VALUE!</v>
      </c>
      <c r="CU100" s="185">
        <f>COMMANDE!AW100</f>
        <v>0</v>
      </c>
      <c r="CV100" s="186" t="str">
        <f t="shared" si="134"/>
        <v>-</v>
      </c>
      <c r="CW100" s="187" t="e">
        <f t="shared" si="135"/>
        <v>#VALUE!</v>
      </c>
      <c r="CX100" s="185">
        <f>COMMANDE!AY100</f>
        <v>0</v>
      </c>
      <c r="CY100" s="186" t="str">
        <f t="shared" si="136"/>
        <v>-</v>
      </c>
      <c r="CZ100" s="187" t="e">
        <f t="shared" si="137"/>
        <v>#VALUE!</v>
      </c>
      <c r="DA100" s="185">
        <f>COMMANDE!BA100</f>
        <v>0</v>
      </c>
      <c r="DB100" s="186" t="str">
        <f t="shared" si="138"/>
        <v>-</v>
      </c>
      <c r="DC100" s="187" t="e">
        <f t="shared" si="139"/>
        <v>#VALUE!</v>
      </c>
      <c r="DD100" s="416"/>
      <c r="DE100" s="188"/>
    </row>
    <row r="101" spans="1:109" ht="40" customHeight="1" x14ac:dyDescent="0.2">
      <c r="A101" s="390" t="e">
        <f t="shared" si="72"/>
        <v>#VALUE!</v>
      </c>
      <c r="B101" s="390" t="e">
        <f t="shared" si="73"/>
        <v>#VALUE!</v>
      </c>
      <c r="C101" s="390" t="e">
        <f t="shared" si="74"/>
        <v>#VALUE!</v>
      </c>
      <c r="D101" s="390" t="e">
        <f t="shared" si="75"/>
        <v>#VALUE!</v>
      </c>
      <c r="E101" s="390" t="e">
        <f t="shared" si="76"/>
        <v>#VALUE!</v>
      </c>
      <c r="F101" s="390" t="e">
        <f t="shared" si="77"/>
        <v>#VALUE!</v>
      </c>
      <c r="G101" s="390" t="e">
        <f t="shared" si="78"/>
        <v>#VALUE!</v>
      </c>
      <c r="H101" s="390" t="e">
        <f t="shared" si="79"/>
        <v>#VALUE!</v>
      </c>
      <c r="I101" s="390" t="e">
        <f t="shared" si="80"/>
        <v>#VALUE!</v>
      </c>
      <c r="J101" s="390" t="e">
        <f t="shared" si="81"/>
        <v>#VALUE!</v>
      </c>
      <c r="K101" s="390" t="e">
        <f t="shared" si="82"/>
        <v>#VALUE!</v>
      </c>
      <c r="L101" s="390" t="e">
        <f t="shared" si="83"/>
        <v>#VALUE!</v>
      </c>
      <c r="M101" s="390" t="e">
        <f t="shared" si="84"/>
        <v>#VALUE!</v>
      </c>
      <c r="N101" s="390" t="e">
        <f t="shared" si="85"/>
        <v>#VALUE!</v>
      </c>
      <c r="O101" s="390" t="e">
        <f t="shared" si="86"/>
        <v>#VALUE!</v>
      </c>
      <c r="P101" s="390" t="e">
        <f t="shared" si="87"/>
        <v>#VALUE!</v>
      </c>
      <c r="Q101" s="390" t="e">
        <f t="shared" si="88"/>
        <v>#VALUE!</v>
      </c>
      <c r="R101" s="390" t="e">
        <f t="shared" si="89"/>
        <v>#VALUE!</v>
      </c>
      <c r="S101" s="390" t="e">
        <f t="shared" si="90"/>
        <v>#VALUE!</v>
      </c>
      <c r="T101" s="390" t="e">
        <f t="shared" si="91"/>
        <v>#VALUE!</v>
      </c>
      <c r="U101" s="387">
        <f t="shared" si="92"/>
        <v>0</v>
      </c>
      <c r="V101" s="175">
        <f>BDD!A91</f>
        <v>1607</v>
      </c>
      <c r="W101" s="176" t="str">
        <f>BDD!B91</f>
        <v>Graines de chanvre pelées CRU BIO
    - (env. 1 kg)</v>
      </c>
      <c r="X101" s="177" t="str">
        <f>IF(BDD!F91=0, "", BDD!F91)</f>
        <v>❤️</v>
      </c>
      <c r="Y101" s="178" t="e">
        <f>ROUND(BDD!G91+FDP_CMD_KG, 2)</f>
        <v>#VALUE!</v>
      </c>
      <c r="Z101" s="178" t="e">
        <f>ROUND(BDD!G91+FDP_FACT_KG, 2)</f>
        <v>#DIV/0!</v>
      </c>
      <c r="AA101" s="179" t="str">
        <f>BDD!H91</f>
        <v>kg</v>
      </c>
      <c r="AB101" s="180" t="e">
        <f>IF(NOT(ISBLANK(BDD!I91)), ROUND(SUM((BDD!G91*reduc1),FDP_CMD_KG), 2), "")</f>
        <v>#VALUE!</v>
      </c>
      <c r="AC101" s="180" t="str">
        <f>IF(NOT(ISBLANK(BDD!J91)), ROUND(SUM((BDD!G91*reduc2),FDP_CMD_KG), 2), "")</f>
        <v/>
      </c>
      <c r="AD101" s="180" t="str">
        <f>IF(NOT(ISBLANK(BDD!K91)), ROUND(SUM((BDD!G91*reduc3),FDP_CMD_KG), 2), "")</f>
        <v/>
      </c>
      <c r="AE101" s="180" t="e">
        <f>IF(NOT(ISBLANK(BDD!I91)), ROUND(SUM((BDD!G91*reduc1),FDP_FACT_KG), 2), "")</f>
        <v>#DIV/0!</v>
      </c>
      <c r="AF101" s="180" t="str">
        <f>IF(NOT(ISBLANK(BDD!J91)), ROUND(SUM((BDD!G91*reduc2),FDP_FACT_KG), 2), "")</f>
        <v/>
      </c>
      <c r="AG101" s="180" t="str">
        <f>IF(NOT(ISBLANK(BDD!K91)), ROUND(SUM((BDD!G91*reduc3),FDP_FACT_KG), 2), "")</f>
        <v/>
      </c>
      <c r="AH101" s="181" t="str">
        <f>BDD!C91</f>
        <v>Chine</v>
      </c>
      <c r="AI101" s="403">
        <f t="shared" si="93"/>
        <v>0</v>
      </c>
      <c r="AJ101" s="182" t="e">
        <f t="shared" si="94"/>
        <v>#VALUE!</v>
      </c>
      <c r="AK101" s="183" t="e">
        <f t="shared" si="95"/>
        <v>#VALUE!</v>
      </c>
      <c r="AL101" s="534"/>
      <c r="AM101" s="410"/>
      <c r="AN101" s="182" t="e">
        <f t="shared" si="96"/>
        <v>#DIV/0!</v>
      </c>
      <c r="AO101" s="184" t="e">
        <f t="shared" si="97"/>
        <v>#DIV/0!</v>
      </c>
      <c r="AP101" s="174"/>
      <c r="AQ101" s="174"/>
      <c r="AR101" s="534"/>
      <c r="AS101" s="409">
        <f t="shared" si="98"/>
        <v>0</v>
      </c>
      <c r="AT101" s="182" t="e">
        <f t="shared" si="99"/>
        <v>#DIV/0!</v>
      </c>
      <c r="AU101" s="183" t="e">
        <f t="shared" si="71"/>
        <v>#DIV/0!</v>
      </c>
      <c r="AV101" s="185">
        <f>COMMANDE!O101</f>
        <v>0</v>
      </c>
      <c r="AW101" s="186" t="str">
        <f t="shared" si="100"/>
        <v>-</v>
      </c>
      <c r="AX101" s="187" t="e">
        <f t="shared" si="101"/>
        <v>#VALUE!</v>
      </c>
      <c r="AY101" s="185">
        <f>COMMANDE!Q101</f>
        <v>0</v>
      </c>
      <c r="AZ101" s="186" t="str">
        <f t="shared" si="102"/>
        <v>-</v>
      </c>
      <c r="BA101" s="187" t="e">
        <f t="shared" si="103"/>
        <v>#VALUE!</v>
      </c>
      <c r="BB101" s="185">
        <f>COMMANDE!S101</f>
        <v>0</v>
      </c>
      <c r="BC101" s="186" t="str">
        <f t="shared" si="104"/>
        <v>-</v>
      </c>
      <c r="BD101" s="187" t="e">
        <f t="shared" si="105"/>
        <v>#VALUE!</v>
      </c>
      <c r="BE101" s="185">
        <f>COMMANDE!U101</f>
        <v>0</v>
      </c>
      <c r="BF101" s="186" t="str">
        <f t="shared" si="106"/>
        <v>-</v>
      </c>
      <c r="BG101" s="187" t="e">
        <f t="shared" si="107"/>
        <v>#VALUE!</v>
      </c>
      <c r="BH101" s="185">
        <f>COMMANDE!W101</f>
        <v>0</v>
      </c>
      <c r="BI101" s="186" t="str">
        <f t="shared" si="108"/>
        <v>-</v>
      </c>
      <c r="BJ101" s="187" t="e">
        <f t="shared" si="109"/>
        <v>#VALUE!</v>
      </c>
      <c r="BK101" s="185">
        <f>COMMANDE!Y101</f>
        <v>0</v>
      </c>
      <c r="BL101" s="186" t="str">
        <f t="shared" si="110"/>
        <v>-</v>
      </c>
      <c r="BM101" s="187" t="e">
        <f t="shared" si="111"/>
        <v>#VALUE!</v>
      </c>
      <c r="BN101" s="185">
        <f>COMMANDE!AA101</f>
        <v>0</v>
      </c>
      <c r="BO101" s="186" t="str">
        <f t="shared" si="112"/>
        <v>-</v>
      </c>
      <c r="BP101" s="187" t="e">
        <f t="shared" si="113"/>
        <v>#VALUE!</v>
      </c>
      <c r="BQ101" s="185">
        <f>COMMANDE!AC101</f>
        <v>0</v>
      </c>
      <c r="BR101" s="186" t="str">
        <f t="shared" si="114"/>
        <v>-</v>
      </c>
      <c r="BS101" s="187" t="e">
        <f t="shared" si="115"/>
        <v>#VALUE!</v>
      </c>
      <c r="BT101" s="185">
        <f>COMMANDE!AE101</f>
        <v>0</v>
      </c>
      <c r="BU101" s="186" t="str">
        <f t="shared" si="116"/>
        <v>-</v>
      </c>
      <c r="BV101" s="187" t="e">
        <f t="shared" si="117"/>
        <v>#VALUE!</v>
      </c>
      <c r="BW101" s="185">
        <f>COMMANDE!AG101</f>
        <v>0</v>
      </c>
      <c r="BX101" s="186" t="str">
        <f t="shared" si="118"/>
        <v>-</v>
      </c>
      <c r="BY101" s="187" t="e">
        <f t="shared" si="119"/>
        <v>#VALUE!</v>
      </c>
      <c r="BZ101" s="185">
        <f>COMMANDE!AI101</f>
        <v>0</v>
      </c>
      <c r="CA101" s="186" t="str">
        <f t="shared" si="120"/>
        <v>-</v>
      </c>
      <c r="CB101" s="187" t="e">
        <f t="shared" si="121"/>
        <v>#VALUE!</v>
      </c>
      <c r="CC101" s="185">
        <f>COMMANDE!AK101</f>
        <v>0</v>
      </c>
      <c r="CD101" s="186" t="str">
        <f t="shared" si="122"/>
        <v>-</v>
      </c>
      <c r="CE101" s="187" t="e">
        <f t="shared" si="123"/>
        <v>#VALUE!</v>
      </c>
      <c r="CF101" s="185">
        <f>COMMANDE!AM101</f>
        <v>0</v>
      </c>
      <c r="CG101" s="186" t="str">
        <f t="shared" si="124"/>
        <v>-</v>
      </c>
      <c r="CH101" s="187" t="e">
        <f t="shared" si="125"/>
        <v>#VALUE!</v>
      </c>
      <c r="CI101" s="185">
        <f>COMMANDE!AO101</f>
        <v>0</v>
      </c>
      <c r="CJ101" s="186" t="str">
        <f t="shared" si="126"/>
        <v>-</v>
      </c>
      <c r="CK101" s="187" t="e">
        <f t="shared" si="127"/>
        <v>#VALUE!</v>
      </c>
      <c r="CL101" s="185">
        <f>COMMANDE!AQ101</f>
        <v>0</v>
      </c>
      <c r="CM101" s="186" t="str">
        <f t="shared" si="128"/>
        <v>-</v>
      </c>
      <c r="CN101" s="187" t="e">
        <f t="shared" si="129"/>
        <v>#VALUE!</v>
      </c>
      <c r="CO101" s="185">
        <f>COMMANDE!AS101</f>
        <v>0</v>
      </c>
      <c r="CP101" s="186" t="str">
        <f t="shared" si="130"/>
        <v>-</v>
      </c>
      <c r="CQ101" s="187" t="e">
        <f t="shared" si="131"/>
        <v>#VALUE!</v>
      </c>
      <c r="CR101" s="185">
        <f>COMMANDE!AU101</f>
        <v>0</v>
      </c>
      <c r="CS101" s="186" t="str">
        <f t="shared" si="132"/>
        <v>-</v>
      </c>
      <c r="CT101" s="187" t="e">
        <f t="shared" si="133"/>
        <v>#VALUE!</v>
      </c>
      <c r="CU101" s="185">
        <f>COMMANDE!AW101</f>
        <v>0</v>
      </c>
      <c r="CV101" s="186" t="str">
        <f t="shared" si="134"/>
        <v>-</v>
      </c>
      <c r="CW101" s="187" t="e">
        <f t="shared" si="135"/>
        <v>#VALUE!</v>
      </c>
      <c r="CX101" s="185">
        <f>COMMANDE!AY101</f>
        <v>0</v>
      </c>
      <c r="CY101" s="186" t="str">
        <f t="shared" si="136"/>
        <v>-</v>
      </c>
      <c r="CZ101" s="187" t="e">
        <f t="shared" si="137"/>
        <v>#VALUE!</v>
      </c>
      <c r="DA101" s="185">
        <f>COMMANDE!BA101</f>
        <v>0</v>
      </c>
      <c r="DB101" s="186" t="str">
        <f t="shared" si="138"/>
        <v>-</v>
      </c>
      <c r="DC101" s="187" t="e">
        <f t="shared" si="139"/>
        <v>#VALUE!</v>
      </c>
      <c r="DD101" s="416"/>
      <c r="DE101" s="188"/>
    </row>
    <row r="102" spans="1:109" ht="40" customHeight="1" x14ac:dyDescent="0.2">
      <c r="A102" s="390" t="e">
        <f t="shared" si="72"/>
        <v>#VALUE!</v>
      </c>
      <c r="B102" s="390" t="e">
        <f t="shared" si="73"/>
        <v>#VALUE!</v>
      </c>
      <c r="C102" s="390" t="e">
        <f t="shared" si="74"/>
        <v>#VALUE!</v>
      </c>
      <c r="D102" s="390" t="e">
        <f t="shared" si="75"/>
        <v>#VALUE!</v>
      </c>
      <c r="E102" s="390" t="e">
        <f t="shared" si="76"/>
        <v>#VALUE!</v>
      </c>
      <c r="F102" s="390" t="e">
        <f t="shared" si="77"/>
        <v>#VALUE!</v>
      </c>
      <c r="G102" s="390" t="e">
        <f t="shared" si="78"/>
        <v>#VALUE!</v>
      </c>
      <c r="H102" s="390" t="e">
        <f t="shared" si="79"/>
        <v>#VALUE!</v>
      </c>
      <c r="I102" s="390" t="e">
        <f t="shared" si="80"/>
        <v>#VALUE!</v>
      </c>
      <c r="J102" s="390" t="e">
        <f t="shared" si="81"/>
        <v>#VALUE!</v>
      </c>
      <c r="K102" s="390" t="e">
        <f t="shared" si="82"/>
        <v>#VALUE!</v>
      </c>
      <c r="L102" s="390" t="e">
        <f t="shared" si="83"/>
        <v>#VALUE!</v>
      </c>
      <c r="M102" s="390" t="e">
        <f t="shared" si="84"/>
        <v>#VALUE!</v>
      </c>
      <c r="N102" s="390" t="e">
        <f t="shared" si="85"/>
        <v>#VALUE!</v>
      </c>
      <c r="O102" s="390" t="e">
        <f t="shared" si="86"/>
        <v>#VALUE!</v>
      </c>
      <c r="P102" s="390" t="e">
        <f t="shared" si="87"/>
        <v>#VALUE!</v>
      </c>
      <c r="Q102" s="390" t="e">
        <f t="shared" si="88"/>
        <v>#VALUE!</v>
      </c>
      <c r="R102" s="390" t="e">
        <f t="shared" si="89"/>
        <v>#VALUE!</v>
      </c>
      <c r="S102" s="390" t="e">
        <f t="shared" si="90"/>
        <v>#VALUE!</v>
      </c>
      <c r="T102" s="390" t="e">
        <f t="shared" si="91"/>
        <v>#VALUE!</v>
      </c>
      <c r="U102" s="387">
        <f t="shared" si="92"/>
        <v>0</v>
      </c>
      <c r="V102" s="175">
        <f>BDD!A92</f>
        <v>1356</v>
      </c>
      <c r="W102" s="176" t="str">
        <f>BDD!B92</f>
        <v>Graines de tournesol sans coque CRU BIO
    - (env. 1kg)</v>
      </c>
      <c r="X102" s="177" t="str">
        <f>IF(BDD!F92=0, "", BDD!F92)</f>
        <v/>
      </c>
      <c r="Y102" s="178" t="e">
        <f>ROUND(BDD!G92+FDP_CMD_KG, 2)</f>
        <v>#VALUE!</v>
      </c>
      <c r="Z102" s="178" t="e">
        <f>ROUND(BDD!G92+FDP_FACT_KG, 2)</f>
        <v>#DIV/0!</v>
      </c>
      <c r="AA102" s="179" t="str">
        <f>BDD!H92</f>
        <v>kg</v>
      </c>
      <c r="AB102" s="180" t="e">
        <f>IF(NOT(ISBLANK(BDD!I92)), ROUND(SUM((BDD!G92*reduc1),FDP_CMD_KG), 2), "")</f>
        <v>#VALUE!</v>
      </c>
      <c r="AC102" s="180" t="e">
        <f>IF(NOT(ISBLANK(BDD!J92)), ROUND(SUM((BDD!G92*reduc2),FDP_CMD_KG), 2), "")</f>
        <v>#VALUE!</v>
      </c>
      <c r="AD102" s="180" t="str">
        <f>IF(NOT(ISBLANK(BDD!K92)), ROUND(SUM((BDD!G92*reduc3),FDP_CMD_KG), 2), "")</f>
        <v/>
      </c>
      <c r="AE102" s="180" t="e">
        <f>IF(NOT(ISBLANK(BDD!I92)), ROUND(SUM((BDD!G92*reduc1),FDP_FACT_KG), 2), "")</f>
        <v>#DIV/0!</v>
      </c>
      <c r="AF102" s="180" t="e">
        <f>IF(NOT(ISBLANK(BDD!J92)), ROUND(SUM((BDD!G92*reduc2),FDP_FACT_KG), 2), "")</f>
        <v>#DIV/0!</v>
      </c>
      <c r="AG102" s="180" t="str">
        <f>IF(NOT(ISBLANK(BDD!K92)), ROUND(SUM((BDD!G92*reduc3),FDP_FACT_KG), 2), "")</f>
        <v/>
      </c>
      <c r="AH102" s="181" t="str">
        <f>BDD!C92</f>
        <v>Bulgarie</v>
      </c>
      <c r="AI102" s="403">
        <f t="shared" si="93"/>
        <v>0</v>
      </c>
      <c r="AJ102" s="182" t="e">
        <f t="shared" si="94"/>
        <v>#VALUE!</v>
      </c>
      <c r="AK102" s="183" t="e">
        <f t="shared" si="95"/>
        <v>#VALUE!</v>
      </c>
      <c r="AL102" s="534"/>
      <c r="AM102" s="410"/>
      <c r="AN102" s="182" t="e">
        <f t="shared" si="96"/>
        <v>#DIV/0!</v>
      </c>
      <c r="AO102" s="184" t="e">
        <f t="shared" si="97"/>
        <v>#DIV/0!</v>
      </c>
      <c r="AP102" s="174"/>
      <c r="AQ102" s="174"/>
      <c r="AR102" s="534"/>
      <c r="AS102" s="409">
        <f t="shared" si="98"/>
        <v>0</v>
      </c>
      <c r="AT102" s="182" t="e">
        <f t="shared" si="99"/>
        <v>#DIV/0!</v>
      </c>
      <c r="AU102" s="183" t="e">
        <f t="shared" si="71"/>
        <v>#DIV/0!</v>
      </c>
      <c r="AV102" s="185">
        <f>COMMANDE!O102</f>
        <v>0</v>
      </c>
      <c r="AW102" s="186" t="str">
        <f t="shared" si="100"/>
        <v>-</v>
      </c>
      <c r="AX102" s="187" t="e">
        <f t="shared" si="101"/>
        <v>#VALUE!</v>
      </c>
      <c r="AY102" s="185">
        <f>COMMANDE!Q102</f>
        <v>0</v>
      </c>
      <c r="AZ102" s="186" t="str">
        <f t="shared" si="102"/>
        <v>-</v>
      </c>
      <c r="BA102" s="187" t="e">
        <f t="shared" si="103"/>
        <v>#VALUE!</v>
      </c>
      <c r="BB102" s="185">
        <f>COMMANDE!S102</f>
        <v>0</v>
      </c>
      <c r="BC102" s="186" t="str">
        <f t="shared" si="104"/>
        <v>-</v>
      </c>
      <c r="BD102" s="187" t="e">
        <f t="shared" si="105"/>
        <v>#VALUE!</v>
      </c>
      <c r="BE102" s="185">
        <f>COMMANDE!U102</f>
        <v>0</v>
      </c>
      <c r="BF102" s="186" t="str">
        <f t="shared" si="106"/>
        <v>-</v>
      </c>
      <c r="BG102" s="187" t="e">
        <f t="shared" si="107"/>
        <v>#VALUE!</v>
      </c>
      <c r="BH102" s="185">
        <f>COMMANDE!W102</f>
        <v>0</v>
      </c>
      <c r="BI102" s="186" t="str">
        <f t="shared" si="108"/>
        <v>-</v>
      </c>
      <c r="BJ102" s="187" t="e">
        <f t="shared" si="109"/>
        <v>#VALUE!</v>
      </c>
      <c r="BK102" s="185">
        <f>COMMANDE!Y102</f>
        <v>0</v>
      </c>
      <c r="BL102" s="186" t="str">
        <f t="shared" si="110"/>
        <v>-</v>
      </c>
      <c r="BM102" s="187" t="e">
        <f t="shared" si="111"/>
        <v>#VALUE!</v>
      </c>
      <c r="BN102" s="185">
        <f>COMMANDE!AA102</f>
        <v>0</v>
      </c>
      <c r="BO102" s="186" t="str">
        <f t="shared" si="112"/>
        <v>-</v>
      </c>
      <c r="BP102" s="187" t="e">
        <f t="shared" si="113"/>
        <v>#VALUE!</v>
      </c>
      <c r="BQ102" s="185">
        <f>COMMANDE!AC102</f>
        <v>0</v>
      </c>
      <c r="BR102" s="186" t="str">
        <f t="shared" si="114"/>
        <v>-</v>
      </c>
      <c r="BS102" s="187" t="e">
        <f t="shared" si="115"/>
        <v>#VALUE!</v>
      </c>
      <c r="BT102" s="185">
        <f>COMMANDE!AE102</f>
        <v>0</v>
      </c>
      <c r="BU102" s="186" t="str">
        <f t="shared" si="116"/>
        <v>-</v>
      </c>
      <c r="BV102" s="187" t="e">
        <f t="shared" si="117"/>
        <v>#VALUE!</v>
      </c>
      <c r="BW102" s="185">
        <f>COMMANDE!AG102</f>
        <v>0</v>
      </c>
      <c r="BX102" s="186" t="str">
        <f t="shared" si="118"/>
        <v>-</v>
      </c>
      <c r="BY102" s="187" t="e">
        <f t="shared" si="119"/>
        <v>#VALUE!</v>
      </c>
      <c r="BZ102" s="185">
        <f>COMMANDE!AI102</f>
        <v>0</v>
      </c>
      <c r="CA102" s="186" t="str">
        <f t="shared" si="120"/>
        <v>-</v>
      </c>
      <c r="CB102" s="187" t="e">
        <f t="shared" si="121"/>
        <v>#VALUE!</v>
      </c>
      <c r="CC102" s="185">
        <f>COMMANDE!AK102</f>
        <v>0</v>
      </c>
      <c r="CD102" s="186" t="str">
        <f t="shared" si="122"/>
        <v>-</v>
      </c>
      <c r="CE102" s="187" t="e">
        <f t="shared" si="123"/>
        <v>#VALUE!</v>
      </c>
      <c r="CF102" s="185">
        <f>COMMANDE!AM102</f>
        <v>0</v>
      </c>
      <c r="CG102" s="186" t="str">
        <f t="shared" si="124"/>
        <v>-</v>
      </c>
      <c r="CH102" s="187" t="e">
        <f t="shared" si="125"/>
        <v>#VALUE!</v>
      </c>
      <c r="CI102" s="185">
        <f>COMMANDE!AO102</f>
        <v>0</v>
      </c>
      <c r="CJ102" s="186" t="str">
        <f t="shared" si="126"/>
        <v>-</v>
      </c>
      <c r="CK102" s="187" t="e">
        <f t="shared" si="127"/>
        <v>#VALUE!</v>
      </c>
      <c r="CL102" s="185">
        <f>COMMANDE!AQ102</f>
        <v>0</v>
      </c>
      <c r="CM102" s="186" t="str">
        <f t="shared" si="128"/>
        <v>-</v>
      </c>
      <c r="CN102" s="187" t="e">
        <f t="shared" si="129"/>
        <v>#VALUE!</v>
      </c>
      <c r="CO102" s="185">
        <f>COMMANDE!AS102</f>
        <v>0</v>
      </c>
      <c r="CP102" s="186" t="str">
        <f t="shared" si="130"/>
        <v>-</v>
      </c>
      <c r="CQ102" s="187" t="e">
        <f t="shared" si="131"/>
        <v>#VALUE!</v>
      </c>
      <c r="CR102" s="185">
        <f>COMMANDE!AU102</f>
        <v>0</v>
      </c>
      <c r="CS102" s="186" t="str">
        <f t="shared" si="132"/>
        <v>-</v>
      </c>
      <c r="CT102" s="187" t="e">
        <f t="shared" si="133"/>
        <v>#VALUE!</v>
      </c>
      <c r="CU102" s="185">
        <f>COMMANDE!AW102</f>
        <v>0</v>
      </c>
      <c r="CV102" s="186" t="str">
        <f t="shared" si="134"/>
        <v>-</v>
      </c>
      <c r="CW102" s="187" t="e">
        <f t="shared" si="135"/>
        <v>#VALUE!</v>
      </c>
      <c r="CX102" s="185">
        <f>COMMANDE!AY102</f>
        <v>0</v>
      </c>
      <c r="CY102" s="186" t="str">
        <f t="shared" si="136"/>
        <v>-</v>
      </c>
      <c r="CZ102" s="187" t="e">
        <f t="shared" si="137"/>
        <v>#VALUE!</v>
      </c>
      <c r="DA102" s="185">
        <f>COMMANDE!BA102</f>
        <v>0</v>
      </c>
      <c r="DB102" s="186" t="str">
        <f t="shared" si="138"/>
        <v>-</v>
      </c>
      <c r="DC102" s="187" t="e">
        <f t="shared" si="139"/>
        <v>#VALUE!</v>
      </c>
      <c r="DD102" s="416"/>
      <c r="DE102" s="188"/>
    </row>
    <row r="103" spans="1:109" ht="40" customHeight="1" x14ac:dyDescent="0.2">
      <c r="A103" s="390" t="e">
        <f t="shared" si="72"/>
        <v>#VALUE!</v>
      </c>
      <c r="B103" s="390" t="e">
        <f t="shared" si="73"/>
        <v>#VALUE!</v>
      </c>
      <c r="C103" s="390" t="e">
        <f t="shared" si="74"/>
        <v>#VALUE!</v>
      </c>
      <c r="D103" s="390" t="e">
        <f t="shared" si="75"/>
        <v>#VALUE!</v>
      </c>
      <c r="E103" s="390" t="e">
        <f t="shared" si="76"/>
        <v>#VALUE!</v>
      </c>
      <c r="F103" s="390" t="e">
        <f t="shared" si="77"/>
        <v>#VALUE!</v>
      </c>
      <c r="G103" s="390" t="e">
        <f t="shared" si="78"/>
        <v>#VALUE!</v>
      </c>
      <c r="H103" s="390" t="e">
        <f t="shared" si="79"/>
        <v>#VALUE!</v>
      </c>
      <c r="I103" s="390" t="e">
        <f t="shared" si="80"/>
        <v>#VALUE!</v>
      </c>
      <c r="J103" s="390" t="e">
        <f t="shared" si="81"/>
        <v>#VALUE!</v>
      </c>
      <c r="K103" s="390" t="e">
        <f t="shared" si="82"/>
        <v>#VALUE!</v>
      </c>
      <c r="L103" s="390" t="e">
        <f t="shared" si="83"/>
        <v>#VALUE!</v>
      </c>
      <c r="M103" s="390" t="e">
        <f t="shared" si="84"/>
        <v>#VALUE!</v>
      </c>
      <c r="N103" s="390" t="e">
        <f t="shared" si="85"/>
        <v>#VALUE!</v>
      </c>
      <c r="O103" s="390" t="e">
        <f t="shared" si="86"/>
        <v>#VALUE!</v>
      </c>
      <c r="P103" s="390" t="e">
        <f t="shared" si="87"/>
        <v>#VALUE!</v>
      </c>
      <c r="Q103" s="390" t="e">
        <f t="shared" si="88"/>
        <v>#VALUE!</v>
      </c>
      <c r="R103" s="390" t="e">
        <f t="shared" si="89"/>
        <v>#VALUE!</v>
      </c>
      <c r="S103" s="390" t="e">
        <f t="shared" si="90"/>
        <v>#VALUE!</v>
      </c>
      <c r="T103" s="390" t="e">
        <f t="shared" si="91"/>
        <v>#VALUE!</v>
      </c>
      <c r="U103" s="387">
        <f t="shared" si="92"/>
        <v>0</v>
      </c>
      <c r="V103" s="175">
        <f>BDD!A93</f>
        <v>1356</v>
      </c>
      <c r="W103" s="176" t="str">
        <f>BDD!B93</f>
        <v>Graines de tournesol sans coque CRU BIO
    - (env. 500g)</v>
      </c>
      <c r="X103" s="177" t="str">
        <f>IF(BDD!F93=0, "", BDD!F93)</f>
        <v/>
      </c>
      <c r="Y103" s="178" t="e">
        <f>ROUND(BDD!G93+FDP_CMD_KG, 2)</f>
        <v>#VALUE!</v>
      </c>
      <c r="Z103" s="178" t="e">
        <f>ROUND(BDD!G93+FDP_FACT_KG, 2)</f>
        <v>#DIV/0!</v>
      </c>
      <c r="AA103" s="179" t="str">
        <f>BDD!H93</f>
        <v>Pièce</v>
      </c>
      <c r="AB103" s="180" t="str">
        <f>IF(NOT(ISBLANK(BDD!I93)), ROUND(SUM((BDD!G93*reduc1),FDP_CMD_KG), 2), "")</f>
        <v/>
      </c>
      <c r="AC103" s="180" t="str">
        <f>IF(NOT(ISBLANK(BDD!J93)), ROUND(SUM((BDD!G93*reduc2),FDP_CMD_KG), 2), "")</f>
        <v/>
      </c>
      <c r="AD103" s="180" t="str">
        <f>IF(NOT(ISBLANK(BDD!K93)), ROUND(SUM((BDD!G93*reduc3),FDP_CMD_KG), 2), "")</f>
        <v/>
      </c>
      <c r="AE103" s="180" t="str">
        <f>IF(NOT(ISBLANK(BDD!I93)), ROUND(SUM((BDD!G93*reduc1),FDP_FACT_KG), 2), "")</f>
        <v/>
      </c>
      <c r="AF103" s="180" t="str">
        <f>IF(NOT(ISBLANK(BDD!J93)), ROUND(SUM((BDD!G93*reduc2),FDP_FACT_KG), 2), "")</f>
        <v/>
      </c>
      <c r="AG103" s="180" t="str">
        <f>IF(NOT(ISBLANK(BDD!K93)), ROUND(SUM((BDD!G93*reduc3),FDP_FACT_KG), 2), "")</f>
        <v/>
      </c>
      <c r="AH103" s="181" t="str">
        <f>BDD!C93</f>
        <v>Bulgarie</v>
      </c>
      <c r="AI103" s="403">
        <f t="shared" si="93"/>
        <v>0</v>
      </c>
      <c r="AJ103" s="182" t="e">
        <f t="shared" si="94"/>
        <v>#VALUE!</v>
      </c>
      <c r="AK103" s="183" t="e">
        <f t="shared" si="95"/>
        <v>#VALUE!</v>
      </c>
      <c r="AL103" s="534"/>
      <c r="AM103" s="410"/>
      <c r="AN103" s="182" t="e">
        <f t="shared" si="96"/>
        <v>#DIV/0!</v>
      </c>
      <c r="AO103" s="184" t="e">
        <f t="shared" si="97"/>
        <v>#DIV/0!</v>
      </c>
      <c r="AP103" s="174"/>
      <c r="AQ103" s="174"/>
      <c r="AR103" s="534"/>
      <c r="AS103" s="409">
        <f t="shared" si="98"/>
        <v>0</v>
      </c>
      <c r="AT103" s="182" t="e">
        <f t="shared" si="99"/>
        <v>#DIV/0!</v>
      </c>
      <c r="AU103" s="183" t="e">
        <f t="shared" si="71"/>
        <v>#DIV/0!</v>
      </c>
      <c r="AV103" s="185">
        <f>COMMANDE!O103</f>
        <v>0</v>
      </c>
      <c r="AW103" s="186" t="str">
        <f t="shared" si="100"/>
        <v>-</v>
      </c>
      <c r="AX103" s="187" t="e">
        <f t="shared" si="101"/>
        <v>#VALUE!</v>
      </c>
      <c r="AY103" s="185">
        <f>COMMANDE!Q103</f>
        <v>0</v>
      </c>
      <c r="AZ103" s="186" t="str">
        <f t="shared" si="102"/>
        <v>-</v>
      </c>
      <c r="BA103" s="187" t="e">
        <f t="shared" si="103"/>
        <v>#VALUE!</v>
      </c>
      <c r="BB103" s="185">
        <f>COMMANDE!S103</f>
        <v>0</v>
      </c>
      <c r="BC103" s="186" t="str">
        <f t="shared" si="104"/>
        <v>-</v>
      </c>
      <c r="BD103" s="187" t="e">
        <f t="shared" si="105"/>
        <v>#VALUE!</v>
      </c>
      <c r="BE103" s="185">
        <f>COMMANDE!U103</f>
        <v>0</v>
      </c>
      <c r="BF103" s="186" t="str">
        <f t="shared" si="106"/>
        <v>-</v>
      </c>
      <c r="BG103" s="187" t="e">
        <f t="shared" si="107"/>
        <v>#VALUE!</v>
      </c>
      <c r="BH103" s="185">
        <f>COMMANDE!W103</f>
        <v>0</v>
      </c>
      <c r="BI103" s="186" t="str">
        <f t="shared" si="108"/>
        <v>-</v>
      </c>
      <c r="BJ103" s="187" t="e">
        <f t="shared" si="109"/>
        <v>#VALUE!</v>
      </c>
      <c r="BK103" s="185">
        <f>COMMANDE!Y103</f>
        <v>0</v>
      </c>
      <c r="BL103" s="186" t="str">
        <f t="shared" si="110"/>
        <v>-</v>
      </c>
      <c r="BM103" s="187" t="e">
        <f t="shared" si="111"/>
        <v>#VALUE!</v>
      </c>
      <c r="BN103" s="185">
        <f>COMMANDE!AA103</f>
        <v>0</v>
      </c>
      <c r="BO103" s="186" t="str">
        <f t="shared" si="112"/>
        <v>-</v>
      </c>
      <c r="BP103" s="187" t="e">
        <f t="shared" si="113"/>
        <v>#VALUE!</v>
      </c>
      <c r="BQ103" s="185">
        <f>COMMANDE!AC103</f>
        <v>0</v>
      </c>
      <c r="BR103" s="186" t="str">
        <f t="shared" si="114"/>
        <v>-</v>
      </c>
      <c r="BS103" s="187" t="e">
        <f t="shared" si="115"/>
        <v>#VALUE!</v>
      </c>
      <c r="BT103" s="185">
        <f>COMMANDE!AE103</f>
        <v>0</v>
      </c>
      <c r="BU103" s="186" t="str">
        <f t="shared" si="116"/>
        <v>-</v>
      </c>
      <c r="BV103" s="187" t="e">
        <f t="shared" si="117"/>
        <v>#VALUE!</v>
      </c>
      <c r="BW103" s="185">
        <f>COMMANDE!AG103</f>
        <v>0</v>
      </c>
      <c r="BX103" s="186" t="str">
        <f t="shared" si="118"/>
        <v>-</v>
      </c>
      <c r="BY103" s="187" t="e">
        <f t="shared" si="119"/>
        <v>#VALUE!</v>
      </c>
      <c r="BZ103" s="185">
        <f>COMMANDE!AI103</f>
        <v>0</v>
      </c>
      <c r="CA103" s="186" t="str">
        <f t="shared" si="120"/>
        <v>-</v>
      </c>
      <c r="CB103" s="187" t="e">
        <f t="shared" si="121"/>
        <v>#VALUE!</v>
      </c>
      <c r="CC103" s="185">
        <f>COMMANDE!AK103</f>
        <v>0</v>
      </c>
      <c r="CD103" s="186" t="str">
        <f t="shared" si="122"/>
        <v>-</v>
      </c>
      <c r="CE103" s="187" t="e">
        <f t="shared" si="123"/>
        <v>#VALUE!</v>
      </c>
      <c r="CF103" s="185">
        <f>COMMANDE!AM103</f>
        <v>0</v>
      </c>
      <c r="CG103" s="186" t="str">
        <f t="shared" si="124"/>
        <v>-</v>
      </c>
      <c r="CH103" s="187" t="e">
        <f t="shared" si="125"/>
        <v>#VALUE!</v>
      </c>
      <c r="CI103" s="185">
        <f>COMMANDE!AO103</f>
        <v>0</v>
      </c>
      <c r="CJ103" s="186" t="str">
        <f t="shared" si="126"/>
        <v>-</v>
      </c>
      <c r="CK103" s="187" t="e">
        <f t="shared" si="127"/>
        <v>#VALUE!</v>
      </c>
      <c r="CL103" s="185">
        <f>COMMANDE!AQ103</f>
        <v>0</v>
      </c>
      <c r="CM103" s="186" t="str">
        <f t="shared" si="128"/>
        <v>-</v>
      </c>
      <c r="CN103" s="187" t="e">
        <f t="shared" si="129"/>
        <v>#VALUE!</v>
      </c>
      <c r="CO103" s="185">
        <f>COMMANDE!AS103</f>
        <v>0</v>
      </c>
      <c r="CP103" s="186" t="str">
        <f t="shared" si="130"/>
        <v>-</v>
      </c>
      <c r="CQ103" s="187" t="e">
        <f t="shared" si="131"/>
        <v>#VALUE!</v>
      </c>
      <c r="CR103" s="185">
        <f>COMMANDE!AU103</f>
        <v>0</v>
      </c>
      <c r="CS103" s="186" t="str">
        <f t="shared" si="132"/>
        <v>-</v>
      </c>
      <c r="CT103" s="187" t="e">
        <f t="shared" si="133"/>
        <v>#VALUE!</v>
      </c>
      <c r="CU103" s="185">
        <f>COMMANDE!AW103</f>
        <v>0</v>
      </c>
      <c r="CV103" s="186" t="str">
        <f t="shared" si="134"/>
        <v>-</v>
      </c>
      <c r="CW103" s="187" t="e">
        <f t="shared" si="135"/>
        <v>#VALUE!</v>
      </c>
      <c r="CX103" s="185">
        <f>COMMANDE!AY103</f>
        <v>0</v>
      </c>
      <c r="CY103" s="186" t="str">
        <f t="shared" si="136"/>
        <v>-</v>
      </c>
      <c r="CZ103" s="187" t="e">
        <f t="shared" si="137"/>
        <v>#VALUE!</v>
      </c>
      <c r="DA103" s="185">
        <f>COMMANDE!BA103</f>
        <v>0</v>
      </c>
      <c r="DB103" s="186" t="str">
        <f t="shared" si="138"/>
        <v>-</v>
      </c>
      <c r="DC103" s="187" t="e">
        <f t="shared" si="139"/>
        <v>#VALUE!</v>
      </c>
      <c r="DD103" s="416"/>
      <c r="DE103" s="188"/>
    </row>
    <row r="104" spans="1:109" ht="40" customHeight="1" x14ac:dyDescent="0.2">
      <c r="A104" s="390" t="e">
        <f t="shared" si="72"/>
        <v>#VALUE!</v>
      </c>
      <c r="B104" s="390" t="e">
        <f t="shared" si="73"/>
        <v>#VALUE!</v>
      </c>
      <c r="C104" s="390" t="e">
        <f t="shared" si="74"/>
        <v>#VALUE!</v>
      </c>
      <c r="D104" s="390" t="e">
        <f t="shared" si="75"/>
        <v>#VALUE!</v>
      </c>
      <c r="E104" s="390" t="e">
        <f t="shared" si="76"/>
        <v>#VALUE!</v>
      </c>
      <c r="F104" s="390" t="e">
        <f t="shared" si="77"/>
        <v>#VALUE!</v>
      </c>
      <c r="G104" s="390" t="e">
        <f t="shared" si="78"/>
        <v>#VALUE!</v>
      </c>
      <c r="H104" s="390" t="e">
        <f t="shared" si="79"/>
        <v>#VALUE!</v>
      </c>
      <c r="I104" s="390" t="e">
        <f t="shared" si="80"/>
        <v>#VALUE!</v>
      </c>
      <c r="J104" s="390" t="e">
        <f t="shared" si="81"/>
        <v>#VALUE!</v>
      </c>
      <c r="K104" s="390" t="e">
        <f t="shared" si="82"/>
        <v>#VALUE!</v>
      </c>
      <c r="L104" s="390" t="e">
        <f t="shared" si="83"/>
        <v>#VALUE!</v>
      </c>
      <c r="M104" s="390" t="e">
        <f t="shared" si="84"/>
        <v>#VALUE!</v>
      </c>
      <c r="N104" s="390" t="e">
        <f t="shared" si="85"/>
        <v>#VALUE!</v>
      </c>
      <c r="O104" s="390" t="e">
        <f t="shared" si="86"/>
        <v>#VALUE!</v>
      </c>
      <c r="P104" s="390" t="e">
        <f t="shared" si="87"/>
        <v>#VALUE!</v>
      </c>
      <c r="Q104" s="390" t="e">
        <f t="shared" si="88"/>
        <v>#VALUE!</v>
      </c>
      <c r="R104" s="390" t="e">
        <f t="shared" si="89"/>
        <v>#VALUE!</v>
      </c>
      <c r="S104" s="390" t="e">
        <f t="shared" si="90"/>
        <v>#VALUE!</v>
      </c>
      <c r="T104" s="390" t="e">
        <f t="shared" si="91"/>
        <v>#VALUE!</v>
      </c>
      <c r="U104" s="387">
        <f t="shared" si="92"/>
        <v>0</v>
      </c>
      <c r="V104" s="175">
        <f>BDD!A94</f>
        <v>3209</v>
      </c>
      <c r="W104" s="176" t="str">
        <f>BDD!B94</f>
        <v>Grenade</v>
      </c>
      <c r="X104" s="177" t="str">
        <f>IF(BDD!F94=0, "", BDD!F94)</f>
        <v>❤️</v>
      </c>
      <c r="Y104" s="178" t="e">
        <f>ROUND(BDD!G94+FDP_CMD_KG, 2)</f>
        <v>#VALUE!</v>
      </c>
      <c r="Z104" s="178" t="e">
        <f>ROUND(BDD!G94+FDP_FACT_KG, 2)</f>
        <v>#DIV/0!</v>
      </c>
      <c r="AA104" s="179" t="str">
        <f>BDD!H94</f>
        <v>kg</v>
      </c>
      <c r="AB104" s="180" t="e">
        <f>IF(NOT(ISBLANK(BDD!I94)), ROUND(SUM((BDD!G94*reduc1),FDP_CMD_KG), 2), "")</f>
        <v>#VALUE!</v>
      </c>
      <c r="AC104" s="180" t="e">
        <f>IF(NOT(ISBLANK(BDD!J94)), ROUND(SUM((BDD!G94*reduc2),FDP_CMD_KG), 2), "")</f>
        <v>#VALUE!</v>
      </c>
      <c r="AD104" s="180" t="e">
        <f>IF(NOT(ISBLANK(BDD!K94)), ROUND(SUM((BDD!G94*reduc3),FDP_CMD_KG), 2), "")</f>
        <v>#VALUE!</v>
      </c>
      <c r="AE104" s="180" t="e">
        <f>IF(NOT(ISBLANK(BDD!I94)), ROUND(SUM((BDD!G94*reduc1),FDP_FACT_KG), 2), "")</f>
        <v>#DIV/0!</v>
      </c>
      <c r="AF104" s="180" t="e">
        <f>IF(NOT(ISBLANK(BDD!J94)), ROUND(SUM((BDD!G94*reduc2),FDP_FACT_KG), 2), "")</f>
        <v>#DIV/0!</v>
      </c>
      <c r="AG104" s="180" t="e">
        <f>IF(NOT(ISBLANK(BDD!K94)), ROUND(SUM((BDD!G94*reduc3),FDP_FACT_KG), 2), "")</f>
        <v>#DIV/0!</v>
      </c>
      <c r="AH104" s="181" t="str">
        <f>BDD!C94</f>
        <v>Grenade</v>
      </c>
      <c r="AI104" s="403">
        <f t="shared" si="93"/>
        <v>0</v>
      </c>
      <c r="AJ104" s="182" t="e">
        <f t="shared" si="94"/>
        <v>#VALUE!</v>
      </c>
      <c r="AK104" s="183" t="e">
        <f t="shared" si="95"/>
        <v>#VALUE!</v>
      </c>
      <c r="AL104" s="534"/>
      <c r="AM104" s="410"/>
      <c r="AN104" s="182" t="e">
        <f t="shared" si="96"/>
        <v>#DIV/0!</v>
      </c>
      <c r="AO104" s="184" t="e">
        <f t="shared" si="97"/>
        <v>#DIV/0!</v>
      </c>
      <c r="AP104" s="174"/>
      <c r="AQ104" s="174"/>
      <c r="AR104" s="534"/>
      <c r="AS104" s="409">
        <f t="shared" si="98"/>
        <v>0</v>
      </c>
      <c r="AT104" s="182" t="e">
        <f t="shared" si="99"/>
        <v>#DIV/0!</v>
      </c>
      <c r="AU104" s="183" t="e">
        <f t="shared" si="71"/>
        <v>#DIV/0!</v>
      </c>
      <c r="AV104" s="185">
        <f>COMMANDE!O104</f>
        <v>0</v>
      </c>
      <c r="AW104" s="186" t="str">
        <f t="shared" si="100"/>
        <v>-</v>
      </c>
      <c r="AX104" s="187" t="e">
        <f t="shared" si="101"/>
        <v>#VALUE!</v>
      </c>
      <c r="AY104" s="185">
        <f>COMMANDE!Q104</f>
        <v>0</v>
      </c>
      <c r="AZ104" s="186" t="str">
        <f t="shared" si="102"/>
        <v>-</v>
      </c>
      <c r="BA104" s="187" t="e">
        <f t="shared" si="103"/>
        <v>#VALUE!</v>
      </c>
      <c r="BB104" s="185">
        <f>COMMANDE!S104</f>
        <v>0</v>
      </c>
      <c r="BC104" s="186" t="str">
        <f t="shared" si="104"/>
        <v>-</v>
      </c>
      <c r="BD104" s="187" t="e">
        <f t="shared" si="105"/>
        <v>#VALUE!</v>
      </c>
      <c r="BE104" s="185">
        <f>COMMANDE!U104</f>
        <v>0</v>
      </c>
      <c r="BF104" s="186" t="str">
        <f t="shared" si="106"/>
        <v>-</v>
      </c>
      <c r="BG104" s="187" t="e">
        <f t="shared" si="107"/>
        <v>#VALUE!</v>
      </c>
      <c r="BH104" s="185">
        <f>COMMANDE!W104</f>
        <v>0</v>
      </c>
      <c r="BI104" s="186" t="str">
        <f t="shared" si="108"/>
        <v>-</v>
      </c>
      <c r="BJ104" s="187" t="e">
        <f t="shared" si="109"/>
        <v>#VALUE!</v>
      </c>
      <c r="BK104" s="185">
        <f>COMMANDE!Y104</f>
        <v>0</v>
      </c>
      <c r="BL104" s="186" t="str">
        <f t="shared" si="110"/>
        <v>-</v>
      </c>
      <c r="BM104" s="187" t="e">
        <f t="shared" si="111"/>
        <v>#VALUE!</v>
      </c>
      <c r="BN104" s="185">
        <f>COMMANDE!AA104</f>
        <v>0</v>
      </c>
      <c r="BO104" s="186" t="str">
        <f t="shared" si="112"/>
        <v>-</v>
      </c>
      <c r="BP104" s="187" t="e">
        <f t="shared" si="113"/>
        <v>#VALUE!</v>
      </c>
      <c r="BQ104" s="185">
        <f>COMMANDE!AC104</f>
        <v>0</v>
      </c>
      <c r="BR104" s="186" t="str">
        <f t="shared" si="114"/>
        <v>-</v>
      </c>
      <c r="BS104" s="187" t="e">
        <f t="shared" si="115"/>
        <v>#VALUE!</v>
      </c>
      <c r="BT104" s="185">
        <f>COMMANDE!AE104</f>
        <v>0</v>
      </c>
      <c r="BU104" s="186" t="str">
        <f t="shared" si="116"/>
        <v>-</v>
      </c>
      <c r="BV104" s="187" t="e">
        <f t="shared" si="117"/>
        <v>#VALUE!</v>
      </c>
      <c r="BW104" s="185">
        <f>COMMANDE!AG104</f>
        <v>0</v>
      </c>
      <c r="BX104" s="186" t="str">
        <f t="shared" si="118"/>
        <v>-</v>
      </c>
      <c r="BY104" s="187" t="e">
        <f t="shared" si="119"/>
        <v>#VALUE!</v>
      </c>
      <c r="BZ104" s="185">
        <f>COMMANDE!AI104</f>
        <v>0</v>
      </c>
      <c r="CA104" s="186" t="str">
        <f t="shared" si="120"/>
        <v>-</v>
      </c>
      <c r="CB104" s="187" t="e">
        <f t="shared" si="121"/>
        <v>#VALUE!</v>
      </c>
      <c r="CC104" s="185">
        <f>COMMANDE!AK104</f>
        <v>0</v>
      </c>
      <c r="CD104" s="186" t="str">
        <f t="shared" si="122"/>
        <v>-</v>
      </c>
      <c r="CE104" s="187" t="e">
        <f t="shared" si="123"/>
        <v>#VALUE!</v>
      </c>
      <c r="CF104" s="185">
        <f>COMMANDE!AM104</f>
        <v>0</v>
      </c>
      <c r="CG104" s="186" t="str">
        <f t="shared" si="124"/>
        <v>-</v>
      </c>
      <c r="CH104" s="187" t="e">
        <f t="shared" si="125"/>
        <v>#VALUE!</v>
      </c>
      <c r="CI104" s="185">
        <f>COMMANDE!AO104</f>
        <v>0</v>
      </c>
      <c r="CJ104" s="186" t="str">
        <f t="shared" si="126"/>
        <v>-</v>
      </c>
      <c r="CK104" s="187" t="e">
        <f t="shared" si="127"/>
        <v>#VALUE!</v>
      </c>
      <c r="CL104" s="185">
        <f>COMMANDE!AQ104</f>
        <v>0</v>
      </c>
      <c r="CM104" s="186" t="str">
        <f t="shared" si="128"/>
        <v>-</v>
      </c>
      <c r="CN104" s="187" t="e">
        <f t="shared" si="129"/>
        <v>#VALUE!</v>
      </c>
      <c r="CO104" s="185">
        <f>COMMANDE!AS104</f>
        <v>0</v>
      </c>
      <c r="CP104" s="186" t="str">
        <f t="shared" si="130"/>
        <v>-</v>
      </c>
      <c r="CQ104" s="187" t="e">
        <f t="shared" si="131"/>
        <v>#VALUE!</v>
      </c>
      <c r="CR104" s="185">
        <f>COMMANDE!AU104</f>
        <v>0</v>
      </c>
      <c r="CS104" s="186" t="str">
        <f t="shared" si="132"/>
        <v>-</v>
      </c>
      <c r="CT104" s="187" t="e">
        <f t="shared" si="133"/>
        <v>#VALUE!</v>
      </c>
      <c r="CU104" s="185">
        <f>COMMANDE!AW104</f>
        <v>0</v>
      </c>
      <c r="CV104" s="186" t="str">
        <f t="shared" si="134"/>
        <v>-</v>
      </c>
      <c r="CW104" s="187" t="e">
        <f t="shared" si="135"/>
        <v>#VALUE!</v>
      </c>
      <c r="CX104" s="185">
        <f>COMMANDE!AY104</f>
        <v>0</v>
      </c>
      <c r="CY104" s="186" t="str">
        <f t="shared" si="136"/>
        <v>-</v>
      </c>
      <c r="CZ104" s="187" t="e">
        <f t="shared" si="137"/>
        <v>#VALUE!</v>
      </c>
      <c r="DA104" s="185">
        <f>COMMANDE!BA104</f>
        <v>0</v>
      </c>
      <c r="DB104" s="186" t="str">
        <f t="shared" si="138"/>
        <v>-</v>
      </c>
      <c r="DC104" s="187" t="e">
        <f t="shared" si="139"/>
        <v>#VALUE!</v>
      </c>
      <c r="DD104" s="416"/>
      <c r="DE104" s="188"/>
    </row>
    <row r="105" spans="1:109" ht="40" customHeight="1" x14ac:dyDescent="0.2">
      <c r="A105" s="390" t="e">
        <f t="shared" si="72"/>
        <v>#VALUE!</v>
      </c>
      <c r="B105" s="390" t="e">
        <f t="shared" si="73"/>
        <v>#VALUE!</v>
      </c>
      <c r="C105" s="390" t="e">
        <f t="shared" si="74"/>
        <v>#VALUE!</v>
      </c>
      <c r="D105" s="390" t="e">
        <f t="shared" si="75"/>
        <v>#VALUE!</v>
      </c>
      <c r="E105" s="390" t="e">
        <f t="shared" si="76"/>
        <v>#VALUE!</v>
      </c>
      <c r="F105" s="390" t="e">
        <f t="shared" si="77"/>
        <v>#VALUE!</v>
      </c>
      <c r="G105" s="390" t="e">
        <f t="shared" si="78"/>
        <v>#VALUE!</v>
      </c>
      <c r="H105" s="390" t="e">
        <f t="shared" si="79"/>
        <v>#VALUE!</v>
      </c>
      <c r="I105" s="390" t="e">
        <f t="shared" si="80"/>
        <v>#VALUE!</v>
      </c>
      <c r="J105" s="390" t="e">
        <f t="shared" si="81"/>
        <v>#VALUE!</v>
      </c>
      <c r="K105" s="390" t="e">
        <f t="shared" si="82"/>
        <v>#VALUE!</v>
      </c>
      <c r="L105" s="390" t="e">
        <f t="shared" si="83"/>
        <v>#VALUE!</v>
      </c>
      <c r="M105" s="390" t="e">
        <f t="shared" si="84"/>
        <v>#VALUE!</v>
      </c>
      <c r="N105" s="390" t="e">
        <f t="shared" si="85"/>
        <v>#VALUE!</v>
      </c>
      <c r="O105" s="390" t="e">
        <f t="shared" si="86"/>
        <v>#VALUE!</v>
      </c>
      <c r="P105" s="390" t="e">
        <f t="shared" si="87"/>
        <v>#VALUE!</v>
      </c>
      <c r="Q105" s="390" t="e">
        <f t="shared" si="88"/>
        <v>#VALUE!</v>
      </c>
      <c r="R105" s="390" t="e">
        <f t="shared" si="89"/>
        <v>#VALUE!</v>
      </c>
      <c r="S105" s="390" t="e">
        <f t="shared" si="90"/>
        <v>#VALUE!</v>
      </c>
      <c r="T105" s="390" t="e">
        <f t="shared" si="91"/>
        <v>#VALUE!</v>
      </c>
      <c r="U105" s="387">
        <f t="shared" si="92"/>
        <v>0</v>
      </c>
      <c r="V105" s="175">
        <f>BDD!A95</f>
        <v>1121</v>
      </c>
      <c r="W105" s="176" t="str">
        <f>BDD!B95</f>
        <v>Grenade BIO</v>
      </c>
      <c r="X105" s="177" t="str">
        <f>IF(BDD!F95=0, "", BDD!F95)</f>
        <v>OFFRE</v>
      </c>
      <c r="Y105" s="178" t="e">
        <f>ROUND(BDD!G95+FDP_CMD_KG, 2)</f>
        <v>#VALUE!</v>
      </c>
      <c r="Z105" s="178" t="e">
        <f>ROUND(BDD!G95+FDP_FACT_KG, 2)</f>
        <v>#DIV/0!</v>
      </c>
      <c r="AA105" s="179" t="str">
        <f>BDD!H95</f>
        <v>kg</v>
      </c>
      <c r="AB105" s="180" t="e">
        <f>IF(NOT(ISBLANK(BDD!I95)), ROUND(SUM((BDD!G95*reduc1),FDP_CMD_KG), 2), "")</f>
        <v>#VALUE!</v>
      </c>
      <c r="AC105" s="180" t="e">
        <f>IF(NOT(ISBLANK(BDD!J95)), ROUND(SUM((BDD!G95*reduc2),FDP_CMD_KG), 2), "")</f>
        <v>#VALUE!</v>
      </c>
      <c r="AD105" s="180" t="e">
        <f>IF(NOT(ISBLANK(BDD!K95)), ROUND(SUM((BDD!G95*reduc3),FDP_CMD_KG), 2), "")</f>
        <v>#VALUE!</v>
      </c>
      <c r="AE105" s="180" t="e">
        <f>IF(NOT(ISBLANK(BDD!I95)), ROUND(SUM((BDD!G95*reduc1),FDP_FACT_KG), 2), "")</f>
        <v>#DIV/0!</v>
      </c>
      <c r="AF105" s="180" t="e">
        <f>IF(NOT(ISBLANK(BDD!J95)), ROUND(SUM((BDD!G95*reduc2),FDP_FACT_KG), 2), "")</f>
        <v>#DIV/0!</v>
      </c>
      <c r="AG105" s="180" t="e">
        <f>IF(NOT(ISBLANK(BDD!K95)), ROUND(SUM((BDD!G95*reduc3),FDP_FACT_KG), 2), "")</f>
        <v>#DIV/0!</v>
      </c>
      <c r="AH105" s="181" t="str">
        <f>BDD!C95</f>
        <v>Grenade</v>
      </c>
      <c r="AI105" s="403">
        <f t="shared" si="93"/>
        <v>0</v>
      </c>
      <c r="AJ105" s="182" t="e">
        <f t="shared" si="94"/>
        <v>#VALUE!</v>
      </c>
      <c r="AK105" s="183" t="e">
        <f t="shared" si="95"/>
        <v>#VALUE!</v>
      </c>
      <c r="AL105" s="534"/>
      <c r="AM105" s="410"/>
      <c r="AN105" s="182" t="e">
        <f t="shared" si="96"/>
        <v>#DIV/0!</v>
      </c>
      <c r="AO105" s="184" t="e">
        <f t="shared" si="97"/>
        <v>#DIV/0!</v>
      </c>
      <c r="AP105" s="174"/>
      <c r="AQ105" s="174"/>
      <c r="AR105" s="534"/>
      <c r="AS105" s="409">
        <f t="shared" si="98"/>
        <v>0</v>
      </c>
      <c r="AT105" s="182" t="e">
        <f t="shared" si="99"/>
        <v>#DIV/0!</v>
      </c>
      <c r="AU105" s="183" t="e">
        <f t="shared" si="71"/>
        <v>#DIV/0!</v>
      </c>
      <c r="AV105" s="185">
        <f>COMMANDE!O105</f>
        <v>0</v>
      </c>
      <c r="AW105" s="186" t="str">
        <f t="shared" si="100"/>
        <v>-</v>
      </c>
      <c r="AX105" s="187" t="e">
        <f t="shared" si="101"/>
        <v>#VALUE!</v>
      </c>
      <c r="AY105" s="185">
        <f>COMMANDE!Q105</f>
        <v>0</v>
      </c>
      <c r="AZ105" s="186" t="str">
        <f t="shared" si="102"/>
        <v>-</v>
      </c>
      <c r="BA105" s="187" t="e">
        <f t="shared" si="103"/>
        <v>#VALUE!</v>
      </c>
      <c r="BB105" s="185">
        <f>COMMANDE!S105</f>
        <v>0</v>
      </c>
      <c r="BC105" s="186" t="str">
        <f t="shared" si="104"/>
        <v>-</v>
      </c>
      <c r="BD105" s="187" t="e">
        <f t="shared" si="105"/>
        <v>#VALUE!</v>
      </c>
      <c r="BE105" s="185">
        <f>COMMANDE!U105</f>
        <v>0</v>
      </c>
      <c r="BF105" s="186" t="str">
        <f t="shared" si="106"/>
        <v>-</v>
      </c>
      <c r="BG105" s="187" t="e">
        <f t="shared" si="107"/>
        <v>#VALUE!</v>
      </c>
      <c r="BH105" s="185">
        <f>COMMANDE!W105</f>
        <v>0</v>
      </c>
      <c r="BI105" s="186" t="str">
        <f t="shared" si="108"/>
        <v>-</v>
      </c>
      <c r="BJ105" s="187" t="e">
        <f t="shared" si="109"/>
        <v>#VALUE!</v>
      </c>
      <c r="BK105" s="185">
        <f>COMMANDE!Y105</f>
        <v>0</v>
      </c>
      <c r="BL105" s="186" t="str">
        <f t="shared" si="110"/>
        <v>-</v>
      </c>
      <c r="BM105" s="187" t="e">
        <f t="shared" si="111"/>
        <v>#VALUE!</v>
      </c>
      <c r="BN105" s="185">
        <f>COMMANDE!AA105</f>
        <v>0</v>
      </c>
      <c r="BO105" s="186" t="str">
        <f t="shared" si="112"/>
        <v>-</v>
      </c>
      <c r="BP105" s="187" t="e">
        <f t="shared" si="113"/>
        <v>#VALUE!</v>
      </c>
      <c r="BQ105" s="185">
        <f>COMMANDE!AC105</f>
        <v>0</v>
      </c>
      <c r="BR105" s="186" t="str">
        <f t="shared" si="114"/>
        <v>-</v>
      </c>
      <c r="BS105" s="187" t="e">
        <f t="shared" si="115"/>
        <v>#VALUE!</v>
      </c>
      <c r="BT105" s="185">
        <f>COMMANDE!AE105</f>
        <v>0</v>
      </c>
      <c r="BU105" s="186" t="str">
        <f t="shared" si="116"/>
        <v>-</v>
      </c>
      <c r="BV105" s="187" t="e">
        <f t="shared" si="117"/>
        <v>#VALUE!</v>
      </c>
      <c r="BW105" s="185">
        <f>COMMANDE!AG105</f>
        <v>0</v>
      </c>
      <c r="BX105" s="186" t="str">
        <f t="shared" si="118"/>
        <v>-</v>
      </c>
      <c r="BY105" s="187" t="e">
        <f t="shared" si="119"/>
        <v>#VALUE!</v>
      </c>
      <c r="BZ105" s="185">
        <f>COMMANDE!AI105</f>
        <v>0</v>
      </c>
      <c r="CA105" s="186" t="str">
        <f t="shared" si="120"/>
        <v>-</v>
      </c>
      <c r="CB105" s="187" t="e">
        <f t="shared" si="121"/>
        <v>#VALUE!</v>
      </c>
      <c r="CC105" s="185">
        <f>COMMANDE!AK105</f>
        <v>0</v>
      </c>
      <c r="CD105" s="186" t="str">
        <f t="shared" si="122"/>
        <v>-</v>
      </c>
      <c r="CE105" s="187" t="e">
        <f t="shared" si="123"/>
        <v>#VALUE!</v>
      </c>
      <c r="CF105" s="185">
        <f>COMMANDE!AM105</f>
        <v>0</v>
      </c>
      <c r="CG105" s="186" t="str">
        <f t="shared" si="124"/>
        <v>-</v>
      </c>
      <c r="CH105" s="187" t="e">
        <f t="shared" si="125"/>
        <v>#VALUE!</v>
      </c>
      <c r="CI105" s="185">
        <f>COMMANDE!AO105</f>
        <v>0</v>
      </c>
      <c r="CJ105" s="186" t="str">
        <f t="shared" si="126"/>
        <v>-</v>
      </c>
      <c r="CK105" s="187" t="e">
        <f t="shared" si="127"/>
        <v>#VALUE!</v>
      </c>
      <c r="CL105" s="185">
        <f>COMMANDE!AQ105</f>
        <v>0</v>
      </c>
      <c r="CM105" s="186" t="str">
        <f t="shared" si="128"/>
        <v>-</v>
      </c>
      <c r="CN105" s="187" t="e">
        <f t="shared" si="129"/>
        <v>#VALUE!</v>
      </c>
      <c r="CO105" s="185">
        <f>COMMANDE!AS105</f>
        <v>0</v>
      </c>
      <c r="CP105" s="186" t="str">
        <f t="shared" si="130"/>
        <v>-</v>
      </c>
      <c r="CQ105" s="187" t="e">
        <f t="shared" si="131"/>
        <v>#VALUE!</v>
      </c>
      <c r="CR105" s="185">
        <f>COMMANDE!AU105</f>
        <v>0</v>
      </c>
      <c r="CS105" s="186" t="str">
        <f t="shared" si="132"/>
        <v>-</v>
      </c>
      <c r="CT105" s="187" t="e">
        <f t="shared" si="133"/>
        <v>#VALUE!</v>
      </c>
      <c r="CU105" s="185">
        <f>COMMANDE!AW105</f>
        <v>0</v>
      </c>
      <c r="CV105" s="186" t="str">
        <f t="shared" si="134"/>
        <v>-</v>
      </c>
      <c r="CW105" s="187" t="e">
        <f t="shared" si="135"/>
        <v>#VALUE!</v>
      </c>
      <c r="CX105" s="185">
        <f>COMMANDE!AY105</f>
        <v>0</v>
      </c>
      <c r="CY105" s="186" t="str">
        <f t="shared" si="136"/>
        <v>-</v>
      </c>
      <c r="CZ105" s="187" t="e">
        <f t="shared" si="137"/>
        <v>#VALUE!</v>
      </c>
      <c r="DA105" s="185">
        <f>COMMANDE!BA105</f>
        <v>0</v>
      </c>
      <c r="DB105" s="186" t="str">
        <f t="shared" si="138"/>
        <v>-</v>
      </c>
      <c r="DC105" s="187" t="e">
        <f t="shared" si="139"/>
        <v>#VALUE!</v>
      </c>
      <c r="DD105" s="416"/>
      <c r="DE105" s="188"/>
    </row>
    <row r="106" spans="1:109" ht="40" customHeight="1" x14ac:dyDescent="0.2">
      <c r="A106" s="390" t="e">
        <f t="shared" si="72"/>
        <v>#VALUE!</v>
      </c>
      <c r="B106" s="390" t="e">
        <f t="shared" si="73"/>
        <v>#VALUE!</v>
      </c>
      <c r="C106" s="390" t="e">
        <f t="shared" si="74"/>
        <v>#VALUE!</v>
      </c>
      <c r="D106" s="390" t="e">
        <f t="shared" si="75"/>
        <v>#VALUE!</v>
      </c>
      <c r="E106" s="390" t="e">
        <f t="shared" si="76"/>
        <v>#VALUE!</v>
      </c>
      <c r="F106" s="390" t="e">
        <f t="shared" si="77"/>
        <v>#VALUE!</v>
      </c>
      <c r="G106" s="390" t="e">
        <f t="shared" si="78"/>
        <v>#VALUE!</v>
      </c>
      <c r="H106" s="390" t="e">
        <f t="shared" si="79"/>
        <v>#VALUE!</v>
      </c>
      <c r="I106" s="390" t="e">
        <f t="shared" si="80"/>
        <v>#VALUE!</v>
      </c>
      <c r="J106" s="390" t="e">
        <f t="shared" si="81"/>
        <v>#VALUE!</v>
      </c>
      <c r="K106" s="390" t="e">
        <f t="shared" si="82"/>
        <v>#VALUE!</v>
      </c>
      <c r="L106" s="390" t="e">
        <f t="shared" si="83"/>
        <v>#VALUE!</v>
      </c>
      <c r="M106" s="390" t="e">
        <f t="shared" si="84"/>
        <v>#VALUE!</v>
      </c>
      <c r="N106" s="390" t="e">
        <f t="shared" si="85"/>
        <v>#VALUE!</v>
      </c>
      <c r="O106" s="390" t="e">
        <f t="shared" si="86"/>
        <v>#VALUE!</v>
      </c>
      <c r="P106" s="390" t="e">
        <f t="shared" si="87"/>
        <v>#VALUE!</v>
      </c>
      <c r="Q106" s="390" t="e">
        <f t="shared" si="88"/>
        <v>#VALUE!</v>
      </c>
      <c r="R106" s="390" t="e">
        <f t="shared" si="89"/>
        <v>#VALUE!</v>
      </c>
      <c r="S106" s="390" t="e">
        <f t="shared" si="90"/>
        <v>#VALUE!</v>
      </c>
      <c r="T106" s="390" t="e">
        <f t="shared" si="91"/>
        <v>#VALUE!</v>
      </c>
      <c r="U106" s="387">
        <f t="shared" si="92"/>
        <v>0</v>
      </c>
      <c r="V106" s="175">
        <f>BDD!A96</f>
        <v>6120</v>
      </c>
      <c r="W106" s="176" t="str">
        <f>BDD!B96</f>
        <v xml:space="preserve">Grenade Purple Queen BIO </v>
      </c>
      <c r="X106" s="177" t="str">
        <f>IF(BDD!F96=0, "", BDD!F96)</f>
        <v/>
      </c>
      <c r="Y106" s="178" t="e">
        <f>ROUND(BDD!G96+FDP_CMD_KG, 2)</f>
        <v>#VALUE!</v>
      </c>
      <c r="Z106" s="178" t="e">
        <f>ROUND(BDD!G96+FDP_FACT_KG, 2)</f>
        <v>#DIV/0!</v>
      </c>
      <c r="AA106" s="179" t="str">
        <f>BDD!H96</f>
        <v>kg</v>
      </c>
      <c r="AB106" s="180" t="e">
        <f>IF(NOT(ISBLANK(BDD!I96)), ROUND(SUM((BDD!G96*reduc1),FDP_CMD_KG), 2), "")</f>
        <v>#VALUE!</v>
      </c>
      <c r="AC106" s="180" t="e">
        <f>IF(NOT(ISBLANK(BDD!J96)), ROUND(SUM((BDD!G96*reduc2),FDP_CMD_KG), 2), "")</f>
        <v>#VALUE!</v>
      </c>
      <c r="AD106" s="180" t="e">
        <f>IF(NOT(ISBLANK(BDD!K96)), ROUND(SUM((BDD!G96*reduc3),FDP_CMD_KG), 2), "")</f>
        <v>#VALUE!</v>
      </c>
      <c r="AE106" s="180" t="e">
        <f>IF(NOT(ISBLANK(BDD!I96)), ROUND(SUM((BDD!G96*reduc1),FDP_FACT_KG), 2), "")</f>
        <v>#DIV/0!</v>
      </c>
      <c r="AF106" s="180" t="e">
        <f>IF(NOT(ISBLANK(BDD!J96)), ROUND(SUM((BDD!G96*reduc2),FDP_FACT_KG), 2), "")</f>
        <v>#DIV/0!</v>
      </c>
      <c r="AG106" s="180" t="e">
        <f>IF(NOT(ISBLANK(BDD!K96)), ROUND(SUM((BDD!G96*reduc3),FDP_FACT_KG), 2), "")</f>
        <v>#DIV/0!</v>
      </c>
      <c r="AH106" s="181" t="str">
        <f>BDD!C96</f>
        <v>Malaga</v>
      </c>
      <c r="AI106" s="403">
        <f t="shared" si="93"/>
        <v>0</v>
      </c>
      <c r="AJ106" s="182" t="e">
        <f t="shared" si="94"/>
        <v>#VALUE!</v>
      </c>
      <c r="AK106" s="183" t="e">
        <f t="shared" si="95"/>
        <v>#VALUE!</v>
      </c>
      <c r="AL106" s="534"/>
      <c r="AM106" s="410"/>
      <c r="AN106" s="182" t="e">
        <f t="shared" si="96"/>
        <v>#DIV/0!</v>
      </c>
      <c r="AO106" s="184" t="e">
        <f t="shared" si="97"/>
        <v>#DIV/0!</v>
      </c>
      <c r="AP106" s="174"/>
      <c r="AQ106" s="174"/>
      <c r="AR106" s="534"/>
      <c r="AS106" s="409">
        <f t="shared" si="98"/>
        <v>0</v>
      </c>
      <c r="AT106" s="182" t="e">
        <f t="shared" si="99"/>
        <v>#DIV/0!</v>
      </c>
      <c r="AU106" s="183" t="e">
        <f t="shared" si="71"/>
        <v>#DIV/0!</v>
      </c>
      <c r="AV106" s="185">
        <f>COMMANDE!O106</f>
        <v>0</v>
      </c>
      <c r="AW106" s="186" t="str">
        <f t="shared" si="100"/>
        <v>-</v>
      </c>
      <c r="AX106" s="187" t="e">
        <f t="shared" si="101"/>
        <v>#VALUE!</v>
      </c>
      <c r="AY106" s="185">
        <f>COMMANDE!Q106</f>
        <v>0</v>
      </c>
      <c r="AZ106" s="186" t="str">
        <f t="shared" si="102"/>
        <v>-</v>
      </c>
      <c r="BA106" s="187" t="e">
        <f t="shared" si="103"/>
        <v>#VALUE!</v>
      </c>
      <c r="BB106" s="185">
        <f>COMMANDE!S106</f>
        <v>0</v>
      </c>
      <c r="BC106" s="186" t="str">
        <f t="shared" si="104"/>
        <v>-</v>
      </c>
      <c r="BD106" s="187" t="e">
        <f t="shared" si="105"/>
        <v>#VALUE!</v>
      </c>
      <c r="BE106" s="185">
        <f>COMMANDE!U106</f>
        <v>0</v>
      </c>
      <c r="BF106" s="186" t="str">
        <f t="shared" si="106"/>
        <v>-</v>
      </c>
      <c r="BG106" s="187" t="e">
        <f t="shared" si="107"/>
        <v>#VALUE!</v>
      </c>
      <c r="BH106" s="185">
        <f>COMMANDE!W106</f>
        <v>0</v>
      </c>
      <c r="BI106" s="186" t="str">
        <f t="shared" si="108"/>
        <v>-</v>
      </c>
      <c r="BJ106" s="187" t="e">
        <f t="shared" si="109"/>
        <v>#VALUE!</v>
      </c>
      <c r="BK106" s="185">
        <f>COMMANDE!Y106</f>
        <v>0</v>
      </c>
      <c r="BL106" s="186" t="str">
        <f t="shared" si="110"/>
        <v>-</v>
      </c>
      <c r="BM106" s="187" t="e">
        <f t="shared" si="111"/>
        <v>#VALUE!</v>
      </c>
      <c r="BN106" s="185">
        <f>COMMANDE!AA106</f>
        <v>0</v>
      </c>
      <c r="BO106" s="186" t="str">
        <f t="shared" si="112"/>
        <v>-</v>
      </c>
      <c r="BP106" s="187" t="e">
        <f t="shared" si="113"/>
        <v>#VALUE!</v>
      </c>
      <c r="BQ106" s="185">
        <f>COMMANDE!AC106</f>
        <v>0</v>
      </c>
      <c r="BR106" s="186" t="str">
        <f t="shared" si="114"/>
        <v>-</v>
      </c>
      <c r="BS106" s="187" t="e">
        <f t="shared" si="115"/>
        <v>#VALUE!</v>
      </c>
      <c r="BT106" s="185">
        <f>COMMANDE!AE106</f>
        <v>0</v>
      </c>
      <c r="BU106" s="186" t="str">
        <f t="shared" si="116"/>
        <v>-</v>
      </c>
      <c r="BV106" s="187" t="e">
        <f t="shared" si="117"/>
        <v>#VALUE!</v>
      </c>
      <c r="BW106" s="185">
        <f>COMMANDE!AG106</f>
        <v>0</v>
      </c>
      <c r="BX106" s="186" t="str">
        <f t="shared" si="118"/>
        <v>-</v>
      </c>
      <c r="BY106" s="187" t="e">
        <f t="shared" si="119"/>
        <v>#VALUE!</v>
      </c>
      <c r="BZ106" s="185">
        <f>COMMANDE!AI106</f>
        <v>0</v>
      </c>
      <c r="CA106" s="186" t="str">
        <f t="shared" si="120"/>
        <v>-</v>
      </c>
      <c r="CB106" s="187" t="e">
        <f t="shared" si="121"/>
        <v>#VALUE!</v>
      </c>
      <c r="CC106" s="185">
        <f>COMMANDE!AK106</f>
        <v>0</v>
      </c>
      <c r="CD106" s="186" t="str">
        <f t="shared" si="122"/>
        <v>-</v>
      </c>
      <c r="CE106" s="187" t="e">
        <f t="shared" si="123"/>
        <v>#VALUE!</v>
      </c>
      <c r="CF106" s="185">
        <f>COMMANDE!AM106</f>
        <v>0</v>
      </c>
      <c r="CG106" s="186" t="str">
        <f t="shared" si="124"/>
        <v>-</v>
      </c>
      <c r="CH106" s="187" t="e">
        <f t="shared" si="125"/>
        <v>#VALUE!</v>
      </c>
      <c r="CI106" s="185">
        <f>COMMANDE!AO106</f>
        <v>0</v>
      </c>
      <c r="CJ106" s="186" t="str">
        <f t="shared" si="126"/>
        <v>-</v>
      </c>
      <c r="CK106" s="187" t="e">
        <f t="shared" si="127"/>
        <v>#VALUE!</v>
      </c>
      <c r="CL106" s="185">
        <f>COMMANDE!AQ106</f>
        <v>0</v>
      </c>
      <c r="CM106" s="186" t="str">
        <f t="shared" si="128"/>
        <v>-</v>
      </c>
      <c r="CN106" s="187" t="e">
        <f t="shared" si="129"/>
        <v>#VALUE!</v>
      </c>
      <c r="CO106" s="185">
        <f>COMMANDE!AS106</f>
        <v>0</v>
      </c>
      <c r="CP106" s="186" t="str">
        <f t="shared" si="130"/>
        <v>-</v>
      </c>
      <c r="CQ106" s="187" t="e">
        <f t="shared" si="131"/>
        <v>#VALUE!</v>
      </c>
      <c r="CR106" s="185">
        <f>COMMANDE!AU106</f>
        <v>0</v>
      </c>
      <c r="CS106" s="186" t="str">
        <f t="shared" si="132"/>
        <v>-</v>
      </c>
      <c r="CT106" s="187" t="e">
        <f t="shared" si="133"/>
        <v>#VALUE!</v>
      </c>
      <c r="CU106" s="185">
        <f>COMMANDE!AW106</f>
        <v>0</v>
      </c>
      <c r="CV106" s="186" t="str">
        <f t="shared" si="134"/>
        <v>-</v>
      </c>
      <c r="CW106" s="187" t="e">
        <f t="shared" si="135"/>
        <v>#VALUE!</v>
      </c>
      <c r="CX106" s="185">
        <f>COMMANDE!AY106</f>
        <v>0</v>
      </c>
      <c r="CY106" s="186" t="str">
        <f t="shared" si="136"/>
        <v>-</v>
      </c>
      <c r="CZ106" s="187" t="e">
        <f t="shared" si="137"/>
        <v>#VALUE!</v>
      </c>
      <c r="DA106" s="185">
        <f>COMMANDE!BA106</f>
        <v>0</v>
      </c>
      <c r="DB106" s="186" t="str">
        <f t="shared" si="138"/>
        <v>-</v>
      </c>
      <c r="DC106" s="187" t="e">
        <f t="shared" si="139"/>
        <v>#VALUE!</v>
      </c>
      <c r="DD106" s="416"/>
      <c r="DE106" s="188"/>
    </row>
    <row r="107" spans="1:109" ht="40" customHeight="1" x14ac:dyDescent="0.2">
      <c r="A107" s="390" t="e">
        <f t="shared" si="72"/>
        <v>#VALUE!</v>
      </c>
      <c r="B107" s="390" t="e">
        <f t="shared" si="73"/>
        <v>#VALUE!</v>
      </c>
      <c r="C107" s="390" t="e">
        <f t="shared" si="74"/>
        <v>#VALUE!</v>
      </c>
      <c r="D107" s="390" t="e">
        <f t="shared" si="75"/>
        <v>#VALUE!</v>
      </c>
      <c r="E107" s="390" t="e">
        <f t="shared" si="76"/>
        <v>#VALUE!</v>
      </c>
      <c r="F107" s="390" t="e">
        <f t="shared" si="77"/>
        <v>#VALUE!</v>
      </c>
      <c r="G107" s="390" t="e">
        <f t="shared" si="78"/>
        <v>#VALUE!</v>
      </c>
      <c r="H107" s="390" t="e">
        <f t="shared" si="79"/>
        <v>#VALUE!</v>
      </c>
      <c r="I107" s="390" t="e">
        <f t="shared" si="80"/>
        <v>#VALUE!</v>
      </c>
      <c r="J107" s="390" t="e">
        <f t="shared" si="81"/>
        <v>#VALUE!</v>
      </c>
      <c r="K107" s="390" t="e">
        <f t="shared" si="82"/>
        <v>#VALUE!</v>
      </c>
      <c r="L107" s="390" t="e">
        <f t="shared" si="83"/>
        <v>#VALUE!</v>
      </c>
      <c r="M107" s="390" t="e">
        <f t="shared" si="84"/>
        <v>#VALUE!</v>
      </c>
      <c r="N107" s="390" t="e">
        <f t="shared" si="85"/>
        <v>#VALUE!</v>
      </c>
      <c r="O107" s="390" t="e">
        <f t="shared" si="86"/>
        <v>#VALUE!</v>
      </c>
      <c r="P107" s="390" t="e">
        <f t="shared" si="87"/>
        <v>#VALUE!</v>
      </c>
      <c r="Q107" s="390" t="e">
        <f t="shared" si="88"/>
        <v>#VALUE!</v>
      </c>
      <c r="R107" s="390" t="e">
        <f t="shared" si="89"/>
        <v>#VALUE!</v>
      </c>
      <c r="S107" s="390" t="e">
        <f t="shared" si="90"/>
        <v>#VALUE!</v>
      </c>
      <c r="T107" s="390" t="e">
        <f t="shared" si="91"/>
        <v>#VALUE!</v>
      </c>
      <c r="U107" s="387">
        <f t="shared" si="92"/>
        <v>0</v>
      </c>
      <c r="V107" s="175">
        <f>BDD!A97</f>
        <v>6063</v>
      </c>
      <c r="W107" s="176" t="str">
        <f>BDD!B97</f>
        <v>Huile d'olive Alorena 1L BIO</v>
      </c>
      <c r="X107" s="177" t="str">
        <f>IF(BDD!F97=0, "", BDD!F97)</f>
        <v/>
      </c>
      <c r="Y107" s="178" t="e">
        <f>ROUND(BDD!G97+FDP_CMD_KG, 2)</f>
        <v>#VALUE!</v>
      </c>
      <c r="Z107" s="178" t="e">
        <f>ROUND(BDD!G97+FDP_FACT_KG, 2)</f>
        <v>#DIV/0!</v>
      </c>
      <c r="AA107" s="179" t="str">
        <f>BDD!H97</f>
        <v>kg</v>
      </c>
      <c r="AB107" s="180" t="str">
        <f>IF(NOT(ISBLANK(BDD!I97)), ROUND(SUM((BDD!G97*reduc1),FDP_CMD_KG), 2), "")</f>
        <v/>
      </c>
      <c r="AC107" s="180" t="str">
        <f>IF(NOT(ISBLANK(BDD!J97)), ROUND(SUM((BDD!G97*reduc2),FDP_CMD_KG), 2), "")</f>
        <v/>
      </c>
      <c r="AD107" s="180" t="str">
        <f>IF(NOT(ISBLANK(BDD!K97)), ROUND(SUM((BDD!G97*reduc3),FDP_CMD_KG), 2), "")</f>
        <v/>
      </c>
      <c r="AE107" s="180" t="str">
        <f>IF(NOT(ISBLANK(BDD!I97)), ROUND(SUM((BDD!G97*reduc1),FDP_FACT_KG), 2), "")</f>
        <v/>
      </c>
      <c r="AF107" s="180" t="str">
        <f>IF(NOT(ISBLANK(BDD!J97)), ROUND(SUM((BDD!G97*reduc2),FDP_FACT_KG), 2), "")</f>
        <v/>
      </c>
      <c r="AG107" s="180" t="str">
        <f>IF(NOT(ISBLANK(BDD!K97)), ROUND(SUM((BDD!G97*reduc3),FDP_FACT_KG), 2), "")</f>
        <v/>
      </c>
      <c r="AH107" s="181" t="str">
        <f>BDD!C97</f>
        <v>Malaga</v>
      </c>
      <c r="AI107" s="403">
        <f t="shared" si="93"/>
        <v>0</v>
      </c>
      <c r="AJ107" s="182" t="e">
        <f t="shared" si="94"/>
        <v>#VALUE!</v>
      </c>
      <c r="AK107" s="183" t="e">
        <f t="shared" si="95"/>
        <v>#VALUE!</v>
      </c>
      <c r="AL107" s="534"/>
      <c r="AM107" s="410"/>
      <c r="AN107" s="182" t="e">
        <f t="shared" si="96"/>
        <v>#DIV/0!</v>
      </c>
      <c r="AO107" s="184" t="e">
        <f t="shared" si="97"/>
        <v>#DIV/0!</v>
      </c>
      <c r="AP107" s="174"/>
      <c r="AQ107" s="174"/>
      <c r="AR107" s="534"/>
      <c r="AS107" s="409">
        <f t="shared" si="98"/>
        <v>0</v>
      </c>
      <c r="AT107" s="182" t="e">
        <f t="shared" si="99"/>
        <v>#DIV/0!</v>
      </c>
      <c r="AU107" s="183" t="e">
        <f t="shared" si="71"/>
        <v>#DIV/0!</v>
      </c>
      <c r="AV107" s="185">
        <f>COMMANDE!O107</f>
        <v>0</v>
      </c>
      <c r="AW107" s="186" t="str">
        <f t="shared" si="100"/>
        <v>-</v>
      </c>
      <c r="AX107" s="187" t="e">
        <f t="shared" si="101"/>
        <v>#VALUE!</v>
      </c>
      <c r="AY107" s="185">
        <f>COMMANDE!Q107</f>
        <v>0</v>
      </c>
      <c r="AZ107" s="186" t="str">
        <f t="shared" si="102"/>
        <v>-</v>
      </c>
      <c r="BA107" s="187" t="e">
        <f t="shared" si="103"/>
        <v>#VALUE!</v>
      </c>
      <c r="BB107" s="185">
        <f>COMMANDE!S107</f>
        <v>0</v>
      </c>
      <c r="BC107" s="186" t="str">
        <f t="shared" si="104"/>
        <v>-</v>
      </c>
      <c r="BD107" s="187" t="e">
        <f t="shared" si="105"/>
        <v>#VALUE!</v>
      </c>
      <c r="BE107" s="185">
        <f>COMMANDE!U107</f>
        <v>0</v>
      </c>
      <c r="BF107" s="186" t="str">
        <f t="shared" si="106"/>
        <v>-</v>
      </c>
      <c r="BG107" s="187" t="e">
        <f t="shared" si="107"/>
        <v>#VALUE!</v>
      </c>
      <c r="BH107" s="185">
        <f>COMMANDE!W107</f>
        <v>0</v>
      </c>
      <c r="BI107" s="186" t="str">
        <f t="shared" si="108"/>
        <v>-</v>
      </c>
      <c r="BJ107" s="187" t="e">
        <f t="shared" si="109"/>
        <v>#VALUE!</v>
      </c>
      <c r="BK107" s="185">
        <f>COMMANDE!Y107</f>
        <v>0</v>
      </c>
      <c r="BL107" s="186" t="str">
        <f t="shared" si="110"/>
        <v>-</v>
      </c>
      <c r="BM107" s="187" t="e">
        <f t="shared" si="111"/>
        <v>#VALUE!</v>
      </c>
      <c r="BN107" s="185">
        <f>COMMANDE!AA107</f>
        <v>0</v>
      </c>
      <c r="BO107" s="186" t="str">
        <f t="shared" si="112"/>
        <v>-</v>
      </c>
      <c r="BP107" s="187" t="e">
        <f t="shared" si="113"/>
        <v>#VALUE!</v>
      </c>
      <c r="BQ107" s="185">
        <f>COMMANDE!AC107</f>
        <v>0</v>
      </c>
      <c r="BR107" s="186" t="str">
        <f t="shared" si="114"/>
        <v>-</v>
      </c>
      <c r="BS107" s="187" t="e">
        <f t="shared" si="115"/>
        <v>#VALUE!</v>
      </c>
      <c r="BT107" s="185">
        <f>COMMANDE!AE107</f>
        <v>0</v>
      </c>
      <c r="BU107" s="186" t="str">
        <f t="shared" si="116"/>
        <v>-</v>
      </c>
      <c r="BV107" s="187" t="e">
        <f t="shared" si="117"/>
        <v>#VALUE!</v>
      </c>
      <c r="BW107" s="185">
        <f>COMMANDE!AG107</f>
        <v>0</v>
      </c>
      <c r="BX107" s="186" t="str">
        <f t="shared" si="118"/>
        <v>-</v>
      </c>
      <c r="BY107" s="187" t="e">
        <f t="shared" si="119"/>
        <v>#VALUE!</v>
      </c>
      <c r="BZ107" s="185">
        <f>COMMANDE!AI107</f>
        <v>0</v>
      </c>
      <c r="CA107" s="186" t="str">
        <f t="shared" si="120"/>
        <v>-</v>
      </c>
      <c r="CB107" s="187" t="e">
        <f t="shared" si="121"/>
        <v>#VALUE!</v>
      </c>
      <c r="CC107" s="185">
        <f>COMMANDE!AK107</f>
        <v>0</v>
      </c>
      <c r="CD107" s="186" t="str">
        <f t="shared" si="122"/>
        <v>-</v>
      </c>
      <c r="CE107" s="187" t="e">
        <f t="shared" si="123"/>
        <v>#VALUE!</v>
      </c>
      <c r="CF107" s="185">
        <f>COMMANDE!AM107</f>
        <v>0</v>
      </c>
      <c r="CG107" s="186" t="str">
        <f t="shared" si="124"/>
        <v>-</v>
      </c>
      <c r="CH107" s="187" t="e">
        <f t="shared" si="125"/>
        <v>#VALUE!</v>
      </c>
      <c r="CI107" s="185">
        <f>COMMANDE!AO107</f>
        <v>0</v>
      </c>
      <c r="CJ107" s="186" t="str">
        <f t="shared" si="126"/>
        <v>-</v>
      </c>
      <c r="CK107" s="187" t="e">
        <f t="shared" si="127"/>
        <v>#VALUE!</v>
      </c>
      <c r="CL107" s="185">
        <f>COMMANDE!AQ107</f>
        <v>0</v>
      </c>
      <c r="CM107" s="186" t="str">
        <f t="shared" si="128"/>
        <v>-</v>
      </c>
      <c r="CN107" s="187" t="e">
        <f t="shared" si="129"/>
        <v>#VALUE!</v>
      </c>
      <c r="CO107" s="185">
        <f>COMMANDE!AS107</f>
        <v>0</v>
      </c>
      <c r="CP107" s="186" t="str">
        <f t="shared" si="130"/>
        <v>-</v>
      </c>
      <c r="CQ107" s="187" t="e">
        <f t="shared" si="131"/>
        <v>#VALUE!</v>
      </c>
      <c r="CR107" s="185">
        <f>COMMANDE!AU107</f>
        <v>0</v>
      </c>
      <c r="CS107" s="186" t="str">
        <f t="shared" si="132"/>
        <v>-</v>
      </c>
      <c r="CT107" s="187" t="e">
        <f t="shared" si="133"/>
        <v>#VALUE!</v>
      </c>
      <c r="CU107" s="185">
        <f>COMMANDE!AW107</f>
        <v>0</v>
      </c>
      <c r="CV107" s="186" t="str">
        <f t="shared" si="134"/>
        <v>-</v>
      </c>
      <c r="CW107" s="187" t="e">
        <f t="shared" si="135"/>
        <v>#VALUE!</v>
      </c>
      <c r="CX107" s="185">
        <f>COMMANDE!AY107</f>
        <v>0</v>
      </c>
      <c r="CY107" s="186" t="str">
        <f t="shared" si="136"/>
        <v>-</v>
      </c>
      <c r="CZ107" s="187" t="e">
        <f t="shared" si="137"/>
        <v>#VALUE!</v>
      </c>
      <c r="DA107" s="185">
        <f>COMMANDE!BA107</f>
        <v>0</v>
      </c>
      <c r="DB107" s="186" t="str">
        <f t="shared" si="138"/>
        <v>-</v>
      </c>
      <c r="DC107" s="187" t="e">
        <f t="shared" si="139"/>
        <v>#VALUE!</v>
      </c>
      <c r="DD107" s="416"/>
      <c r="DE107" s="188"/>
    </row>
    <row r="108" spans="1:109" ht="40" customHeight="1" x14ac:dyDescent="0.2">
      <c r="A108" s="390" t="e">
        <f t="shared" si="72"/>
        <v>#VALUE!</v>
      </c>
      <c r="B108" s="390" t="e">
        <f t="shared" si="73"/>
        <v>#VALUE!</v>
      </c>
      <c r="C108" s="390" t="e">
        <f t="shared" si="74"/>
        <v>#VALUE!</v>
      </c>
      <c r="D108" s="390" t="e">
        <f t="shared" si="75"/>
        <v>#VALUE!</v>
      </c>
      <c r="E108" s="390" t="e">
        <f t="shared" si="76"/>
        <v>#VALUE!</v>
      </c>
      <c r="F108" s="390" t="e">
        <f t="shared" si="77"/>
        <v>#VALUE!</v>
      </c>
      <c r="G108" s="390" t="e">
        <f t="shared" si="78"/>
        <v>#VALUE!</v>
      </c>
      <c r="H108" s="390" t="e">
        <f t="shared" si="79"/>
        <v>#VALUE!</v>
      </c>
      <c r="I108" s="390" t="e">
        <f t="shared" si="80"/>
        <v>#VALUE!</v>
      </c>
      <c r="J108" s="390" t="e">
        <f t="shared" si="81"/>
        <v>#VALUE!</v>
      </c>
      <c r="K108" s="390" t="e">
        <f t="shared" si="82"/>
        <v>#VALUE!</v>
      </c>
      <c r="L108" s="390" t="e">
        <f t="shared" si="83"/>
        <v>#VALUE!</v>
      </c>
      <c r="M108" s="390" t="e">
        <f t="shared" si="84"/>
        <v>#VALUE!</v>
      </c>
      <c r="N108" s="390" t="e">
        <f t="shared" si="85"/>
        <v>#VALUE!</v>
      </c>
      <c r="O108" s="390" t="e">
        <f t="shared" si="86"/>
        <v>#VALUE!</v>
      </c>
      <c r="P108" s="390" t="e">
        <f t="shared" si="87"/>
        <v>#VALUE!</v>
      </c>
      <c r="Q108" s="390" t="e">
        <f t="shared" si="88"/>
        <v>#VALUE!</v>
      </c>
      <c r="R108" s="390" t="e">
        <f t="shared" si="89"/>
        <v>#VALUE!</v>
      </c>
      <c r="S108" s="390" t="e">
        <f t="shared" si="90"/>
        <v>#VALUE!</v>
      </c>
      <c r="T108" s="390" t="e">
        <f t="shared" si="91"/>
        <v>#VALUE!</v>
      </c>
      <c r="U108" s="387">
        <f t="shared" si="92"/>
        <v>0</v>
      </c>
      <c r="V108" s="175">
        <f>BDD!A98</f>
        <v>6064</v>
      </c>
      <c r="W108" s="176" t="str">
        <f>BDD!B98</f>
        <v>Huile d'olive Aloreña 5L BIO</v>
      </c>
      <c r="X108" s="177" t="str">
        <f>IF(BDD!F98=0, "", BDD!F98)</f>
        <v>❤️</v>
      </c>
      <c r="Y108" s="178" t="e">
        <f>ROUND(BDD!G98+FDP_CMD_KG, 2)</f>
        <v>#VALUE!</v>
      </c>
      <c r="Z108" s="178" t="e">
        <f>ROUND(BDD!G98+FDP_FACT_KG, 2)</f>
        <v>#DIV/0!</v>
      </c>
      <c r="AA108" s="179" t="str">
        <f>BDD!H98</f>
        <v>5l</v>
      </c>
      <c r="AB108" s="180" t="str">
        <f>IF(NOT(ISBLANK(BDD!I98)), ROUND(SUM((BDD!G98*reduc1),FDP_CMD_KG), 2), "")</f>
        <v/>
      </c>
      <c r="AC108" s="180" t="str">
        <f>IF(NOT(ISBLANK(BDD!J98)), ROUND(SUM((BDD!G98*reduc2),FDP_CMD_KG), 2), "")</f>
        <v/>
      </c>
      <c r="AD108" s="180" t="str">
        <f>IF(NOT(ISBLANK(BDD!K98)), ROUND(SUM((BDD!G98*reduc3),FDP_CMD_KG), 2), "")</f>
        <v/>
      </c>
      <c r="AE108" s="180" t="str">
        <f>IF(NOT(ISBLANK(BDD!I98)), ROUND(SUM((BDD!G98*reduc1),FDP_FACT_KG), 2), "")</f>
        <v/>
      </c>
      <c r="AF108" s="180" t="str">
        <f>IF(NOT(ISBLANK(BDD!J98)), ROUND(SUM((BDD!G98*reduc2),FDP_FACT_KG), 2), "")</f>
        <v/>
      </c>
      <c r="AG108" s="180" t="str">
        <f>IF(NOT(ISBLANK(BDD!K98)), ROUND(SUM((BDD!G98*reduc3),FDP_FACT_KG), 2), "")</f>
        <v/>
      </c>
      <c r="AH108" s="181" t="str">
        <f>BDD!C98</f>
        <v>Malaga</v>
      </c>
      <c r="AI108" s="403">
        <f t="shared" si="93"/>
        <v>0</v>
      </c>
      <c r="AJ108" s="182" t="e">
        <f t="shared" si="94"/>
        <v>#VALUE!</v>
      </c>
      <c r="AK108" s="183" t="e">
        <f t="shared" si="95"/>
        <v>#VALUE!</v>
      </c>
      <c r="AL108" s="534"/>
      <c r="AM108" s="410"/>
      <c r="AN108" s="182" t="e">
        <f t="shared" si="96"/>
        <v>#DIV/0!</v>
      </c>
      <c r="AO108" s="184" t="e">
        <f t="shared" si="97"/>
        <v>#DIV/0!</v>
      </c>
      <c r="AP108" s="174"/>
      <c r="AQ108" s="174"/>
      <c r="AR108" s="534"/>
      <c r="AS108" s="409">
        <f t="shared" si="98"/>
        <v>0</v>
      </c>
      <c r="AT108" s="182" t="e">
        <f t="shared" si="99"/>
        <v>#DIV/0!</v>
      </c>
      <c r="AU108" s="183" t="e">
        <f t="shared" si="71"/>
        <v>#DIV/0!</v>
      </c>
      <c r="AV108" s="185">
        <f>COMMANDE!O108</f>
        <v>0</v>
      </c>
      <c r="AW108" s="186" t="str">
        <f t="shared" si="100"/>
        <v>-</v>
      </c>
      <c r="AX108" s="187" t="e">
        <f t="shared" si="101"/>
        <v>#VALUE!</v>
      </c>
      <c r="AY108" s="185">
        <f>COMMANDE!Q108</f>
        <v>0</v>
      </c>
      <c r="AZ108" s="186" t="str">
        <f t="shared" si="102"/>
        <v>-</v>
      </c>
      <c r="BA108" s="187" t="e">
        <f t="shared" si="103"/>
        <v>#VALUE!</v>
      </c>
      <c r="BB108" s="185">
        <f>COMMANDE!S108</f>
        <v>0</v>
      </c>
      <c r="BC108" s="186" t="str">
        <f t="shared" si="104"/>
        <v>-</v>
      </c>
      <c r="BD108" s="187" t="e">
        <f t="shared" si="105"/>
        <v>#VALUE!</v>
      </c>
      <c r="BE108" s="185">
        <f>COMMANDE!U108</f>
        <v>0</v>
      </c>
      <c r="BF108" s="186" t="str">
        <f t="shared" si="106"/>
        <v>-</v>
      </c>
      <c r="BG108" s="187" t="e">
        <f t="shared" si="107"/>
        <v>#VALUE!</v>
      </c>
      <c r="BH108" s="185">
        <f>COMMANDE!W108</f>
        <v>0</v>
      </c>
      <c r="BI108" s="186" t="str">
        <f t="shared" si="108"/>
        <v>-</v>
      </c>
      <c r="BJ108" s="187" t="e">
        <f t="shared" si="109"/>
        <v>#VALUE!</v>
      </c>
      <c r="BK108" s="185">
        <f>COMMANDE!Y108</f>
        <v>0</v>
      </c>
      <c r="BL108" s="186" t="str">
        <f t="shared" si="110"/>
        <v>-</v>
      </c>
      <c r="BM108" s="187" t="e">
        <f t="shared" si="111"/>
        <v>#VALUE!</v>
      </c>
      <c r="BN108" s="185">
        <f>COMMANDE!AA108</f>
        <v>0</v>
      </c>
      <c r="BO108" s="186" t="str">
        <f t="shared" si="112"/>
        <v>-</v>
      </c>
      <c r="BP108" s="187" t="e">
        <f t="shared" si="113"/>
        <v>#VALUE!</v>
      </c>
      <c r="BQ108" s="185">
        <f>COMMANDE!AC108</f>
        <v>0</v>
      </c>
      <c r="BR108" s="186" t="str">
        <f t="shared" si="114"/>
        <v>-</v>
      </c>
      <c r="BS108" s="187" t="e">
        <f t="shared" si="115"/>
        <v>#VALUE!</v>
      </c>
      <c r="BT108" s="185">
        <f>COMMANDE!AE108</f>
        <v>0</v>
      </c>
      <c r="BU108" s="186" t="str">
        <f t="shared" si="116"/>
        <v>-</v>
      </c>
      <c r="BV108" s="187" t="e">
        <f t="shared" si="117"/>
        <v>#VALUE!</v>
      </c>
      <c r="BW108" s="185">
        <f>COMMANDE!AG108</f>
        <v>0</v>
      </c>
      <c r="BX108" s="186" t="str">
        <f t="shared" si="118"/>
        <v>-</v>
      </c>
      <c r="BY108" s="187" t="e">
        <f t="shared" si="119"/>
        <v>#VALUE!</v>
      </c>
      <c r="BZ108" s="185">
        <f>COMMANDE!AI108</f>
        <v>0</v>
      </c>
      <c r="CA108" s="186" t="str">
        <f t="shared" si="120"/>
        <v>-</v>
      </c>
      <c r="CB108" s="187" t="e">
        <f t="shared" si="121"/>
        <v>#VALUE!</v>
      </c>
      <c r="CC108" s="185">
        <f>COMMANDE!AK108</f>
        <v>0</v>
      </c>
      <c r="CD108" s="186" t="str">
        <f t="shared" si="122"/>
        <v>-</v>
      </c>
      <c r="CE108" s="187" t="e">
        <f t="shared" si="123"/>
        <v>#VALUE!</v>
      </c>
      <c r="CF108" s="185">
        <f>COMMANDE!AM108</f>
        <v>0</v>
      </c>
      <c r="CG108" s="186" t="str">
        <f t="shared" si="124"/>
        <v>-</v>
      </c>
      <c r="CH108" s="187" t="e">
        <f t="shared" si="125"/>
        <v>#VALUE!</v>
      </c>
      <c r="CI108" s="185">
        <f>COMMANDE!AO108</f>
        <v>0</v>
      </c>
      <c r="CJ108" s="186" t="str">
        <f t="shared" si="126"/>
        <v>-</v>
      </c>
      <c r="CK108" s="187" t="e">
        <f t="shared" si="127"/>
        <v>#VALUE!</v>
      </c>
      <c r="CL108" s="185">
        <f>COMMANDE!AQ108</f>
        <v>0</v>
      </c>
      <c r="CM108" s="186" t="str">
        <f t="shared" si="128"/>
        <v>-</v>
      </c>
      <c r="CN108" s="187" t="e">
        <f t="shared" si="129"/>
        <v>#VALUE!</v>
      </c>
      <c r="CO108" s="185">
        <f>COMMANDE!AS108</f>
        <v>0</v>
      </c>
      <c r="CP108" s="186" t="str">
        <f t="shared" si="130"/>
        <v>-</v>
      </c>
      <c r="CQ108" s="187" t="e">
        <f t="shared" si="131"/>
        <v>#VALUE!</v>
      </c>
      <c r="CR108" s="185">
        <f>COMMANDE!AU108</f>
        <v>0</v>
      </c>
      <c r="CS108" s="186" t="str">
        <f t="shared" si="132"/>
        <v>-</v>
      </c>
      <c r="CT108" s="187" t="e">
        <f t="shared" si="133"/>
        <v>#VALUE!</v>
      </c>
      <c r="CU108" s="185">
        <f>COMMANDE!AW108</f>
        <v>0</v>
      </c>
      <c r="CV108" s="186" t="str">
        <f t="shared" si="134"/>
        <v>-</v>
      </c>
      <c r="CW108" s="187" t="e">
        <f t="shared" si="135"/>
        <v>#VALUE!</v>
      </c>
      <c r="CX108" s="185">
        <f>COMMANDE!AY108</f>
        <v>0</v>
      </c>
      <c r="CY108" s="186" t="str">
        <f t="shared" si="136"/>
        <v>-</v>
      </c>
      <c r="CZ108" s="187" t="e">
        <f t="shared" si="137"/>
        <v>#VALUE!</v>
      </c>
      <c r="DA108" s="185">
        <f>COMMANDE!BA108</f>
        <v>0</v>
      </c>
      <c r="DB108" s="186" t="str">
        <f t="shared" si="138"/>
        <v>-</v>
      </c>
      <c r="DC108" s="187" t="e">
        <f t="shared" si="139"/>
        <v>#VALUE!</v>
      </c>
      <c r="DD108" s="416"/>
      <c r="DE108" s="188"/>
    </row>
    <row r="109" spans="1:109" ht="40" customHeight="1" x14ac:dyDescent="0.2">
      <c r="A109" s="390" t="e">
        <f t="shared" si="72"/>
        <v>#VALUE!</v>
      </c>
      <c r="B109" s="390" t="e">
        <f t="shared" si="73"/>
        <v>#VALUE!</v>
      </c>
      <c r="C109" s="390" t="e">
        <f t="shared" si="74"/>
        <v>#VALUE!</v>
      </c>
      <c r="D109" s="390" t="e">
        <f t="shared" si="75"/>
        <v>#VALUE!</v>
      </c>
      <c r="E109" s="390" t="e">
        <f t="shared" si="76"/>
        <v>#VALUE!</v>
      </c>
      <c r="F109" s="390" t="e">
        <f t="shared" si="77"/>
        <v>#VALUE!</v>
      </c>
      <c r="G109" s="390" t="e">
        <f t="shared" si="78"/>
        <v>#VALUE!</v>
      </c>
      <c r="H109" s="390" t="e">
        <f t="shared" si="79"/>
        <v>#VALUE!</v>
      </c>
      <c r="I109" s="390" t="e">
        <f t="shared" si="80"/>
        <v>#VALUE!</v>
      </c>
      <c r="J109" s="390" t="e">
        <f t="shared" si="81"/>
        <v>#VALUE!</v>
      </c>
      <c r="K109" s="390" t="e">
        <f t="shared" si="82"/>
        <v>#VALUE!</v>
      </c>
      <c r="L109" s="390" t="e">
        <f t="shared" si="83"/>
        <v>#VALUE!</v>
      </c>
      <c r="M109" s="390" t="e">
        <f t="shared" si="84"/>
        <v>#VALUE!</v>
      </c>
      <c r="N109" s="390" t="e">
        <f t="shared" si="85"/>
        <v>#VALUE!</v>
      </c>
      <c r="O109" s="390" t="e">
        <f t="shared" si="86"/>
        <v>#VALUE!</v>
      </c>
      <c r="P109" s="390" t="e">
        <f t="shared" si="87"/>
        <v>#VALUE!</v>
      </c>
      <c r="Q109" s="390" t="e">
        <f t="shared" si="88"/>
        <v>#VALUE!</v>
      </c>
      <c r="R109" s="390" t="e">
        <f t="shared" si="89"/>
        <v>#VALUE!</v>
      </c>
      <c r="S109" s="390" t="e">
        <f t="shared" si="90"/>
        <v>#VALUE!</v>
      </c>
      <c r="T109" s="390" t="e">
        <f t="shared" si="91"/>
        <v>#VALUE!</v>
      </c>
      <c r="U109" s="387">
        <f t="shared" si="92"/>
        <v>0</v>
      </c>
      <c r="V109" s="175" t="str">
        <f>BDD!A99</f>
        <v>3601-5043-3261</v>
      </c>
      <c r="W109" s="176" t="str">
        <f>BDD!B99</f>
        <v>Kaki différentes variétés
    - (persimon, rouge brillant, tomatero)</v>
      </c>
      <c r="X109" s="177" t="str">
        <f>IF(BDD!F99=0, "", BDD!F99)</f>
        <v>❤️</v>
      </c>
      <c r="Y109" s="178" t="e">
        <f>ROUND(BDD!G99+FDP_CMD_KG, 2)</f>
        <v>#VALUE!</v>
      </c>
      <c r="Z109" s="178" t="e">
        <f>ROUND(BDD!G99+FDP_FACT_KG, 2)</f>
        <v>#DIV/0!</v>
      </c>
      <c r="AA109" s="179" t="str">
        <f>BDD!H99</f>
        <v>kg</v>
      </c>
      <c r="AB109" s="180" t="e">
        <f>IF(NOT(ISBLANK(BDD!I99)), ROUND(SUM((BDD!G99*reduc1),FDP_CMD_KG), 2), "")</f>
        <v>#VALUE!</v>
      </c>
      <c r="AC109" s="180" t="e">
        <f>IF(NOT(ISBLANK(BDD!J99)), ROUND(SUM((BDD!G99*reduc2),FDP_CMD_KG), 2), "")</f>
        <v>#VALUE!</v>
      </c>
      <c r="AD109" s="180" t="str">
        <f>IF(NOT(ISBLANK(BDD!K99)), ROUND(SUM((BDD!G99*reduc3),FDP_CMD_KG), 2), "")</f>
        <v/>
      </c>
      <c r="AE109" s="180" t="e">
        <f>IF(NOT(ISBLANK(BDD!I99)), ROUND(SUM((BDD!G99*reduc1),FDP_FACT_KG), 2), "")</f>
        <v>#DIV/0!</v>
      </c>
      <c r="AF109" s="180" t="e">
        <f>IF(NOT(ISBLANK(BDD!J99)), ROUND(SUM((BDD!G99*reduc2),FDP_FACT_KG), 2), "")</f>
        <v>#DIV/0!</v>
      </c>
      <c r="AG109" s="180" t="str">
        <f>IF(NOT(ISBLANK(BDD!K99)), ROUND(SUM((BDD!G99*reduc3),FDP_FACT_KG), 2), "")</f>
        <v/>
      </c>
      <c r="AH109" s="181" t="str">
        <f>BDD!C99</f>
        <v>Grenade</v>
      </c>
      <c r="AI109" s="403">
        <f t="shared" si="93"/>
        <v>0</v>
      </c>
      <c r="AJ109" s="182" t="e">
        <f t="shared" si="94"/>
        <v>#VALUE!</v>
      </c>
      <c r="AK109" s="183" t="e">
        <f t="shared" si="95"/>
        <v>#VALUE!</v>
      </c>
      <c r="AL109" s="534"/>
      <c r="AM109" s="410"/>
      <c r="AN109" s="182" t="e">
        <f t="shared" si="96"/>
        <v>#DIV/0!</v>
      </c>
      <c r="AO109" s="184" t="e">
        <f t="shared" si="97"/>
        <v>#DIV/0!</v>
      </c>
      <c r="AP109" s="174"/>
      <c r="AQ109" s="174"/>
      <c r="AR109" s="534"/>
      <c r="AS109" s="409">
        <f t="shared" si="98"/>
        <v>0</v>
      </c>
      <c r="AT109" s="182" t="e">
        <f t="shared" si="99"/>
        <v>#DIV/0!</v>
      </c>
      <c r="AU109" s="183" t="e">
        <f t="shared" si="71"/>
        <v>#DIV/0!</v>
      </c>
      <c r="AV109" s="185">
        <f>COMMANDE!O109</f>
        <v>0</v>
      </c>
      <c r="AW109" s="186" t="str">
        <f t="shared" si="100"/>
        <v>-</v>
      </c>
      <c r="AX109" s="187" t="e">
        <f t="shared" si="101"/>
        <v>#VALUE!</v>
      </c>
      <c r="AY109" s="185">
        <f>COMMANDE!Q109</f>
        <v>0</v>
      </c>
      <c r="AZ109" s="186" t="str">
        <f t="shared" si="102"/>
        <v>-</v>
      </c>
      <c r="BA109" s="187" t="e">
        <f t="shared" si="103"/>
        <v>#VALUE!</v>
      </c>
      <c r="BB109" s="185">
        <f>COMMANDE!S109</f>
        <v>0</v>
      </c>
      <c r="BC109" s="186" t="str">
        <f t="shared" si="104"/>
        <v>-</v>
      </c>
      <c r="BD109" s="187" t="e">
        <f t="shared" si="105"/>
        <v>#VALUE!</v>
      </c>
      <c r="BE109" s="185">
        <f>COMMANDE!U109</f>
        <v>0</v>
      </c>
      <c r="BF109" s="186" t="str">
        <f t="shared" si="106"/>
        <v>-</v>
      </c>
      <c r="BG109" s="187" t="e">
        <f t="shared" si="107"/>
        <v>#VALUE!</v>
      </c>
      <c r="BH109" s="185">
        <f>COMMANDE!W109</f>
        <v>0</v>
      </c>
      <c r="BI109" s="186" t="str">
        <f t="shared" si="108"/>
        <v>-</v>
      </c>
      <c r="BJ109" s="187" t="e">
        <f t="shared" si="109"/>
        <v>#VALUE!</v>
      </c>
      <c r="BK109" s="185">
        <f>COMMANDE!Y109</f>
        <v>0</v>
      </c>
      <c r="BL109" s="186" t="str">
        <f t="shared" si="110"/>
        <v>-</v>
      </c>
      <c r="BM109" s="187" t="e">
        <f t="shared" si="111"/>
        <v>#VALUE!</v>
      </c>
      <c r="BN109" s="185">
        <f>COMMANDE!AA109</f>
        <v>0</v>
      </c>
      <c r="BO109" s="186" t="str">
        <f t="shared" si="112"/>
        <v>-</v>
      </c>
      <c r="BP109" s="187" t="e">
        <f t="shared" si="113"/>
        <v>#VALUE!</v>
      </c>
      <c r="BQ109" s="185">
        <f>COMMANDE!AC109</f>
        <v>0</v>
      </c>
      <c r="BR109" s="186" t="str">
        <f t="shared" si="114"/>
        <v>-</v>
      </c>
      <c r="BS109" s="187" t="e">
        <f t="shared" si="115"/>
        <v>#VALUE!</v>
      </c>
      <c r="BT109" s="185">
        <f>COMMANDE!AE109</f>
        <v>0</v>
      </c>
      <c r="BU109" s="186" t="str">
        <f t="shared" si="116"/>
        <v>-</v>
      </c>
      <c r="BV109" s="187" t="e">
        <f t="shared" si="117"/>
        <v>#VALUE!</v>
      </c>
      <c r="BW109" s="185">
        <f>COMMANDE!AG109</f>
        <v>0</v>
      </c>
      <c r="BX109" s="186" t="str">
        <f t="shared" si="118"/>
        <v>-</v>
      </c>
      <c r="BY109" s="187" t="e">
        <f t="shared" si="119"/>
        <v>#VALUE!</v>
      </c>
      <c r="BZ109" s="185">
        <f>COMMANDE!AI109</f>
        <v>0</v>
      </c>
      <c r="CA109" s="186" t="str">
        <f t="shared" si="120"/>
        <v>-</v>
      </c>
      <c r="CB109" s="187" t="e">
        <f t="shared" si="121"/>
        <v>#VALUE!</v>
      </c>
      <c r="CC109" s="185">
        <f>COMMANDE!AK109</f>
        <v>0</v>
      </c>
      <c r="CD109" s="186" t="str">
        <f t="shared" si="122"/>
        <v>-</v>
      </c>
      <c r="CE109" s="187" t="e">
        <f t="shared" si="123"/>
        <v>#VALUE!</v>
      </c>
      <c r="CF109" s="185">
        <f>COMMANDE!AM109</f>
        <v>0</v>
      </c>
      <c r="CG109" s="186" t="str">
        <f t="shared" si="124"/>
        <v>-</v>
      </c>
      <c r="CH109" s="187" t="e">
        <f t="shared" si="125"/>
        <v>#VALUE!</v>
      </c>
      <c r="CI109" s="185">
        <f>COMMANDE!AO109</f>
        <v>0</v>
      </c>
      <c r="CJ109" s="186" t="str">
        <f t="shared" si="126"/>
        <v>-</v>
      </c>
      <c r="CK109" s="187" t="e">
        <f t="shared" si="127"/>
        <v>#VALUE!</v>
      </c>
      <c r="CL109" s="185">
        <f>COMMANDE!AQ109</f>
        <v>0</v>
      </c>
      <c r="CM109" s="186" t="str">
        <f t="shared" si="128"/>
        <v>-</v>
      </c>
      <c r="CN109" s="187" t="e">
        <f t="shared" si="129"/>
        <v>#VALUE!</v>
      </c>
      <c r="CO109" s="185">
        <f>COMMANDE!AS109</f>
        <v>0</v>
      </c>
      <c r="CP109" s="186" t="str">
        <f t="shared" si="130"/>
        <v>-</v>
      </c>
      <c r="CQ109" s="187" t="e">
        <f t="shared" si="131"/>
        <v>#VALUE!</v>
      </c>
      <c r="CR109" s="185">
        <f>COMMANDE!AU109</f>
        <v>0</v>
      </c>
      <c r="CS109" s="186" t="str">
        <f t="shared" si="132"/>
        <v>-</v>
      </c>
      <c r="CT109" s="187" t="e">
        <f t="shared" si="133"/>
        <v>#VALUE!</v>
      </c>
      <c r="CU109" s="185">
        <f>COMMANDE!AW109</f>
        <v>0</v>
      </c>
      <c r="CV109" s="186" t="str">
        <f t="shared" si="134"/>
        <v>-</v>
      </c>
      <c r="CW109" s="187" t="e">
        <f t="shared" si="135"/>
        <v>#VALUE!</v>
      </c>
      <c r="CX109" s="185">
        <f>COMMANDE!AY109</f>
        <v>0</v>
      </c>
      <c r="CY109" s="186" t="str">
        <f t="shared" si="136"/>
        <v>-</v>
      </c>
      <c r="CZ109" s="187" t="e">
        <f t="shared" si="137"/>
        <v>#VALUE!</v>
      </c>
      <c r="DA109" s="185">
        <f>COMMANDE!BA109</f>
        <v>0</v>
      </c>
      <c r="DB109" s="186" t="str">
        <f t="shared" si="138"/>
        <v>-</v>
      </c>
      <c r="DC109" s="187" t="e">
        <f t="shared" si="139"/>
        <v>#VALUE!</v>
      </c>
      <c r="DD109" s="416"/>
      <c r="DE109" s="188"/>
    </row>
    <row r="110" spans="1:109" ht="40" customHeight="1" x14ac:dyDescent="0.2">
      <c r="A110" s="390" t="e">
        <f t="shared" si="72"/>
        <v>#VALUE!</v>
      </c>
      <c r="B110" s="390" t="e">
        <f t="shared" si="73"/>
        <v>#VALUE!</v>
      </c>
      <c r="C110" s="390" t="e">
        <f t="shared" si="74"/>
        <v>#VALUE!</v>
      </c>
      <c r="D110" s="390" t="e">
        <f t="shared" si="75"/>
        <v>#VALUE!</v>
      </c>
      <c r="E110" s="390" t="e">
        <f t="shared" si="76"/>
        <v>#VALUE!</v>
      </c>
      <c r="F110" s="390" t="e">
        <f t="shared" si="77"/>
        <v>#VALUE!</v>
      </c>
      <c r="G110" s="390" t="e">
        <f t="shared" si="78"/>
        <v>#VALUE!</v>
      </c>
      <c r="H110" s="390" t="e">
        <f t="shared" si="79"/>
        <v>#VALUE!</v>
      </c>
      <c r="I110" s="390" t="e">
        <f t="shared" si="80"/>
        <v>#VALUE!</v>
      </c>
      <c r="J110" s="390" t="e">
        <f t="shared" si="81"/>
        <v>#VALUE!</v>
      </c>
      <c r="K110" s="390" t="e">
        <f t="shared" si="82"/>
        <v>#VALUE!</v>
      </c>
      <c r="L110" s="390" t="e">
        <f t="shared" si="83"/>
        <v>#VALUE!</v>
      </c>
      <c r="M110" s="390" t="e">
        <f t="shared" si="84"/>
        <v>#VALUE!</v>
      </c>
      <c r="N110" s="390" t="e">
        <f t="shared" si="85"/>
        <v>#VALUE!</v>
      </c>
      <c r="O110" s="390" t="e">
        <f t="shared" si="86"/>
        <v>#VALUE!</v>
      </c>
      <c r="P110" s="390" t="e">
        <f t="shared" si="87"/>
        <v>#VALUE!</v>
      </c>
      <c r="Q110" s="390" t="e">
        <f t="shared" si="88"/>
        <v>#VALUE!</v>
      </c>
      <c r="R110" s="390" t="e">
        <f t="shared" si="89"/>
        <v>#VALUE!</v>
      </c>
      <c r="S110" s="390" t="e">
        <f t="shared" si="90"/>
        <v>#VALUE!</v>
      </c>
      <c r="T110" s="390" t="e">
        <f t="shared" si="91"/>
        <v>#VALUE!</v>
      </c>
      <c r="U110" s="387">
        <f t="shared" si="92"/>
        <v>0</v>
      </c>
      <c r="V110" s="175">
        <f>BDD!A100</f>
        <v>3265</v>
      </c>
      <c r="W110" s="176" t="str">
        <f>BDD!B100</f>
        <v>Kaki Fuyu</v>
      </c>
      <c r="X110" s="177" t="str">
        <f>IF(BDD!F100=0, "", BDD!F100)</f>
        <v>❤️</v>
      </c>
      <c r="Y110" s="178" t="e">
        <f>ROUND(BDD!G100+FDP_CMD_KG, 2)</f>
        <v>#VALUE!</v>
      </c>
      <c r="Z110" s="178" t="e">
        <f>ROUND(BDD!G100+FDP_FACT_KG, 2)</f>
        <v>#DIV/0!</v>
      </c>
      <c r="AA110" s="179" t="str">
        <f>BDD!H100</f>
        <v>kg</v>
      </c>
      <c r="AB110" s="180" t="e">
        <f>IF(NOT(ISBLANK(BDD!I100)), ROUND(SUM((BDD!G100*reduc1),FDP_CMD_KG), 2), "")</f>
        <v>#VALUE!</v>
      </c>
      <c r="AC110" s="180" t="e">
        <f>IF(NOT(ISBLANK(BDD!J100)), ROUND(SUM((BDD!G100*reduc2),FDP_CMD_KG), 2), "")</f>
        <v>#VALUE!</v>
      </c>
      <c r="AD110" s="180" t="e">
        <f>IF(NOT(ISBLANK(BDD!K100)), ROUND(SUM((BDD!G100*reduc3),FDP_CMD_KG), 2), "")</f>
        <v>#VALUE!</v>
      </c>
      <c r="AE110" s="180" t="e">
        <f>IF(NOT(ISBLANK(BDD!I100)), ROUND(SUM((BDD!G100*reduc1),FDP_FACT_KG), 2), "")</f>
        <v>#DIV/0!</v>
      </c>
      <c r="AF110" s="180" t="e">
        <f>IF(NOT(ISBLANK(BDD!J100)), ROUND(SUM((BDD!G100*reduc2),FDP_FACT_KG), 2), "")</f>
        <v>#DIV/0!</v>
      </c>
      <c r="AG110" s="180" t="e">
        <f>IF(NOT(ISBLANK(BDD!K100)), ROUND(SUM((BDD!G100*reduc3),FDP_FACT_KG), 2), "")</f>
        <v>#DIV/0!</v>
      </c>
      <c r="AH110" s="181" t="str">
        <f>BDD!C100</f>
        <v>Grenade</v>
      </c>
      <c r="AI110" s="403">
        <f t="shared" si="93"/>
        <v>0</v>
      </c>
      <c r="AJ110" s="182" t="e">
        <f t="shared" si="94"/>
        <v>#VALUE!</v>
      </c>
      <c r="AK110" s="183" t="e">
        <f t="shared" si="95"/>
        <v>#VALUE!</v>
      </c>
      <c r="AL110" s="534"/>
      <c r="AM110" s="410"/>
      <c r="AN110" s="182" t="e">
        <f t="shared" si="96"/>
        <v>#DIV/0!</v>
      </c>
      <c r="AO110" s="184" t="e">
        <f t="shared" si="97"/>
        <v>#DIV/0!</v>
      </c>
      <c r="AP110" s="174"/>
      <c r="AQ110" s="174"/>
      <c r="AR110" s="534"/>
      <c r="AS110" s="409">
        <f t="shared" si="98"/>
        <v>0</v>
      </c>
      <c r="AT110" s="182" t="e">
        <f t="shared" si="99"/>
        <v>#DIV/0!</v>
      </c>
      <c r="AU110" s="183" t="e">
        <f t="shared" si="71"/>
        <v>#DIV/0!</v>
      </c>
      <c r="AV110" s="185">
        <f>COMMANDE!O110</f>
        <v>0</v>
      </c>
      <c r="AW110" s="186" t="str">
        <f t="shared" si="100"/>
        <v>-</v>
      </c>
      <c r="AX110" s="187" t="e">
        <f t="shared" si="101"/>
        <v>#VALUE!</v>
      </c>
      <c r="AY110" s="185">
        <f>COMMANDE!Q110</f>
        <v>0</v>
      </c>
      <c r="AZ110" s="186" t="str">
        <f t="shared" si="102"/>
        <v>-</v>
      </c>
      <c r="BA110" s="187" t="e">
        <f t="shared" si="103"/>
        <v>#VALUE!</v>
      </c>
      <c r="BB110" s="185">
        <f>COMMANDE!S110</f>
        <v>0</v>
      </c>
      <c r="BC110" s="186" t="str">
        <f t="shared" si="104"/>
        <v>-</v>
      </c>
      <c r="BD110" s="187" t="e">
        <f t="shared" si="105"/>
        <v>#VALUE!</v>
      </c>
      <c r="BE110" s="185">
        <f>COMMANDE!U110</f>
        <v>0</v>
      </c>
      <c r="BF110" s="186" t="str">
        <f t="shared" si="106"/>
        <v>-</v>
      </c>
      <c r="BG110" s="187" t="e">
        <f t="shared" si="107"/>
        <v>#VALUE!</v>
      </c>
      <c r="BH110" s="185">
        <f>COMMANDE!W110</f>
        <v>0</v>
      </c>
      <c r="BI110" s="186" t="str">
        <f t="shared" si="108"/>
        <v>-</v>
      </c>
      <c r="BJ110" s="187" t="e">
        <f t="shared" si="109"/>
        <v>#VALUE!</v>
      </c>
      <c r="BK110" s="185">
        <f>COMMANDE!Y110</f>
        <v>0</v>
      </c>
      <c r="BL110" s="186" t="str">
        <f t="shared" si="110"/>
        <v>-</v>
      </c>
      <c r="BM110" s="187" t="e">
        <f t="shared" si="111"/>
        <v>#VALUE!</v>
      </c>
      <c r="BN110" s="185">
        <f>COMMANDE!AA110</f>
        <v>0</v>
      </c>
      <c r="BO110" s="186" t="str">
        <f t="shared" si="112"/>
        <v>-</v>
      </c>
      <c r="BP110" s="187" t="e">
        <f t="shared" si="113"/>
        <v>#VALUE!</v>
      </c>
      <c r="BQ110" s="185">
        <f>COMMANDE!AC110</f>
        <v>0</v>
      </c>
      <c r="BR110" s="186" t="str">
        <f t="shared" si="114"/>
        <v>-</v>
      </c>
      <c r="BS110" s="187" t="e">
        <f t="shared" si="115"/>
        <v>#VALUE!</v>
      </c>
      <c r="BT110" s="185">
        <f>COMMANDE!AE110</f>
        <v>0</v>
      </c>
      <c r="BU110" s="186" t="str">
        <f t="shared" si="116"/>
        <v>-</v>
      </c>
      <c r="BV110" s="187" t="e">
        <f t="shared" si="117"/>
        <v>#VALUE!</v>
      </c>
      <c r="BW110" s="185">
        <f>COMMANDE!AG110</f>
        <v>0</v>
      </c>
      <c r="BX110" s="186" t="str">
        <f t="shared" si="118"/>
        <v>-</v>
      </c>
      <c r="BY110" s="187" t="e">
        <f t="shared" si="119"/>
        <v>#VALUE!</v>
      </c>
      <c r="BZ110" s="185">
        <f>COMMANDE!AI110</f>
        <v>0</v>
      </c>
      <c r="CA110" s="186" t="str">
        <f t="shared" si="120"/>
        <v>-</v>
      </c>
      <c r="CB110" s="187" t="e">
        <f t="shared" si="121"/>
        <v>#VALUE!</v>
      </c>
      <c r="CC110" s="185">
        <f>COMMANDE!AK110</f>
        <v>0</v>
      </c>
      <c r="CD110" s="186" t="str">
        <f t="shared" si="122"/>
        <v>-</v>
      </c>
      <c r="CE110" s="187" t="e">
        <f t="shared" si="123"/>
        <v>#VALUE!</v>
      </c>
      <c r="CF110" s="185">
        <f>COMMANDE!AM110</f>
        <v>0</v>
      </c>
      <c r="CG110" s="186" t="str">
        <f t="shared" si="124"/>
        <v>-</v>
      </c>
      <c r="CH110" s="187" t="e">
        <f t="shared" si="125"/>
        <v>#VALUE!</v>
      </c>
      <c r="CI110" s="185">
        <f>COMMANDE!AO110</f>
        <v>0</v>
      </c>
      <c r="CJ110" s="186" t="str">
        <f t="shared" si="126"/>
        <v>-</v>
      </c>
      <c r="CK110" s="187" t="e">
        <f t="shared" si="127"/>
        <v>#VALUE!</v>
      </c>
      <c r="CL110" s="185">
        <f>COMMANDE!AQ110</f>
        <v>0</v>
      </c>
      <c r="CM110" s="186" t="str">
        <f t="shared" si="128"/>
        <v>-</v>
      </c>
      <c r="CN110" s="187" t="e">
        <f t="shared" si="129"/>
        <v>#VALUE!</v>
      </c>
      <c r="CO110" s="185">
        <f>COMMANDE!AS110</f>
        <v>0</v>
      </c>
      <c r="CP110" s="186" t="str">
        <f t="shared" si="130"/>
        <v>-</v>
      </c>
      <c r="CQ110" s="187" t="e">
        <f t="shared" si="131"/>
        <v>#VALUE!</v>
      </c>
      <c r="CR110" s="185">
        <f>COMMANDE!AU110</f>
        <v>0</v>
      </c>
      <c r="CS110" s="186" t="str">
        <f t="shared" si="132"/>
        <v>-</v>
      </c>
      <c r="CT110" s="187" t="e">
        <f t="shared" si="133"/>
        <v>#VALUE!</v>
      </c>
      <c r="CU110" s="185">
        <f>COMMANDE!AW110</f>
        <v>0</v>
      </c>
      <c r="CV110" s="186" t="str">
        <f t="shared" si="134"/>
        <v>-</v>
      </c>
      <c r="CW110" s="187" t="e">
        <f t="shared" si="135"/>
        <v>#VALUE!</v>
      </c>
      <c r="CX110" s="185">
        <f>COMMANDE!AY110</f>
        <v>0</v>
      </c>
      <c r="CY110" s="186" t="str">
        <f t="shared" si="136"/>
        <v>-</v>
      </c>
      <c r="CZ110" s="187" t="e">
        <f t="shared" si="137"/>
        <v>#VALUE!</v>
      </c>
      <c r="DA110" s="185">
        <f>COMMANDE!BA110</f>
        <v>0</v>
      </c>
      <c r="DB110" s="186" t="str">
        <f t="shared" si="138"/>
        <v>-</v>
      </c>
      <c r="DC110" s="187" t="e">
        <f t="shared" si="139"/>
        <v>#VALUE!</v>
      </c>
      <c r="DD110" s="416"/>
      <c r="DE110" s="188"/>
    </row>
    <row r="111" spans="1:109" ht="40" customHeight="1" x14ac:dyDescent="0.2">
      <c r="A111" s="390" t="e">
        <f t="shared" si="72"/>
        <v>#VALUE!</v>
      </c>
      <c r="B111" s="390" t="e">
        <f t="shared" si="73"/>
        <v>#VALUE!</v>
      </c>
      <c r="C111" s="390" t="e">
        <f t="shared" si="74"/>
        <v>#VALUE!</v>
      </c>
      <c r="D111" s="390" t="e">
        <f t="shared" si="75"/>
        <v>#VALUE!</v>
      </c>
      <c r="E111" s="390" t="e">
        <f t="shared" si="76"/>
        <v>#VALUE!</v>
      </c>
      <c r="F111" s="390" t="e">
        <f t="shared" si="77"/>
        <v>#VALUE!</v>
      </c>
      <c r="G111" s="390" t="e">
        <f t="shared" si="78"/>
        <v>#VALUE!</v>
      </c>
      <c r="H111" s="390" t="e">
        <f t="shared" si="79"/>
        <v>#VALUE!</v>
      </c>
      <c r="I111" s="390" t="e">
        <f t="shared" si="80"/>
        <v>#VALUE!</v>
      </c>
      <c r="J111" s="390" t="e">
        <f t="shared" si="81"/>
        <v>#VALUE!</v>
      </c>
      <c r="K111" s="390" t="e">
        <f t="shared" si="82"/>
        <v>#VALUE!</v>
      </c>
      <c r="L111" s="390" t="e">
        <f t="shared" si="83"/>
        <v>#VALUE!</v>
      </c>
      <c r="M111" s="390" t="e">
        <f t="shared" si="84"/>
        <v>#VALUE!</v>
      </c>
      <c r="N111" s="390" t="e">
        <f t="shared" si="85"/>
        <v>#VALUE!</v>
      </c>
      <c r="O111" s="390" t="e">
        <f t="shared" si="86"/>
        <v>#VALUE!</v>
      </c>
      <c r="P111" s="390" t="e">
        <f t="shared" si="87"/>
        <v>#VALUE!</v>
      </c>
      <c r="Q111" s="390" t="e">
        <f t="shared" si="88"/>
        <v>#VALUE!</v>
      </c>
      <c r="R111" s="390" t="e">
        <f t="shared" si="89"/>
        <v>#VALUE!</v>
      </c>
      <c r="S111" s="390" t="e">
        <f t="shared" si="90"/>
        <v>#VALUE!</v>
      </c>
      <c r="T111" s="390" t="e">
        <f t="shared" si="91"/>
        <v>#VALUE!</v>
      </c>
      <c r="U111" s="387">
        <f t="shared" si="92"/>
        <v>0</v>
      </c>
      <c r="V111" s="175">
        <f>BDD!A101</f>
        <v>3276</v>
      </c>
      <c r="W111" s="176" t="str">
        <f>BDD!B101</f>
        <v xml:space="preserve">Kiwi </v>
      </c>
      <c r="X111" s="177" t="str">
        <f>IF(BDD!F101=0, "", BDD!F101)</f>
        <v/>
      </c>
      <c r="Y111" s="178" t="e">
        <f>ROUND(BDD!G101+FDP_CMD_KG, 2)</f>
        <v>#VALUE!</v>
      </c>
      <c r="Z111" s="178" t="e">
        <f>ROUND(BDD!G101+FDP_FACT_KG, 2)</f>
        <v>#DIV/0!</v>
      </c>
      <c r="AA111" s="179" t="str">
        <f>BDD!H101</f>
        <v>kg</v>
      </c>
      <c r="AB111" s="180" t="e">
        <f>IF(NOT(ISBLANK(BDD!I101)), ROUND(SUM((BDD!G101*reduc1),FDP_CMD_KG), 2), "")</f>
        <v>#VALUE!</v>
      </c>
      <c r="AC111" s="180" t="e">
        <f>IF(NOT(ISBLANK(BDD!J101)), ROUND(SUM((BDD!G101*reduc2),FDP_CMD_KG), 2), "")</f>
        <v>#VALUE!</v>
      </c>
      <c r="AD111" s="180" t="str">
        <f>IF(NOT(ISBLANK(BDD!K101)), ROUND(SUM((BDD!G101*reduc3),FDP_CMD_KG), 2), "")</f>
        <v/>
      </c>
      <c r="AE111" s="180" t="e">
        <f>IF(NOT(ISBLANK(BDD!I101)), ROUND(SUM((BDD!G101*reduc1),FDP_FACT_KG), 2), "")</f>
        <v>#DIV/0!</v>
      </c>
      <c r="AF111" s="180" t="e">
        <f>IF(NOT(ISBLANK(BDD!J101)), ROUND(SUM((BDD!G101*reduc2),FDP_FACT_KG), 2), "")</f>
        <v>#DIV/0!</v>
      </c>
      <c r="AG111" s="180" t="str">
        <f>IF(NOT(ISBLANK(BDD!K101)), ROUND(SUM((BDD!G101*reduc3),FDP_FACT_KG), 2), "")</f>
        <v/>
      </c>
      <c r="AH111" s="181" t="str">
        <f>BDD!C101</f>
        <v>Grenade</v>
      </c>
      <c r="AI111" s="403">
        <f t="shared" si="93"/>
        <v>0</v>
      </c>
      <c r="AJ111" s="182" t="e">
        <f t="shared" si="94"/>
        <v>#VALUE!</v>
      </c>
      <c r="AK111" s="183" t="e">
        <f t="shared" si="95"/>
        <v>#VALUE!</v>
      </c>
      <c r="AL111" s="534"/>
      <c r="AM111" s="410"/>
      <c r="AN111" s="182" t="e">
        <f t="shared" si="96"/>
        <v>#DIV/0!</v>
      </c>
      <c r="AO111" s="184" t="e">
        <f t="shared" si="97"/>
        <v>#DIV/0!</v>
      </c>
      <c r="AP111" s="174"/>
      <c r="AQ111" s="174"/>
      <c r="AR111" s="534"/>
      <c r="AS111" s="409">
        <f t="shared" si="98"/>
        <v>0</v>
      </c>
      <c r="AT111" s="182" t="e">
        <f t="shared" si="99"/>
        <v>#DIV/0!</v>
      </c>
      <c r="AU111" s="183" t="e">
        <f t="shared" si="71"/>
        <v>#DIV/0!</v>
      </c>
      <c r="AV111" s="185">
        <f>COMMANDE!O111</f>
        <v>0</v>
      </c>
      <c r="AW111" s="186" t="str">
        <f t="shared" si="100"/>
        <v>-</v>
      </c>
      <c r="AX111" s="187" t="e">
        <f t="shared" si="101"/>
        <v>#VALUE!</v>
      </c>
      <c r="AY111" s="185">
        <f>COMMANDE!Q111</f>
        <v>0</v>
      </c>
      <c r="AZ111" s="186" t="str">
        <f t="shared" si="102"/>
        <v>-</v>
      </c>
      <c r="BA111" s="187" t="e">
        <f t="shared" si="103"/>
        <v>#VALUE!</v>
      </c>
      <c r="BB111" s="185">
        <f>COMMANDE!S111</f>
        <v>0</v>
      </c>
      <c r="BC111" s="186" t="str">
        <f t="shared" si="104"/>
        <v>-</v>
      </c>
      <c r="BD111" s="187" t="e">
        <f t="shared" si="105"/>
        <v>#VALUE!</v>
      </c>
      <c r="BE111" s="185">
        <f>COMMANDE!U111</f>
        <v>0</v>
      </c>
      <c r="BF111" s="186" t="str">
        <f t="shared" si="106"/>
        <v>-</v>
      </c>
      <c r="BG111" s="187" t="e">
        <f t="shared" si="107"/>
        <v>#VALUE!</v>
      </c>
      <c r="BH111" s="185">
        <f>COMMANDE!W111</f>
        <v>0</v>
      </c>
      <c r="BI111" s="186" t="str">
        <f t="shared" si="108"/>
        <v>-</v>
      </c>
      <c r="BJ111" s="187" t="e">
        <f t="shared" si="109"/>
        <v>#VALUE!</v>
      </c>
      <c r="BK111" s="185">
        <f>COMMANDE!Y111</f>
        <v>0</v>
      </c>
      <c r="BL111" s="186" t="str">
        <f t="shared" si="110"/>
        <v>-</v>
      </c>
      <c r="BM111" s="187" t="e">
        <f t="shared" si="111"/>
        <v>#VALUE!</v>
      </c>
      <c r="BN111" s="185">
        <f>COMMANDE!AA111</f>
        <v>0</v>
      </c>
      <c r="BO111" s="186" t="str">
        <f t="shared" si="112"/>
        <v>-</v>
      </c>
      <c r="BP111" s="187" t="e">
        <f t="shared" si="113"/>
        <v>#VALUE!</v>
      </c>
      <c r="BQ111" s="185">
        <f>COMMANDE!AC111</f>
        <v>0</v>
      </c>
      <c r="BR111" s="186" t="str">
        <f t="shared" si="114"/>
        <v>-</v>
      </c>
      <c r="BS111" s="187" t="e">
        <f t="shared" si="115"/>
        <v>#VALUE!</v>
      </c>
      <c r="BT111" s="185">
        <f>COMMANDE!AE111</f>
        <v>0</v>
      </c>
      <c r="BU111" s="186" t="str">
        <f t="shared" si="116"/>
        <v>-</v>
      </c>
      <c r="BV111" s="187" t="e">
        <f t="shared" si="117"/>
        <v>#VALUE!</v>
      </c>
      <c r="BW111" s="185">
        <f>COMMANDE!AG111</f>
        <v>0</v>
      </c>
      <c r="BX111" s="186" t="str">
        <f t="shared" si="118"/>
        <v>-</v>
      </c>
      <c r="BY111" s="187" t="e">
        <f t="shared" si="119"/>
        <v>#VALUE!</v>
      </c>
      <c r="BZ111" s="185">
        <f>COMMANDE!AI111</f>
        <v>0</v>
      </c>
      <c r="CA111" s="186" t="str">
        <f t="shared" si="120"/>
        <v>-</v>
      </c>
      <c r="CB111" s="187" t="e">
        <f t="shared" si="121"/>
        <v>#VALUE!</v>
      </c>
      <c r="CC111" s="185">
        <f>COMMANDE!AK111</f>
        <v>0</v>
      </c>
      <c r="CD111" s="186" t="str">
        <f t="shared" si="122"/>
        <v>-</v>
      </c>
      <c r="CE111" s="187" t="e">
        <f t="shared" si="123"/>
        <v>#VALUE!</v>
      </c>
      <c r="CF111" s="185">
        <f>COMMANDE!AM111</f>
        <v>0</v>
      </c>
      <c r="CG111" s="186" t="str">
        <f t="shared" si="124"/>
        <v>-</v>
      </c>
      <c r="CH111" s="187" t="e">
        <f t="shared" si="125"/>
        <v>#VALUE!</v>
      </c>
      <c r="CI111" s="185">
        <f>COMMANDE!AO111</f>
        <v>0</v>
      </c>
      <c r="CJ111" s="186" t="str">
        <f t="shared" si="126"/>
        <v>-</v>
      </c>
      <c r="CK111" s="187" t="e">
        <f t="shared" si="127"/>
        <v>#VALUE!</v>
      </c>
      <c r="CL111" s="185">
        <f>COMMANDE!AQ111</f>
        <v>0</v>
      </c>
      <c r="CM111" s="186" t="str">
        <f t="shared" si="128"/>
        <v>-</v>
      </c>
      <c r="CN111" s="187" t="e">
        <f t="shared" si="129"/>
        <v>#VALUE!</v>
      </c>
      <c r="CO111" s="185">
        <f>COMMANDE!AS111</f>
        <v>0</v>
      </c>
      <c r="CP111" s="186" t="str">
        <f t="shared" si="130"/>
        <v>-</v>
      </c>
      <c r="CQ111" s="187" t="e">
        <f t="shared" si="131"/>
        <v>#VALUE!</v>
      </c>
      <c r="CR111" s="185">
        <f>COMMANDE!AU111</f>
        <v>0</v>
      </c>
      <c r="CS111" s="186" t="str">
        <f t="shared" si="132"/>
        <v>-</v>
      </c>
      <c r="CT111" s="187" t="e">
        <f t="shared" si="133"/>
        <v>#VALUE!</v>
      </c>
      <c r="CU111" s="185">
        <f>COMMANDE!AW111</f>
        <v>0</v>
      </c>
      <c r="CV111" s="186" t="str">
        <f t="shared" si="134"/>
        <v>-</v>
      </c>
      <c r="CW111" s="187" t="e">
        <f t="shared" si="135"/>
        <v>#VALUE!</v>
      </c>
      <c r="CX111" s="185">
        <f>COMMANDE!AY111</f>
        <v>0</v>
      </c>
      <c r="CY111" s="186" t="str">
        <f t="shared" si="136"/>
        <v>-</v>
      </c>
      <c r="CZ111" s="187" t="e">
        <f t="shared" si="137"/>
        <v>#VALUE!</v>
      </c>
      <c r="DA111" s="185">
        <f>COMMANDE!BA111</f>
        <v>0</v>
      </c>
      <c r="DB111" s="186" t="str">
        <f t="shared" si="138"/>
        <v>-</v>
      </c>
      <c r="DC111" s="187" t="e">
        <f t="shared" si="139"/>
        <v>#VALUE!</v>
      </c>
      <c r="DD111" s="416"/>
      <c r="DE111" s="188"/>
    </row>
    <row r="112" spans="1:109" ht="40" customHeight="1" x14ac:dyDescent="0.2">
      <c r="A112" s="390" t="e">
        <f t="shared" si="72"/>
        <v>#VALUE!</v>
      </c>
      <c r="B112" s="390" t="e">
        <f t="shared" si="73"/>
        <v>#VALUE!</v>
      </c>
      <c r="C112" s="390" t="e">
        <f t="shared" si="74"/>
        <v>#VALUE!</v>
      </c>
      <c r="D112" s="390" t="e">
        <f t="shared" si="75"/>
        <v>#VALUE!</v>
      </c>
      <c r="E112" s="390" t="e">
        <f t="shared" si="76"/>
        <v>#VALUE!</v>
      </c>
      <c r="F112" s="390" t="e">
        <f t="shared" si="77"/>
        <v>#VALUE!</v>
      </c>
      <c r="G112" s="390" t="e">
        <f t="shared" si="78"/>
        <v>#VALUE!</v>
      </c>
      <c r="H112" s="390" t="e">
        <f t="shared" si="79"/>
        <v>#VALUE!</v>
      </c>
      <c r="I112" s="390" t="e">
        <f t="shared" si="80"/>
        <v>#VALUE!</v>
      </c>
      <c r="J112" s="390" t="e">
        <f t="shared" si="81"/>
        <v>#VALUE!</v>
      </c>
      <c r="K112" s="390" t="e">
        <f t="shared" si="82"/>
        <v>#VALUE!</v>
      </c>
      <c r="L112" s="390" t="e">
        <f t="shared" si="83"/>
        <v>#VALUE!</v>
      </c>
      <c r="M112" s="390" t="e">
        <f t="shared" si="84"/>
        <v>#VALUE!</v>
      </c>
      <c r="N112" s="390" t="e">
        <f t="shared" si="85"/>
        <v>#VALUE!</v>
      </c>
      <c r="O112" s="390" t="e">
        <f t="shared" si="86"/>
        <v>#VALUE!</v>
      </c>
      <c r="P112" s="390" t="e">
        <f t="shared" si="87"/>
        <v>#VALUE!</v>
      </c>
      <c r="Q112" s="390" t="e">
        <f t="shared" si="88"/>
        <v>#VALUE!</v>
      </c>
      <c r="R112" s="390" t="e">
        <f t="shared" si="89"/>
        <v>#VALUE!</v>
      </c>
      <c r="S112" s="390" t="e">
        <f t="shared" si="90"/>
        <v>#VALUE!</v>
      </c>
      <c r="T112" s="390" t="e">
        <f t="shared" si="91"/>
        <v>#VALUE!</v>
      </c>
      <c r="U112" s="387">
        <f t="shared" si="92"/>
        <v>0</v>
      </c>
      <c r="V112" s="175">
        <f>BDD!A102</f>
        <v>1961</v>
      </c>
      <c r="W112" s="176" t="str">
        <f>BDD!B102</f>
        <v>Kiwi  BIO</v>
      </c>
      <c r="X112" s="177" t="str">
        <f>IF(BDD!F102=0, "", BDD!F102)</f>
        <v/>
      </c>
      <c r="Y112" s="178" t="e">
        <f>ROUND(BDD!G102+FDP_CMD_KG, 2)</f>
        <v>#VALUE!</v>
      </c>
      <c r="Z112" s="178" t="e">
        <f>ROUND(BDD!G102+FDP_FACT_KG, 2)</f>
        <v>#DIV/0!</v>
      </c>
      <c r="AA112" s="179" t="str">
        <f>BDD!H102</f>
        <v>kg</v>
      </c>
      <c r="AB112" s="180" t="e">
        <f>IF(NOT(ISBLANK(BDD!I102)), ROUND(SUM((BDD!G102*reduc1),FDP_CMD_KG), 2), "")</f>
        <v>#VALUE!</v>
      </c>
      <c r="AC112" s="180" t="e">
        <f>IF(NOT(ISBLANK(BDD!J102)), ROUND(SUM((BDD!G102*reduc2),FDP_CMD_KG), 2), "")</f>
        <v>#VALUE!</v>
      </c>
      <c r="AD112" s="180" t="str">
        <f>IF(NOT(ISBLANK(BDD!K102)), ROUND(SUM((BDD!G102*reduc3),FDP_CMD_KG), 2), "")</f>
        <v/>
      </c>
      <c r="AE112" s="180" t="e">
        <f>IF(NOT(ISBLANK(BDD!I102)), ROUND(SUM((BDD!G102*reduc1),FDP_FACT_KG), 2), "")</f>
        <v>#DIV/0!</v>
      </c>
      <c r="AF112" s="180" t="e">
        <f>IF(NOT(ISBLANK(BDD!J102)), ROUND(SUM((BDD!G102*reduc2),FDP_FACT_KG), 2), "")</f>
        <v>#DIV/0!</v>
      </c>
      <c r="AG112" s="180" t="str">
        <f>IF(NOT(ISBLANK(BDD!K102)), ROUND(SUM((BDD!G102*reduc3),FDP_FACT_KG), 2), "")</f>
        <v/>
      </c>
      <c r="AH112" s="181" t="str">
        <f>BDD!C102</f>
        <v>Portugal</v>
      </c>
      <c r="AI112" s="403">
        <f t="shared" si="93"/>
        <v>0</v>
      </c>
      <c r="AJ112" s="182" t="e">
        <f t="shared" si="94"/>
        <v>#VALUE!</v>
      </c>
      <c r="AK112" s="183" t="e">
        <f t="shared" si="95"/>
        <v>#VALUE!</v>
      </c>
      <c r="AL112" s="534"/>
      <c r="AM112" s="410"/>
      <c r="AN112" s="182" t="e">
        <f t="shared" si="96"/>
        <v>#DIV/0!</v>
      </c>
      <c r="AO112" s="184" t="e">
        <f t="shared" si="97"/>
        <v>#DIV/0!</v>
      </c>
      <c r="AP112" s="174"/>
      <c r="AQ112" s="174"/>
      <c r="AR112" s="534"/>
      <c r="AS112" s="409">
        <f t="shared" si="98"/>
        <v>0</v>
      </c>
      <c r="AT112" s="182" t="e">
        <f t="shared" si="99"/>
        <v>#DIV/0!</v>
      </c>
      <c r="AU112" s="183" t="e">
        <f t="shared" si="71"/>
        <v>#DIV/0!</v>
      </c>
      <c r="AV112" s="185">
        <f>COMMANDE!O112</f>
        <v>0</v>
      </c>
      <c r="AW112" s="186" t="str">
        <f t="shared" si="100"/>
        <v>-</v>
      </c>
      <c r="AX112" s="187" t="e">
        <f t="shared" si="101"/>
        <v>#VALUE!</v>
      </c>
      <c r="AY112" s="185">
        <f>COMMANDE!Q112</f>
        <v>0</v>
      </c>
      <c r="AZ112" s="186" t="str">
        <f t="shared" si="102"/>
        <v>-</v>
      </c>
      <c r="BA112" s="187" t="e">
        <f t="shared" si="103"/>
        <v>#VALUE!</v>
      </c>
      <c r="BB112" s="185">
        <f>COMMANDE!S112</f>
        <v>0</v>
      </c>
      <c r="BC112" s="186" t="str">
        <f t="shared" si="104"/>
        <v>-</v>
      </c>
      <c r="BD112" s="187" t="e">
        <f t="shared" si="105"/>
        <v>#VALUE!</v>
      </c>
      <c r="BE112" s="185">
        <f>COMMANDE!U112</f>
        <v>0</v>
      </c>
      <c r="BF112" s="186" t="str">
        <f t="shared" si="106"/>
        <v>-</v>
      </c>
      <c r="BG112" s="187" t="e">
        <f t="shared" si="107"/>
        <v>#VALUE!</v>
      </c>
      <c r="BH112" s="185">
        <f>COMMANDE!W112</f>
        <v>0</v>
      </c>
      <c r="BI112" s="186" t="str">
        <f t="shared" si="108"/>
        <v>-</v>
      </c>
      <c r="BJ112" s="187" t="e">
        <f t="shared" si="109"/>
        <v>#VALUE!</v>
      </c>
      <c r="BK112" s="185">
        <f>COMMANDE!Y112</f>
        <v>0</v>
      </c>
      <c r="BL112" s="186" t="str">
        <f t="shared" si="110"/>
        <v>-</v>
      </c>
      <c r="BM112" s="187" t="e">
        <f t="shared" si="111"/>
        <v>#VALUE!</v>
      </c>
      <c r="BN112" s="185">
        <f>COMMANDE!AA112</f>
        <v>0</v>
      </c>
      <c r="BO112" s="186" t="str">
        <f t="shared" si="112"/>
        <v>-</v>
      </c>
      <c r="BP112" s="187" t="e">
        <f t="shared" si="113"/>
        <v>#VALUE!</v>
      </c>
      <c r="BQ112" s="185">
        <f>COMMANDE!AC112</f>
        <v>0</v>
      </c>
      <c r="BR112" s="186" t="str">
        <f t="shared" si="114"/>
        <v>-</v>
      </c>
      <c r="BS112" s="187" t="e">
        <f t="shared" si="115"/>
        <v>#VALUE!</v>
      </c>
      <c r="BT112" s="185">
        <f>COMMANDE!AE112</f>
        <v>0</v>
      </c>
      <c r="BU112" s="186" t="str">
        <f t="shared" si="116"/>
        <v>-</v>
      </c>
      <c r="BV112" s="187" t="e">
        <f t="shared" si="117"/>
        <v>#VALUE!</v>
      </c>
      <c r="BW112" s="185">
        <f>COMMANDE!AG112</f>
        <v>0</v>
      </c>
      <c r="BX112" s="186" t="str">
        <f t="shared" si="118"/>
        <v>-</v>
      </c>
      <c r="BY112" s="187" t="e">
        <f t="shared" si="119"/>
        <v>#VALUE!</v>
      </c>
      <c r="BZ112" s="185">
        <f>COMMANDE!AI112</f>
        <v>0</v>
      </c>
      <c r="CA112" s="186" t="str">
        <f t="shared" si="120"/>
        <v>-</v>
      </c>
      <c r="CB112" s="187" t="e">
        <f t="shared" si="121"/>
        <v>#VALUE!</v>
      </c>
      <c r="CC112" s="185">
        <f>COMMANDE!AK112</f>
        <v>0</v>
      </c>
      <c r="CD112" s="186" t="str">
        <f t="shared" si="122"/>
        <v>-</v>
      </c>
      <c r="CE112" s="187" t="e">
        <f t="shared" si="123"/>
        <v>#VALUE!</v>
      </c>
      <c r="CF112" s="185">
        <f>COMMANDE!AM112</f>
        <v>0</v>
      </c>
      <c r="CG112" s="186" t="str">
        <f t="shared" si="124"/>
        <v>-</v>
      </c>
      <c r="CH112" s="187" t="e">
        <f t="shared" si="125"/>
        <v>#VALUE!</v>
      </c>
      <c r="CI112" s="185">
        <f>COMMANDE!AO112</f>
        <v>0</v>
      </c>
      <c r="CJ112" s="186" t="str">
        <f t="shared" si="126"/>
        <v>-</v>
      </c>
      <c r="CK112" s="187" t="e">
        <f t="shared" si="127"/>
        <v>#VALUE!</v>
      </c>
      <c r="CL112" s="185">
        <f>COMMANDE!AQ112</f>
        <v>0</v>
      </c>
      <c r="CM112" s="186" t="str">
        <f t="shared" si="128"/>
        <v>-</v>
      </c>
      <c r="CN112" s="187" t="e">
        <f t="shared" si="129"/>
        <v>#VALUE!</v>
      </c>
      <c r="CO112" s="185">
        <f>COMMANDE!AS112</f>
        <v>0</v>
      </c>
      <c r="CP112" s="186" t="str">
        <f t="shared" si="130"/>
        <v>-</v>
      </c>
      <c r="CQ112" s="187" t="e">
        <f t="shared" si="131"/>
        <v>#VALUE!</v>
      </c>
      <c r="CR112" s="185">
        <f>COMMANDE!AU112</f>
        <v>0</v>
      </c>
      <c r="CS112" s="186" t="str">
        <f t="shared" si="132"/>
        <v>-</v>
      </c>
      <c r="CT112" s="187" t="e">
        <f t="shared" si="133"/>
        <v>#VALUE!</v>
      </c>
      <c r="CU112" s="185">
        <f>COMMANDE!AW112</f>
        <v>0</v>
      </c>
      <c r="CV112" s="186" t="str">
        <f t="shared" si="134"/>
        <v>-</v>
      </c>
      <c r="CW112" s="187" t="e">
        <f t="shared" si="135"/>
        <v>#VALUE!</v>
      </c>
      <c r="CX112" s="185">
        <f>COMMANDE!AY112</f>
        <v>0</v>
      </c>
      <c r="CY112" s="186" t="str">
        <f t="shared" si="136"/>
        <v>-</v>
      </c>
      <c r="CZ112" s="187" t="e">
        <f t="shared" si="137"/>
        <v>#VALUE!</v>
      </c>
      <c r="DA112" s="185">
        <f>COMMANDE!BA112</f>
        <v>0</v>
      </c>
      <c r="DB112" s="186" t="str">
        <f t="shared" si="138"/>
        <v>-</v>
      </c>
      <c r="DC112" s="187" t="e">
        <f t="shared" si="139"/>
        <v>#VALUE!</v>
      </c>
      <c r="DD112" s="416"/>
      <c r="DE112" s="188"/>
    </row>
    <row r="113" spans="1:128" ht="40" customHeight="1" x14ac:dyDescent="0.2">
      <c r="A113" s="390" t="e">
        <f t="shared" si="72"/>
        <v>#VALUE!</v>
      </c>
      <c r="B113" s="390" t="e">
        <f t="shared" si="73"/>
        <v>#VALUE!</v>
      </c>
      <c r="C113" s="390" t="e">
        <f t="shared" si="74"/>
        <v>#VALUE!</v>
      </c>
      <c r="D113" s="390" t="e">
        <f t="shared" si="75"/>
        <v>#VALUE!</v>
      </c>
      <c r="E113" s="390" t="e">
        <f t="shared" si="76"/>
        <v>#VALUE!</v>
      </c>
      <c r="F113" s="390" t="e">
        <f t="shared" si="77"/>
        <v>#VALUE!</v>
      </c>
      <c r="G113" s="390" t="e">
        <f t="shared" si="78"/>
        <v>#VALUE!</v>
      </c>
      <c r="H113" s="390" t="e">
        <f t="shared" si="79"/>
        <v>#VALUE!</v>
      </c>
      <c r="I113" s="390" t="e">
        <f t="shared" si="80"/>
        <v>#VALUE!</v>
      </c>
      <c r="J113" s="390" t="e">
        <f t="shared" si="81"/>
        <v>#VALUE!</v>
      </c>
      <c r="K113" s="390" t="e">
        <f t="shared" si="82"/>
        <v>#VALUE!</v>
      </c>
      <c r="L113" s="390" t="e">
        <f t="shared" si="83"/>
        <v>#VALUE!</v>
      </c>
      <c r="M113" s="390" t="e">
        <f t="shared" si="84"/>
        <v>#VALUE!</v>
      </c>
      <c r="N113" s="390" t="e">
        <f t="shared" si="85"/>
        <v>#VALUE!</v>
      </c>
      <c r="O113" s="390" t="e">
        <f t="shared" si="86"/>
        <v>#VALUE!</v>
      </c>
      <c r="P113" s="390" t="e">
        <f t="shared" si="87"/>
        <v>#VALUE!</v>
      </c>
      <c r="Q113" s="390" t="e">
        <f t="shared" si="88"/>
        <v>#VALUE!</v>
      </c>
      <c r="R113" s="390" t="e">
        <f t="shared" si="89"/>
        <v>#VALUE!</v>
      </c>
      <c r="S113" s="390" t="e">
        <f t="shared" si="90"/>
        <v>#VALUE!</v>
      </c>
      <c r="T113" s="390" t="e">
        <f t="shared" si="91"/>
        <v>#VALUE!</v>
      </c>
      <c r="U113" s="387">
        <f t="shared" si="92"/>
        <v>0</v>
      </c>
      <c r="V113" s="175">
        <f>BDD!A103</f>
        <v>3941</v>
      </c>
      <c r="W113" s="176" t="str">
        <f>BDD!B103</f>
        <v>Kiwi Sun Gold</v>
      </c>
      <c r="X113" s="177" t="str">
        <f>IF(BDD!F103=0, "", BDD!F103)</f>
        <v>❤️</v>
      </c>
      <c r="Y113" s="178" t="e">
        <f>ROUND(BDD!G103+FDP_CMD_KG, 2)</f>
        <v>#VALUE!</v>
      </c>
      <c r="Z113" s="178" t="e">
        <f>ROUND(BDD!G103+FDP_FACT_KG, 2)</f>
        <v>#DIV/0!</v>
      </c>
      <c r="AA113" s="179" t="str">
        <f>BDD!H103</f>
        <v>kg</v>
      </c>
      <c r="AB113" s="180" t="str">
        <f>IF(NOT(ISBLANK(BDD!I103)), ROUND(SUM((BDD!G103*reduc1),FDP_CMD_KG), 2), "")</f>
        <v/>
      </c>
      <c r="AC113" s="180" t="str">
        <f>IF(NOT(ISBLANK(BDD!J103)), ROUND(SUM((BDD!G103*reduc2),FDP_CMD_KG), 2), "")</f>
        <v/>
      </c>
      <c r="AD113" s="180" t="str">
        <f>IF(NOT(ISBLANK(BDD!K103)), ROUND(SUM((BDD!G103*reduc3),FDP_CMD_KG), 2), "")</f>
        <v/>
      </c>
      <c r="AE113" s="180" t="str">
        <f>IF(NOT(ISBLANK(BDD!I103)), ROUND(SUM((BDD!G103*reduc1),FDP_FACT_KG), 2), "")</f>
        <v/>
      </c>
      <c r="AF113" s="180" t="str">
        <f>IF(NOT(ISBLANK(BDD!J103)), ROUND(SUM((BDD!G103*reduc2),FDP_FACT_KG), 2), "")</f>
        <v/>
      </c>
      <c r="AG113" s="180" t="str">
        <f>IF(NOT(ISBLANK(BDD!K103)), ROUND(SUM((BDD!G103*reduc3),FDP_FACT_KG), 2), "")</f>
        <v/>
      </c>
      <c r="AH113" s="181" t="str">
        <f>BDD!C103</f>
        <v>Nouvelle
Zélande</v>
      </c>
      <c r="AI113" s="403">
        <f t="shared" si="93"/>
        <v>0</v>
      </c>
      <c r="AJ113" s="182" t="e">
        <f t="shared" si="94"/>
        <v>#VALUE!</v>
      </c>
      <c r="AK113" s="183" t="e">
        <f t="shared" si="95"/>
        <v>#VALUE!</v>
      </c>
      <c r="AL113" s="534"/>
      <c r="AM113" s="410"/>
      <c r="AN113" s="182" t="e">
        <f t="shared" si="96"/>
        <v>#DIV/0!</v>
      </c>
      <c r="AO113" s="184" t="e">
        <f t="shared" si="97"/>
        <v>#DIV/0!</v>
      </c>
      <c r="AP113" s="174"/>
      <c r="AQ113" s="174"/>
      <c r="AR113" s="534"/>
      <c r="AS113" s="409">
        <f t="shared" si="98"/>
        <v>0</v>
      </c>
      <c r="AT113" s="182" t="e">
        <f t="shared" si="99"/>
        <v>#DIV/0!</v>
      </c>
      <c r="AU113" s="183" t="e">
        <f t="shared" ref="AU113:AU176" si="140">$AS113*$AT113</f>
        <v>#DIV/0!</v>
      </c>
      <c r="AV113" s="185">
        <f>COMMANDE!O113</f>
        <v>0</v>
      </c>
      <c r="AW113" s="186" t="str">
        <f t="shared" si="100"/>
        <v>-</v>
      </c>
      <c r="AX113" s="187" t="e">
        <f t="shared" si="101"/>
        <v>#VALUE!</v>
      </c>
      <c r="AY113" s="185">
        <f>COMMANDE!Q113</f>
        <v>0</v>
      </c>
      <c r="AZ113" s="186" t="str">
        <f t="shared" si="102"/>
        <v>-</v>
      </c>
      <c r="BA113" s="187" t="e">
        <f t="shared" si="103"/>
        <v>#VALUE!</v>
      </c>
      <c r="BB113" s="185">
        <f>COMMANDE!S113</f>
        <v>0</v>
      </c>
      <c r="BC113" s="186" t="str">
        <f t="shared" si="104"/>
        <v>-</v>
      </c>
      <c r="BD113" s="187" t="e">
        <f t="shared" si="105"/>
        <v>#VALUE!</v>
      </c>
      <c r="BE113" s="185">
        <f>COMMANDE!U113</f>
        <v>0</v>
      </c>
      <c r="BF113" s="186" t="str">
        <f t="shared" si="106"/>
        <v>-</v>
      </c>
      <c r="BG113" s="187" t="e">
        <f t="shared" si="107"/>
        <v>#VALUE!</v>
      </c>
      <c r="BH113" s="185">
        <f>COMMANDE!W113</f>
        <v>0</v>
      </c>
      <c r="BI113" s="186" t="str">
        <f t="shared" si="108"/>
        <v>-</v>
      </c>
      <c r="BJ113" s="187" t="e">
        <f t="shared" si="109"/>
        <v>#VALUE!</v>
      </c>
      <c r="BK113" s="185">
        <f>COMMANDE!Y113</f>
        <v>0</v>
      </c>
      <c r="BL113" s="186" t="str">
        <f t="shared" si="110"/>
        <v>-</v>
      </c>
      <c r="BM113" s="187" t="e">
        <f t="shared" si="111"/>
        <v>#VALUE!</v>
      </c>
      <c r="BN113" s="185">
        <f>COMMANDE!AA113</f>
        <v>0</v>
      </c>
      <c r="BO113" s="186" t="str">
        <f t="shared" si="112"/>
        <v>-</v>
      </c>
      <c r="BP113" s="187" t="e">
        <f t="shared" si="113"/>
        <v>#VALUE!</v>
      </c>
      <c r="BQ113" s="185">
        <f>COMMANDE!AC113</f>
        <v>0</v>
      </c>
      <c r="BR113" s="186" t="str">
        <f t="shared" si="114"/>
        <v>-</v>
      </c>
      <c r="BS113" s="187" t="e">
        <f t="shared" si="115"/>
        <v>#VALUE!</v>
      </c>
      <c r="BT113" s="185">
        <f>COMMANDE!AE113</f>
        <v>0</v>
      </c>
      <c r="BU113" s="186" t="str">
        <f t="shared" si="116"/>
        <v>-</v>
      </c>
      <c r="BV113" s="187" t="e">
        <f t="shared" si="117"/>
        <v>#VALUE!</v>
      </c>
      <c r="BW113" s="185">
        <f>COMMANDE!AG113</f>
        <v>0</v>
      </c>
      <c r="BX113" s="186" t="str">
        <f t="shared" si="118"/>
        <v>-</v>
      </c>
      <c r="BY113" s="187" t="e">
        <f t="shared" si="119"/>
        <v>#VALUE!</v>
      </c>
      <c r="BZ113" s="185">
        <f>COMMANDE!AI113</f>
        <v>0</v>
      </c>
      <c r="CA113" s="186" t="str">
        <f t="shared" si="120"/>
        <v>-</v>
      </c>
      <c r="CB113" s="187" t="e">
        <f t="shared" si="121"/>
        <v>#VALUE!</v>
      </c>
      <c r="CC113" s="185">
        <f>COMMANDE!AK113</f>
        <v>0</v>
      </c>
      <c r="CD113" s="186" t="str">
        <f t="shared" si="122"/>
        <v>-</v>
      </c>
      <c r="CE113" s="187" t="e">
        <f t="shared" si="123"/>
        <v>#VALUE!</v>
      </c>
      <c r="CF113" s="185">
        <f>COMMANDE!AM113</f>
        <v>0</v>
      </c>
      <c r="CG113" s="186" t="str">
        <f t="shared" si="124"/>
        <v>-</v>
      </c>
      <c r="CH113" s="187" t="e">
        <f t="shared" si="125"/>
        <v>#VALUE!</v>
      </c>
      <c r="CI113" s="185">
        <f>COMMANDE!AO113</f>
        <v>0</v>
      </c>
      <c r="CJ113" s="186" t="str">
        <f t="shared" si="126"/>
        <v>-</v>
      </c>
      <c r="CK113" s="187" t="e">
        <f t="shared" si="127"/>
        <v>#VALUE!</v>
      </c>
      <c r="CL113" s="185">
        <f>COMMANDE!AQ113</f>
        <v>0</v>
      </c>
      <c r="CM113" s="186" t="str">
        <f t="shared" si="128"/>
        <v>-</v>
      </c>
      <c r="CN113" s="187" t="e">
        <f t="shared" si="129"/>
        <v>#VALUE!</v>
      </c>
      <c r="CO113" s="185">
        <f>COMMANDE!AS113</f>
        <v>0</v>
      </c>
      <c r="CP113" s="186" t="str">
        <f t="shared" si="130"/>
        <v>-</v>
      </c>
      <c r="CQ113" s="187" t="e">
        <f t="shared" si="131"/>
        <v>#VALUE!</v>
      </c>
      <c r="CR113" s="185">
        <f>COMMANDE!AU113</f>
        <v>0</v>
      </c>
      <c r="CS113" s="186" t="str">
        <f t="shared" si="132"/>
        <v>-</v>
      </c>
      <c r="CT113" s="187" t="e">
        <f t="shared" si="133"/>
        <v>#VALUE!</v>
      </c>
      <c r="CU113" s="185">
        <f>COMMANDE!AW113</f>
        <v>0</v>
      </c>
      <c r="CV113" s="186" t="str">
        <f t="shared" si="134"/>
        <v>-</v>
      </c>
      <c r="CW113" s="187" t="e">
        <f t="shared" si="135"/>
        <v>#VALUE!</v>
      </c>
      <c r="CX113" s="185">
        <f>COMMANDE!AY113</f>
        <v>0</v>
      </c>
      <c r="CY113" s="186" t="str">
        <f t="shared" si="136"/>
        <v>-</v>
      </c>
      <c r="CZ113" s="187" t="e">
        <f t="shared" si="137"/>
        <v>#VALUE!</v>
      </c>
      <c r="DA113" s="185">
        <f>COMMANDE!BA113</f>
        <v>0</v>
      </c>
      <c r="DB113" s="186" t="str">
        <f t="shared" si="138"/>
        <v>-</v>
      </c>
      <c r="DC113" s="187" t="e">
        <f t="shared" si="139"/>
        <v>#VALUE!</v>
      </c>
      <c r="DD113" s="416"/>
      <c r="DE113" s="188"/>
    </row>
    <row r="114" spans="1:128" ht="40" customHeight="1" x14ac:dyDescent="0.2">
      <c r="A114" s="390" t="e">
        <f t="shared" si="72"/>
        <v>#VALUE!</v>
      </c>
      <c r="B114" s="390" t="e">
        <f t="shared" si="73"/>
        <v>#VALUE!</v>
      </c>
      <c r="C114" s="390" t="e">
        <f t="shared" si="74"/>
        <v>#VALUE!</v>
      </c>
      <c r="D114" s="390" t="e">
        <f t="shared" si="75"/>
        <v>#VALUE!</v>
      </c>
      <c r="E114" s="390" t="e">
        <f t="shared" si="76"/>
        <v>#VALUE!</v>
      </c>
      <c r="F114" s="390" t="e">
        <f t="shared" si="77"/>
        <v>#VALUE!</v>
      </c>
      <c r="G114" s="390" t="e">
        <f t="shared" si="78"/>
        <v>#VALUE!</v>
      </c>
      <c r="H114" s="390" t="e">
        <f t="shared" si="79"/>
        <v>#VALUE!</v>
      </c>
      <c r="I114" s="390" t="e">
        <f t="shared" si="80"/>
        <v>#VALUE!</v>
      </c>
      <c r="J114" s="390" t="e">
        <f t="shared" si="81"/>
        <v>#VALUE!</v>
      </c>
      <c r="K114" s="390" t="e">
        <f t="shared" si="82"/>
        <v>#VALUE!</v>
      </c>
      <c r="L114" s="390" t="e">
        <f t="shared" si="83"/>
        <v>#VALUE!</v>
      </c>
      <c r="M114" s="390" t="e">
        <f t="shared" si="84"/>
        <v>#VALUE!</v>
      </c>
      <c r="N114" s="390" t="e">
        <f t="shared" si="85"/>
        <v>#VALUE!</v>
      </c>
      <c r="O114" s="390" t="e">
        <f t="shared" si="86"/>
        <v>#VALUE!</v>
      </c>
      <c r="P114" s="390" t="e">
        <f t="shared" si="87"/>
        <v>#VALUE!</v>
      </c>
      <c r="Q114" s="390" t="e">
        <f t="shared" si="88"/>
        <v>#VALUE!</v>
      </c>
      <c r="R114" s="390" t="e">
        <f t="shared" si="89"/>
        <v>#VALUE!</v>
      </c>
      <c r="S114" s="390" t="e">
        <f t="shared" si="90"/>
        <v>#VALUE!</v>
      </c>
      <c r="T114" s="390" t="e">
        <f t="shared" si="91"/>
        <v>#VALUE!</v>
      </c>
      <c r="U114" s="387">
        <f t="shared" si="92"/>
        <v>0</v>
      </c>
      <c r="V114" s="175">
        <f>BDD!A104</f>
        <v>1755</v>
      </c>
      <c r="W114" s="176" t="str">
        <f>BDD!B104</f>
        <v>Lait de coco en poudre CRU BIO (1kg)</v>
      </c>
      <c r="X114" s="177" t="str">
        <f>IF(BDD!F104=0, "", BDD!F104)</f>
        <v>❤️</v>
      </c>
      <c r="Y114" s="178" t="e">
        <f>ROUND(BDD!G104+FDP_CMD_KG, 2)</f>
        <v>#VALUE!</v>
      </c>
      <c r="Z114" s="178" t="e">
        <f>ROUND(BDD!G104+FDP_FACT_KG, 2)</f>
        <v>#DIV/0!</v>
      </c>
      <c r="AA114" s="179" t="str">
        <f>BDD!H104</f>
        <v>kg</v>
      </c>
      <c r="AB114" s="180" t="e">
        <f>IF(NOT(ISBLANK(BDD!I104)), ROUND(SUM((BDD!G104*reduc1),FDP_CMD_KG), 2), "")</f>
        <v>#VALUE!</v>
      </c>
      <c r="AC114" s="180" t="str">
        <f>IF(NOT(ISBLANK(BDD!J104)), ROUND(SUM((BDD!G104*reduc2),FDP_CMD_KG), 2), "")</f>
        <v/>
      </c>
      <c r="AD114" s="180" t="str">
        <f>IF(NOT(ISBLANK(BDD!K104)), ROUND(SUM((BDD!G104*reduc3),FDP_CMD_KG), 2), "")</f>
        <v/>
      </c>
      <c r="AE114" s="180" t="e">
        <f>IF(NOT(ISBLANK(BDD!I104)), ROUND(SUM((BDD!G104*reduc1),FDP_FACT_KG), 2), "")</f>
        <v>#DIV/0!</v>
      </c>
      <c r="AF114" s="180" t="str">
        <f>IF(NOT(ISBLANK(BDD!J104)), ROUND(SUM((BDD!G104*reduc2),FDP_FACT_KG), 2), "")</f>
        <v/>
      </c>
      <c r="AG114" s="180" t="str">
        <f>IF(NOT(ISBLANK(BDD!K104)), ROUND(SUM((BDD!G104*reduc3),FDP_FACT_KG), 2), "")</f>
        <v/>
      </c>
      <c r="AH114" s="181" t="str">
        <f>BDD!C104</f>
        <v>Sri Lanka</v>
      </c>
      <c r="AI114" s="403">
        <f t="shared" si="93"/>
        <v>0</v>
      </c>
      <c r="AJ114" s="182" t="e">
        <f t="shared" si="94"/>
        <v>#VALUE!</v>
      </c>
      <c r="AK114" s="183" t="e">
        <f t="shared" si="95"/>
        <v>#VALUE!</v>
      </c>
      <c r="AL114" s="534"/>
      <c r="AM114" s="410"/>
      <c r="AN114" s="182" t="e">
        <f t="shared" si="96"/>
        <v>#DIV/0!</v>
      </c>
      <c r="AO114" s="184" t="e">
        <f t="shared" si="97"/>
        <v>#DIV/0!</v>
      </c>
      <c r="AP114" s="174"/>
      <c r="AQ114" s="174"/>
      <c r="AR114" s="534"/>
      <c r="AS114" s="409">
        <f t="shared" si="98"/>
        <v>0</v>
      </c>
      <c r="AT114" s="182" t="e">
        <f t="shared" si="99"/>
        <v>#DIV/0!</v>
      </c>
      <c r="AU114" s="183" t="e">
        <f t="shared" si="140"/>
        <v>#DIV/0!</v>
      </c>
      <c r="AV114" s="185">
        <f>COMMANDE!O114</f>
        <v>0</v>
      </c>
      <c r="AW114" s="186" t="str">
        <f t="shared" si="100"/>
        <v>-</v>
      </c>
      <c r="AX114" s="187" t="e">
        <f t="shared" si="101"/>
        <v>#VALUE!</v>
      </c>
      <c r="AY114" s="185">
        <f>COMMANDE!Q114</f>
        <v>0</v>
      </c>
      <c r="AZ114" s="186" t="str">
        <f t="shared" si="102"/>
        <v>-</v>
      </c>
      <c r="BA114" s="187" t="e">
        <f t="shared" si="103"/>
        <v>#VALUE!</v>
      </c>
      <c r="BB114" s="185">
        <f>COMMANDE!S114</f>
        <v>0</v>
      </c>
      <c r="BC114" s="186" t="str">
        <f t="shared" si="104"/>
        <v>-</v>
      </c>
      <c r="BD114" s="187" t="e">
        <f t="shared" si="105"/>
        <v>#VALUE!</v>
      </c>
      <c r="BE114" s="185">
        <f>COMMANDE!U114</f>
        <v>0</v>
      </c>
      <c r="BF114" s="186" t="str">
        <f t="shared" si="106"/>
        <v>-</v>
      </c>
      <c r="BG114" s="187" t="e">
        <f t="shared" si="107"/>
        <v>#VALUE!</v>
      </c>
      <c r="BH114" s="185">
        <f>COMMANDE!W114</f>
        <v>0</v>
      </c>
      <c r="BI114" s="186" t="str">
        <f t="shared" si="108"/>
        <v>-</v>
      </c>
      <c r="BJ114" s="187" t="e">
        <f t="shared" si="109"/>
        <v>#VALUE!</v>
      </c>
      <c r="BK114" s="185">
        <f>COMMANDE!Y114</f>
        <v>0</v>
      </c>
      <c r="BL114" s="186" t="str">
        <f t="shared" si="110"/>
        <v>-</v>
      </c>
      <c r="BM114" s="187" t="e">
        <f t="shared" si="111"/>
        <v>#VALUE!</v>
      </c>
      <c r="BN114" s="185">
        <f>COMMANDE!AA114</f>
        <v>0</v>
      </c>
      <c r="BO114" s="186" t="str">
        <f t="shared" si="112"/>
        <v>-</v>
      </c>
      <c r="BP114" s="187" t="e">
        <f t="shared" si="113"/>
        <v>#VALUE!</v>
      </c>
      <c r="BQ114" s="185">
        <f>COMMANDE!AC114</f>
        <v>0</v>
      </c>
      <c r="BR114" s="186" t="str">
        <f t="shared" si="114"/>
        <v>-</v>
      </c>
      <c r="BS114" s="187" t="e">
        <f t="shared" si="115"/>
        <v>#VALUE!</v>
      </c>
      <c r="BT114" s="185">
        <f>COMMANDE!AE114</f>
        <v>0</v>
      </c>
      <c r="BU114" s="186" t="str">
        <f t="shared" si="116"/>
        <v>-</v>
      </c>
      <c r="BV114" s="187" t="e">
        <f t="shared" si="117"/>
        <v>#VALUE!</v>
      </c>
      <c r="BW114" s="185">
        <f>COMMANDE!AG114</f>
        <v>0</v>
      </c>
      <c r="BX114" s="186" t="str">
        <f t="shared" si="118"/>
        <v>-</v>
      </c>
      <c r="BY114" s="187" t="e">
        <f t="shared" si="119"/>
        <v>#VALUE!</v>
      </c>
      <c r="BZ114" s="185">
        <f>COMMANDE!AI114</f>
        <v>0</v>
      </c>
      <c r="CA114" s="186" t="str">
        <f t="shared" si="120"/>
        <v>-</v>
      </c>
      <c r="CB114" s="187" t="e">
        <f t="shared" si="121"/>
        <v>#VALUE!</v>
      </c>
      <c r="CC114" s="185">
        <f>COMMANDE!AK114</f>
        <v>0</v>
      </c>
      <c r="CD114" s="186" t="str">
        <f t="shared" si="122"/>
        <v>-</v>
      </c>
      <c r="CE114" s="187" t="e">
        <f t="shared" si="123"/>
        <v>#VALUE!</v>
      </c>
      <c r="CF114" s="185">
        <f>COMMANDE!AM114</f>
        <v>0</v>
      </c>
      <c r="CG114" s="186" t="str">
        <f t="shared" si="124"/>
        <v>-</v>
      </c>
      <c r="CH114" s="187" t="e">
        <f t="shared" si="125"/>
        <v>#VALUE!</v>
      </c>
      <c r="CI114" s="185">
        <f>COMMANDE!AO114</f>
        <v>0</v>
      </c>
      <c r="CJ114" s="186" t="str">
        <f t="shared" si="126"/>
        <v>-</v>
      </c>
      <c r="CK114" s="187" t="e">
        <f t="shared" si="127"/>
        <v>#VALUE!</v>
      </c>
      <c r="CL114" s="185">
        <f>COMMANDE!AQ114</f>
        <v>0</v>
      </c>
      <c r="CM114" s="186" t="str">
        <f t="shared" si="128"/>
        <v>-</v>
      </c>
      <c r="CN114" s="187" t="e">
        <f t="shared" si="129"/>
        <v>#VALUE!</v>
      </c>
      <c r="CO114" s="185">
        <f>COMMANDE!AS114</f>
        <v>0</v>
      </c>
      <c r="CP114" s="186" t="str">
        <f t="shared" si="130"/>
        <v>-</v>
      </c>
      <c r="CQ114" s="187" t="e">
        <f t="shared" si="131"/>
        <v>#VALUE!</v>
      </c>
      <c r="CR114" s="185">
        <f>COMMANDE!AU114</f>
        <v>0</v>
      </c>
      <c r="CS114" s="186" t="str">
        <f t="shared" si="132"/>
        <v>-</v>
      </c>
      <c r="CT114" s="187" t="e">
        <f t="shared" si="133"/>
        <v>#VALUE!</v>
      </c>
      <c r="CU114" s="185">
        <f>COMMANDE!AW114</f>
        <v>0</v>
      </c>
      <c r="CV114" s="186" t="str">
        <f t="shared" si="134"/>
        <v>-</v>
      </c>
      <c r="CW114" s="187" t="e">
        <f t="shared" si="135"/>
        <v>#VALUE!</v>
      </c>
      <c r="CX114" s="185">
        <f>COMMANDE!AY114</f>
        <v>0</v>
      </c>
      <c r="CY114" s="186" t="str">
        <f t="shared" si="136"/>
        <v>-</v>
      </c>
      <c r="CZ114" s="187" t="e">
        <f t="shared" si="137"/>
        <v>#VALUE!</v>
      </c>
      <c r="DA114" s="185">
        <f>COMMANDE!BA114</f>
        <v>0</v>
      </c>
      <c r="DB114" s="186" t="str">
        <f t="shared" si="138"/>
        <v>-</v>
      </c>
      <c r="DC114" s="187" t="e">
        <f t="shared" si="139"/>
        <v>#VALUE!</v>
      </c>
      <c r="DD114" s="416"/>
      <c r="DE114" s="188"/>
    </row>
    <row r="115" spans="1:128" ht="40" customHeight="1" x14ac:dyDescent="0.2">
      <c r="A115" s="390" t="e">
        <f t="shared" si="72"/>
        <v>#VALUE!</v>
      </c>
      <c r="B115" s="390" t="e">
        <f t="shared" si="73"/>
        <v>#VALUE!</v>
      </c>
      <c r="C115" s="390" t="e">
        <f t="shared" si="74"/>
        <v>#VALUE!</v>
      </c>
      <c r="D115" s="390" t="e">
        <f t="shared" si="75"/>
        <v>#VALUE!</v>
      </c>
      <c r="E115" s="390" t="e">
        <f t="shared" si="76"/>
        <v>#VALUE!</v>
      </c>
      <c r="F115" s="390" t="e">
        <f t="shared" si="77"/>
        <v>#VALUE!</v>
      </c>
      <c r="G115" s="390" t="e">
        <f t="shared" si="78"/>
        <v>#VALUE!</v>
      </c>
      <c r="H115" s="390" t="e">
        <f t="shared" si="79"/>
        <v>#VALUE!</v>
      </c>
      <c r="I115" s="390" t="e">
        <f t="shared" si="80"/>
        <v>#VALUE!</v>
      </c>
      <c r="J115" s="390" t="e">
        <f t="shared" si="81"/>
        <v>#VALUE!</v>
      </c>
      <c r="K115" s="390" t="e">
        <f t="shared" si="82"/>
        <v>#VALUE!</v>
      </c>
      <c r="L115" s="390" t="e">
        <f t="shared" si="83"/>
        <v>#VALUE!</v>
      </c>
      <c r="M115" s="390" t="e">
        <f t="shared" si="84"/>
        <v>#VALUE!</v>
      </c>
      <c r="N115" s="390" t="e">
        <f t="shared" si="85"/>
        <v>#VALUE!</v>
      </c>
      <c r="O115" s="390" t="e">
        <f t="shared" si="86"/>
        <v>#VALUE!</v>
      </c>
      <c r="P115" s="390" t="e">
        <f t="shared" si="87"/>
        <v>#VALUE!</v>
      </c>
      <c r="Q115" s="390" t="e">
        <f t="shared" si="88"/>
        <v>#VALUE!</v>
      </c>
      <c r="R115" s="390" t="e">
        <f t="shared" si="89"/>
        <v>#VALUE!</v>
      </c>
      <c r="S115" s="390" t="e">
        <f t="shared" si="90"/>
        <v>#VALUE!</v>
      </c>
      <c r="T115" s="390" t="e">
        <f t="shared" si="91"/>
        <v>#VALUE!</v>
      </c>
      <c r="U115" s="387">
        <f t="shared" si="92"/>
        <v>0</v>
      </c>
      <c r="V115" s="175">
        <f>BDD!A105</f>
        <v>1755</v>
      </c>
      <c r="W115" s="176" t="str">
        <f>BDD!B105</f>
        <v>Lait de coco en poudre CRU BIO (500g)</v>
      </c>
      <c r="X115" s="177" t="str">
        <f>IF(BDD!F105=0, "", BDD!F105)</f>
        <v>❤️</v>
      </c>
      <c r="Y115" s="178" t="e">
        <f>ROUND(BDD!G105+FDP_CMD_KG, 2)</f>
        <v>#VALUE!</v>
      </c>
      <c r="Z115" s="178" t="e">
        <f>ROUND(BDD!G105+FDP_FACT_KG, 2)</f>
        <v>#DIV/0!</v>
      </c>
      <c r="AA115" s="179" t="str">
        <f>BDD!H105</f>
        <v>kg</v>
      </c>
      <c r="AB115" s="180" t="str">
        <f>IF(NOT(ISBLANK(BDD!I105)), ROUND(SUM((BDD!G105*reduc1),FDP_CMD_KG), 2), "")</f>
        <v/>
      </c>
      <c r="AC115" s="180" t="str">
        <f>IF(NOT(ISBLANK(BDD!J105)), ROUND(SUM((BDD!G105*reduc2),FDP_CMD_KG), 2), "")</f>
        <v/>
      </c>
      <c r="AD115" s="180" t="str">
        <f>IF(NOT(ISBLANK(BDD!K105)), ROUND(SUM((BDD!G105*reduc3),FDP_CMD_KG), 2), "")</f>
        <v/>
      </c>
      <c r="AE115" s="180" t="str">
        <f>IF(NOT(ISBLANK(BDD!I105)), ROUND(SUM((BDD!G105*reduc1),FDP_FACT_KG), 2), "")</f>
        <v/>
      </c>
      <c r="AF115" s="180" t="str">
        <f>IF(NOT(ISBLANK(BDD!J105)), ROUND(SUM((BDD!G105*reduc2),FDP_FACT_KG), 2), "")</f>
        <v/>
      </c>
      <c r="AG115" s="180" t="str">
        <f>IF(NOT(ISBLANK(BDD!K105)), ROUND(SUM((BDD!G105*reduc3),FDP_FACT_KG), 2), "")</f>
        <v/>
      </c>
      <c r="AH115" s="181" t="str">
        <f>BDD!C105</f>
        <v>Sri Lanka</v>
      </c>
      <c r="AI115" s="403">
        <f t="shared" si="93"/>
        <v>0</v>
      </c>
      <c r="AJ115" s="182" t="e">
        <f t="shared" si="94"/>
        <v>#VALUE!</v>
      </c>
      <c r="AK115" s="183" t="e">
        <f t="shared" si="95"/>
        <v>#VALUE!</v>
      </c>
      <c r="AL115" s="534"/>
      <c r="AM115" s="410"/>
      <c r="AN115" s="182" t="e">
        <f t="shared" si="96"/>
        <v>#DIV/0!</v>
      </c>
      <c r="AO115" s="184" t="e">
        <f t="shared" si="97"/>
        <v>#DIV/0!</v>
      </c>
      <c r="AP115" s="174"/>
      <c r="AQ115" s="174"/>
      <c r="AR115" s="534"/>
      <c r="AS115" s="409">
        <f t="shared" si="98"/>
        <v>0</v>
      </c>
      <c r="AT115" s="182" t="e">
        <f t="shared" si="99"/>
        <v>#DIV/0!</v>
      </c>
      <c r="AU115" s="183" t="e">
        <f t="shared" si="140"/>
        <v>#DIV/0!</v>
      </c>
      <c r="AV115" s="185">
        <f>COMMANDE!O115</f>
        <v>0</v>
      </c>
      <c r="AW115" s="186" t="str">
        <f t="shared" si="100"/>
        <v>-</v>
      </c>
      <c r="AX115" s="187" t="e">
        <f t="shared" si="101"/>
        <v>#VALUE!</v>
      </c>
      <c r="AY115" s="185">
        <f>COMMANDE!Q115</f>
        <v>0</v>
      </c>
      <c r="AZ115" s="186" t="str">
        <f t="shared" si="102"/>
        <v>-</v>
      </c>
      <c r="BA115" s="187" t="e">
        <f t="shared" si="103"/>
        <v>#VALUE!</v>
      </c>
      <c r="BB115" s="185">
        <f>COMMANDE!S115</f>
        <v>0</v>
      </c>
      <c r="BC115" s="186" t="str">
        <f t="shared" si="104"/>
        <v>-</v>
      </c>
      <c r="BD115" s="187" t="e">
        <f t="shared" si="105"/>
        <v>#VALUE!</v>
      </c>
      <c r="BE115" s="185">
        <f>COMMANDE!U115</f>
        <v>0</v>
      </c>
      <c r="BF115" s="186" t="str">
        <f t="shared" si="106"/>
        <v>-</v>
      </c>
      <c r="BG115" s="187" t="e">
        <f t="shared" si="107"/>
        <v>#VALUE!</v>
      </c>
      <c r="BH115" s="185">
        <f>COMMANDE!W115</f>
        <v>0</v>
      </c>
      <c r="BI115" s="186" t="str">
        <f t="shared" si="108"/>
        <v>-</v>
      </c>
      <c r="BJ115" s="187" t="e">
        <f t="shared" si="109"/>
        <v>#VALUE!</v>
      </c>
      <c r="BK115" s="185">
        <f>COMMANDE!Y115</f>
        <v>0</v>
      </c>
      <c r="BL115" s="186" t="str">
        <f t="shared" si="110"/>
        <v>-</v>
      </c>
      <c r="BM115" s="187" t="e">
        <f t="shared" si="111"/>
        <v>#VALUE!</v>
      </c>
      <c r="BN115" s="185">
        <f>COMMANDE!AA115</f>
        <v>0</v>
      </c>
      <c r="BO115" s="186" t="str">
        <f t="shared" si="112"/>
        <v>-</v>
      </c>
      <c r="BP115" s="187" t="e">
        <f t="shared" si="113"/>
        <v>#VALUE!</v>
      </c>
      <c r="BQ115" s="185">
        <f>COMMANDE!AC115</f>
        <v>0</v>
      </c>
      <c r="BR115" s="186" t="str">
        <f t="shared" si="114"/>
        <v>-</v>
      </c>
      <c r="BS115" s="187" t="e">
        <f t="shared" si="115"/>
        <v>#VALUE!</v>
      </c>
      <c r="BT115" s="185">
        <f>COMMANDE!AE115</f>
        <v>0</v>
      </c>
      <c r="BU115" s="186" t="str">
        <f t="shared" si="116"/>
        <v>-</v>
      </c>
      <c r="BV115" s="187" t="e">
        <f t="shared" si="117"/>
        <v>#VALUE!</v>
      </c>
      <c r="BW115" s="185">
        <f>COMMANDE!AG115</f>
        <v>0</v>
      </c>
      <c r="BX115" s="186" t="str">
        <f t="shared" si="118"/>
        <v>-</v>
      </c>
      <c r="BY115" s="187" t="e">
        <f t="shared" si="119"/>
        <v>#VALUE!</v>
      </c>
      <c r="BZ115" s="185">
        <f>COMMANDE!AI115</f>
        <v>0</v>
      </c>
      <c r="CA115" s="186" t="str">
        <f t="shared" si="120"/>
        <v>-</v>
      </c>
      <c r="CB115" s="187" t="e">
        <f t="shared" si="121"/>
        <v>#VALUE!</v>
      </c>
      <c r="CC115" s="185">
        <f>COMMANDE!AK115</f>
        <v>0</v>
      </c>
      <c r="CD115" s="186" t="str">
        <f t="shared" si="122"/>
        <v>-</v>
      </c>
      <c r="CE115" s="187" t="e">
        <f t="shared" si="123"/>
        <v>#VALUE!</v>
      </c>
      <c r="CF115" s="185">
        <f>COMMANDE!AM115</f>
        <v>0</v>
      </c>
      <c r="CG115" s="186" t="str">
        <f t="shared" si="124"/>
        <v>-</v>
      </c>
      <c r="CH115" s="187" t="e">
        <f t="shared" si="125"/>
        <v>#VALUE!</v>
      </c>
      <c r="CI115" s="185">
        <f>COMMANDE!AO115</f>
        <v>0</v>
      </c>
      <c r="CJ115" s="186" t="str">
        <f t="shared" si="126"/>
        <v>-</v>
      </c>
      <c r="CK115" s="187" t="e">
        <f t="shared" si="127"/>
        <v>#VALUE!</v>
      </c>
      <c r="CL115" s="185">
        <f>COMMANDE!AQ115</f>
        <v>0</v>
      </c>
      <c r="CM115" s="186" t="str">
        <f t="shared" si="128"/>
        <v>-</v>
      </c>
      <c r="CN115" s="187" t="e">
        <f t="shared" si="129"/>
        <v>#VALUE!</v>
      </c>
      <c r="CO115" s="185">
        <f>COMMANDE!AS115</f>
        <v>0</v>
      </c>
      <c r="CP115" s="186" t="str">
        <f t="shared" si="130"/>
        <v>-</v>
      </c>
      <c r="CQ115" s="187" t="e">
        <f t="shared" si="131"/>
        <v>#VALUE!</v>
      </c>
      <c r="CR115" s="185">
        <f>COMMANDE!AU115</f>
        <v>0</v>
      </c>
      <c r="CS115" s="186" t="str">
        <f t="shared" si="132"/>
        <v>-</v>
      </c>
      <c r="CT115" s="187" t="e">
        <f t="shared" si="133"/>
        <v>#VALUE!</v>
      </c>
      <c r="CU115" s="185">
        <f>COMMANDE!AW115</f>
        <v>0</v>
      </c>
      <c r="CV115" s="186" t="str">
        <f t="shared" si="134"/>
        <v>-</v>
      </c>
      <c r="CW115" s="187" t="e">
        <f t="shared" si="135"/>
        <v>#VALUE!</v>
      </c>
      <c r="CX115" s="185">
        <f>COMMANDE!AY115</f>
        <v>0</v>
      </c>
      <c r="CY115" s="186" t="str">
        <f t="shared" si="136"/>
        <v>-</v>
      </c>
      <c r="CZ115" s="187" t="e">
        <f t="shared" si="137"/>
        <v>#VALUE!</v>
      </c>
      <c r="DA115" s="185">
        <f>COMMANDE!BA115</f>
        <v>0</v>
      </c>
      <c r="DB115" s="186" t="str">
        <f t="shared" si="138"/>
        <v>-</v>
      </c>
      <c r="DC115" s="187" t="e">
        <f t="shared" si="139"/>
        <v>#VALUE!</v>
      </c>
      <c r="DD115" s="416"/>
      <c r="DE115" s="188"/>
    </row>
    <row r="116" spans="1:128" ht="40" customHeight="1" x14ac:dyDescent="0.2">
      <c r="A116" s="390" t="e">
        <f t="shared" si="72"/>
        <v>#VALUE!</v>
      </c>
      <c r="B116" s="390" t="e">
        <f t="shared" si="73"/>
        <v>#VALUE!</v>
      </c>
      <c r="C116" s="390" t="e">
        <f t="shared" si="74"/>
        <v>#VALUE!</v>
      </c>
      <c r="D116" s="390" t="e">
        <f t="shared" si="75"/>
        <v>#VALUE!</v>
      </c>
      <c r="E116" s="390" t="e">
        <f t="shared" si="76"/>
        <v>#VALUE!</v>
      </c>
      <c r="F116" s="390" t="e">
        <f t="shared" si="77"/>
        <v>#VALUE!</v>
      </c>
      <c r="G116" s="390" t="e">
        <f t="shared" si="78"/>
        <v>#VALUE!</v>
      </c>
      <c r="H116" s="390" t="e">
        <f t="shared" si="79"/>
        <v>#VALUE!</v>
      </c>
      <c r="I116" s="390" t="e">
        <f t="shared" si="80"/>
        <v>#VALUE!</v>
      </c>
      <c r="J116" s="390" t="e">
        <f t="shared" si="81"/>
        <v>#VALUE!</v>
      </c>
      <c r="K116" s="390" t="e">
        <f t="shared" si="82"/>
        <v>#VALUE!</v>
      </c>
      <c r="L116" s="390" t="e">
        <f t="shared" si="83"/>
        <v>#VALUE!</v>
      </c>
      <c r="M116" s="390" t="e">
        <f t="shared" si="84"/>
        <v>#VALUE!</v>
      </c>
      <c r="N116" s="390" t="e">
        <f t="shared" si="85"/>
        <v>#VALUE!</v>
      </c>
      <c r="O116" s="390" t="e">
        <f t="shared" si="86"/>
        <v>#VALUE!</v>
      </c>
      <c r="P116" s="390" t="e">
        <f t="shared" si="87"/>
        <v>#VALUE!</v>
      </c>
      <c r="Q116" s="390" t="e">
        <f t="shared" si="88"/>
        <v>#VALUE!</v>
      </c>
      <c r="R116" s="390" t="e">
        <f t="shared" si="89"/>
        <v>#VALUE!</v>
      </c>
      <c r="S116" s="390" t="e">
        <f t="shared" si="90"/>
        <v>#VALUE!</v>
      </c>
      <c r="T116" s="390" t="e">
        <f t="shared" si="91"/>
        <v>#VALUE!</v>
      </c>
      <c r="U116" s="387">
        <f t="shared" si="92"/>
        <v>0</v>
      </c>
      <c r="V116" s="175">
        <f>BDD!A106</f>
        <v>1103</v>
      </c>
      <c r="W116" s="176" t="str">
        <f>BDD!B106</f>
        <v>Lima-Limon BIO (entre citron vert et jaune)
    - (Variété indienne)</v>
      </c>
      <c r="X116" s="177" t="str">
        <f>IF(BDD!F106=0, "", BDD!F106)</f>
        <v>❤️</v>
      </c>
      <c r="Y116" s="178" t="e">
        <f>ROUND(BDD!G106+FDP_CMD_KG, 2)</f>
        <v>#VALUE!</v>
      </c>
      <c r="Z116" s="178" t="e">
        <f>ROUND(BDD!G106+FDP_FACT_KG, 2)</f>
        <v>#DIV/0!</v>
      </c>
      <c r="AA116" s="179" t="str">
        <f>BDD!H106</f>
        <v>kg</v>
      </c>
      <c r="AB116" s="180" t="e">
        <f>IF(NOT(ISBLANK(BDD!I106)), ROUND(SUM((BDD!G106*reduc1),FDP_CMD_KG), 2), "")</f>
        <v>#VALUE!</v>
      </c>
      <c r="AC116" s="180" t="e">
        <f>IF(NOT(ISBLANK(BDD!J106)), ROUND(SUM((BDD!G106*reduc2),FDP_CMD_KG), 2), "")</f>
        <v>#VALUE!</v>
      </c>
      <c r="AD116" s="180" t="e">
        <f>IF(NOT(ISBLANK(BDD!K106)), ROUND(SUM((BDD!G106*reduc3),FDP_CMD_KG), 2), "")</f>
        <v>#VALUE!</v>
      </c>
      <c r="AE116" s="180" t="e">
        <f>IF(NOT(ISBLANK(BDD!I106)), ROUND(SUM((BDD!G106*reduc1),FDP_FACT_KG), 2), "")</f>
        <v>#DIV/0!</v>
      </c>
      <c r="AF116" s="180" t="e">
        <f>IF(NOT(ISBLANK(BDD!J106)), ROUND(SUM((BDD!G106*reduc2),FDP_FACT_KG), 2), "")</f>
        <v>#DIV/0!</v>
      </c>
      <c r="AG116" s="180" t="e">
        <f>IF(NOT(ISBLANK(BDD!K106)), ROUND(SUM((BDD!G106*reduc3),FDP_FACT_KG), 2), "")</f>
        <v>#DIV/0!</v>
      </c>
      <c r="AH116" s="181" t="str">
        <f>BDD!C106</f>
        <v>Malaga</v>
      </c>
      <c r="AI116" s="403">
        <f t="shared" si="93"/>
        <v>0</v>
      </c>
      <c r="AJ116" s="182" t="e">
        <f t="shared" si="94"/>
        <v>#VALUE!</v>
      </c>
      <c r="AK116" s="183" t="e">
        <f t="shared" si="95"/>
        <v>#VALUE!</v>
      </c>
      <c r="AL116" s="534"/>
      <c r="AM116" s="410"/>
      <c r="AN116" s="182" t="e">
        <f t="shared" si="96"/>
        <v>#DIV/0!</v>
      </c>
      <c r="AO116" s="184" t="e">
        <f t="shared" si="97"/>
        <v>#DIV/0!</v>
      </c>
      <c r="AP116" s="174"/>
      <c r="AQ116" s="174"/>
      <c r="AR116" s="534"/>
      <c r="AS116" s="409">
        <f t="shared" si="98"/>
        <v>0</v>
      </c>
      <c r="AT116" s="182" t="e">
        <f t="shared" si="99"/>
        <v>#DIV/0!</v>
      </c>
      <c r="AU116" s="183" t="e">
        <f t="shared" si="140"/>
        <v>#DIV/0!</v>
      </c>
      <c r="AV116" s="185">
        <f>COMMANDE!O116</f>
        <v>0</v>
      </c>
      <c r="AW116" s="186" t="str">
        <f t="shared" si="100"/>
        <v>-</v>
      </c>
      <c r="AX116" s="187" t="e">
        <f t="shared" si="101"/>
        <v>#VALUE!</v>
      </c>
      <c r="AY116" s="185">
        <f>COMMANDE!Q116</f>
        <v>0</v>
      </c>
      <c r="AZ116" s="186" t="str">
        <f t="shared" si="102"/>
        <v>-</v>
      </c>
      <c r="BA116" s="187" t="e">
        <f t="shared" si="103"/>
        <v>#VALUE!</v>
      </c>
      <c r="BB116" s="185">
        <f>COMMANDE!S116</f>
        <v>0</v>
      </c>
      <c r="BC116" s="186" t="str">
        <f t="shared" si="104"/>
        <v>-</v>
      </c>
      <c r="BD116" s="187" t="e">
        <f t="shared" si="105"/>
        <v>#VALUE!</v>
      </c>
      <c r="BE116" s="185">
        <f>COMMANDE!U116</f>
        <v>0</v>
      </c>
      <c r="BF116" s="186" t="str">
        <f t="shared" si="106"/>
        <v>-</v>
      </c>
      <c r="BG116" s="187" t="e">
        <f t="shared" si="107"/>
        <v>#VALUE!</v>
      </c>
      <c r="BH116" s="185">
        <f>COMMANDE!W116</f>
        <v>0</v>
      </c>
      <c r="BI116" s="186" t="str">
        <f t="shared" si="108"/>
        <v>-</v>
      </c>
      <c r="BJ116" s="187" t="e">
        <f t="shared" si="109"/>
        <v>#VALUE!</v>
      </c>
      <c r="BK116" s="185">
        <f>COMMANDE!Y116</f>
        <v>0</v>
      </c>
      <c r="BL116" s="186" t="str">
        <f t="shared" si="110"/>
        <v>-</v>
      </c>
      <c r="BM116" s="187" t="e">
        <f t="shared" si="111"/>
        <v>#VALUE!</v>
      </c>
      <c r="BN116" s="185">
        <f>COMMANDE!AA116</f>
        <v>0</v>
      </c>
      <c r="BO116" s="186" t="str">
        <f t="shared" si="112"/>
        <v>-</v>
      </c>
      <c r="BP116" s="187" t="e">
        <f t="shared" si="113"/>
        <v>#VALUE!</v>
      </c>
      <c r="BQ116" s="185">
        <f>COMMANDE!AC116</f>
        <v>0</v>
      </c>
      <c r="BR116" s="186" t="str">
        <f t="shared" si="114"/>
        <v>-</v>
      </c>
      <c r="BS116" s="187" t="e">
        <f t="shared" si="115"/>
        <v>#VALUE!</v>
      </c>
      <c r="BT116" s="185">
        <f>COMMANDE!AE116</f>
        <v>0</v>
      </c>
      <c r="BU116" s="186" t="str">
        <f t="shared" si="116"/>
        <v>-</v>
      </c>
      <c r="BV116" s="187" t="e">
        <f t="shared" si="117"/>
        <v>#VALUE!</v>
      </c>
      <c r="BW116" s="185">
        <f>COMMANDE!AG116</f>
        <v>0</v>
      </c>
      <c r="BX116" s="186" t="str">
        <f t="shared" si="118"/>
        <v>-</v>
      </c>
      <c r="BY116" s="187" t="e">
        <f t="shared" si="119"/>
        <v>#VALUE!</v>
      </c>
      <c r="BZ116" s="185">
        <f>COMMANDE!AI116</f>
        <v>0</v>
      </c>
      <c r="CA116" s="186" t="str">
        <f t="shared" si="120"/>
        <v>-</v>
      </c>
      <c r="CB116" s="187" t="e">
        <f t="shared" si="121"/>
        <v>#VALUE!</v>
      </c>
      <c r="CC116" s="185">
        <f>COMMANDE!AK116</f>
        <v>0</v>
      </c>
      <c r="CD116" s="186" t="str">
        <f t="shared" si="122"/>
        <v>-</v>
      </c>
      <c r="CE116" s="187" t="e">
        <f t="shared" si="123"/>
        <v>#VALUE!</v>
      </c>
      <c r="CF116" s="185">
        <f>COMMANDE!AM116</f>
        <v>0</v>
      </c>
      <c r="CG116" s="186" t="str">
        <f t="shared" si="124"/>
        <v>-</v>
      </c>
      <c r="CH116" s="187" t="e">
        <f t="shared" si="125"/>
        <v>#VALUE!</v>
      </c>
      <c r="CI116" s="185">
        <f>COMMANDE!AO116</f>
        <v>0</v>
      </c>
      <c r="CJ116" s="186" t="str">
        <f t="shared" si="126"/>
        <v>-</v>
      </c>
      <c r="CK116" s="187" t="e">
        <f t="shared" si="127"/>
        <v>#VALUE!</v>
      </c>
      <c r="CL116" s="185">
        <f>COMMANDE!AQ116</f>
        <v>0</v>
      </c>
      <c r="CM116" s="186" t="str">
        <f t="shared" si="128"/>
        <v>-</v>
      </c>
      <c r="CN116" s="187" t="e">
        <f t="shared" si="129"/>
        <v>#VALUE!</v>
      </c>
      <c r="CO116" s="185">
        <f>COMMANDE!AS116</f>
        <v>0</v>
      </c>
      <c r="CP116" s="186" t="str">
        <f t="shared" si="130"/>
        <v>-</v>
      </c>
      <c r="CQ116" s="187" t="e">
        <f t="shared" si="131"/>
        <v>#VALUE!</v>
      </c>
      <c r="CR116" s="185">
        <f>COMMANDE!AU116</f>
        <v>0</v>
      </c>
      <c r="CS116" s="186" t="str">
        <f t="shared" si="132"/>
        <v>-</v>
      </c>
      <c r="CT116" s="187" t="e">
        <f t="shared" si="133"/>
        <v>#VALUE!</v>
      </c>
      <c r="CU116" s="185">
        <f>COMMANDE!AW116</f>
        <v>0</v>
      </c>
      <c r="CV116" s="186" t="str">
        <f t="shared" si="134"/>
        <v>-</v>
      </c>
      <c r="CW116" s="187" t="e">
        <f t="shared" si="135"/>
        <v>#VALUE!</v>
      </c>
      <c r="CX116" s="185">
        <f>COMMANDE!AY116</f>
        <v>0</v>
      </c>
      <c r="CY116" s="186" t="str">
        <f t="shared" si="136"/>
        <v>-</v>
      </c>
      <c r="CZ116" s="187" t="e">
        <f t="shared" si="137"/>
        <v>#VALUE!</v>
      </c>
      <c r="DA116" s="185">
        <f>COMMANDE!BA116</f>
        <v>0</v>
      </c>
      <c r="DB116" s="186" t="str">
        <f t="shared" si="138"/>
        <v>-</v>
      </c>
      <c r="DC116" s="187" t="e">
        <f t="shared" si="139"/>
        <v>#VALUE!</v>
      </c>
      <c r="DD116" s="416"/>
      <c r="DE116" s="188"/>
    </row>
    <row r="117" spans="1:128" ht="40" customHeight="1" x14ac:dyDescent="0.2">
      <c r="A117" s="390" t="e">
        <f t="shared" si="72"/>
        <v>#VALUE!</v>
      </c>
      <c r="B117" s="390" t="e">
        <f t="shared" si="73"/>
        <v>#VALUE!</v>
      </c>
      <c r="C117" s="390" t="e">
        <f t="shared" si="74"/>
        <v>#VALUE!</v>
      </c>
      <c r="D117" s="390" t="e">
        <f t="shared" si="75"/>
        <v>#VALUE!</v>
      </c>
      <c r="E117" s="390" t="e">
        <f t="shared" si="76"/>
        <v>#VALUE!</v>
      </c>
      <c r="F117" s="390" t="e">
        <f t="shared" si="77"/>
        <v>#VALUE!</v>
      </c>
      <c r="G117" s="390" t="e">
        <f t="shared" si="78"/>
        <v>#VALUE!</v>
      </c>
      <c r="H117" s="390" t="e">
        <f t="shared" si="79"/>
        <v>#VALUE!</v>
      </c>
      <c r="I117" s="390" t="e">
        <f t="shared" si="80"/>
        <v>#VALUE!</v>
      </c>
      <c r="J117" s="390" t="e">
        <f t="shared" si="81"/>
        <v>#VALUE!</v>
      </c>
      <c r="K117" s="390" t="e">
        <f t="shared" si="82"/>
        <v>#VALUE!</v>
      </c>
      <c r="L117" s="390" t="e">
        <f t="shared" si="83"/>
        <v>#VALUE!</v>
      </c>
      <c r="M117" s="390" t="e">
        <f t="shared" si="84"/>
        <v>#VALUE!</v>
      </c>
      <c r="N117" s="390" t="e">
        <f t="shared" si="85"/>
        <v>#VALUE!</v>
      </c>
      <c r="O117" s="390" t="e">
        <f t="shared" si="86"/>
        <v>#VALUE!</v>
      </c>
      <c r="P117" s="390" t="e">
        <f t="shared" si="87"/>
        <v>#VALUE!</v>
      </c>
      <c r="Q117" s="390" t="e">
        <f t="shared" si="88"/>
        <v>#VALUE!</v>
      </c>
      <c r="R117" s="390" t="e">
        <f t="shared" si="89"/>
        <v>#VALUE!</v>
      </c>
      <c r="S117" s="390" t="e">
        <f t="shared" si="90"/>
        <v>#VALUE!</v>
      </c>
      <c r="T117" s="390" t="e">
        <f t="shared" si="91"/>
        <v>#VALUE!</v>
      </c>
      <c r="U117" s="387">
        <f t="shared" si="92"/>
        <v>0</v>
      </c>
      <c r="V117" s="175">
        <f>BDD!A107</f>
        <v>1606</v>
      </c>
      <c r="W117" s="176" t="str">
        <f>BDD!B107</f>
        <v>Lucuma cru en poudre CRU BIO (env. 1 kg)</v>
      </c>
      <c r="X117" s="177" t="str">
        <f>IF(BDD!F107=0, "", BDD!F107)</f>
        <v>OFFRE</v>
      </c>
      <c r="Y117" s="178" t="e">
        <f>ROUND(BDD!G107+FDP_CMD_KG, 2)</f>
        <v>#VALUE!</v>
      </c>
      <c r="Z117" s="178" t="e">
        <f>ROUND(BDD!G107+FDP_FACT_KG, 2)</f>
        <v>#DIV/0!</v>
      </c>
      <c r="AA117" s="179" t="str">
        <f>BDD!H107</f>
        <v>Pièce</v>
      </c>
      <c r="AB117" s="180" t="str">
        <f>IF(NOT(ISBLANK(BDD!I107)), ROUND(SUM((BDD!G107*reduc1),FDP_CMD_KG), 2), "")</f>
        <v/>
      </c>
      <c r="AC117" s="180" t="str">
        <f>IF(NOT(ISBLANK(BDD!J107)), ROUND(SUM((BDD!G107*reduc2),FDP_CMD_KG), 2), "")</f>
        <v/>
      </c>
      <c r="AD117" s="180" t="str">
        <f>IF(NOT(ISBLANK(BDD!K107)), ROUND(SUM((BDD!G107*reduc3),FDP_CMD_KG), 2), "")</f>
        <v/>
      </c>
      <c r="AE117" s="180" t="str">
        <f>IF(NOT(ISBLANK(BDD!I107)), ROUND(SUM((BDD!G107*reduc1),FDP_FACT_KG), 2), "")</f>
        <v/>
      </c>
      <c r="AF117" s="180" t="str">
        <f>IF(NOT(ISBLANK(BDD!J107)), ROUND(SUM((BDD!G107*reduc2),FDP_FACT_KG), 2), "")</f>
        <v/>
      </c>
      <c r="AG117" s="180" t="str">
        <f>IF(NOT(ISBLANK(BDD!K107)), ROUND(SUM((BDD!G107*reduc3),FDP_FACT_KG), 2), "")</f>
        <v/>
      </c>
      <c r="AH117" s="181" t="str">
        <f>BDD!C107</f>
        <v>Pérou</v>
      </c>
      <c r="AI117" s="403">
        <f t="shared" si="93"/>
        <v>0</v>
      </c>
      <c r="AJ117" s="182" t="e">
        <f t="shared" si="94"/>
        <v>#VALUE!</v>
      </c>
      <c r="AK117" s="183" t="e">
        <f t="shared" si="95"/>
        <v>#VALUE!</v>
      </c>
      <c r="AL117" s="534"/>
      <c r="AM117" s="410"/>
      <c r="AN117" s="182" t="e">
        <f t="shared" si="96"/>
        <v>#DIV/0!</v>
      </c>
      <c r="AO117" s="184" t="e">
        <f t="shared" si="97"/>
        <v>#DIV/0!</v>
      </c>
      <c r="AP117" s="174"/>
      <c r="AQ117" s="174"/>
      <c r="AR117" s="534"/>
      <c r="AS117" s="409">
        <f t="shared" si="98"/>
        <v>0</v>
      </c>
      <c r="AT117" s="182" t="e">
        <f t="shared" si="99"/>
        <v>#DIV/0!</v>
      </c>
      <c r="AU117" s="183" t="e">
        <f t="shared" si="140"/>
        <v>#DIV/0!</v>
      </c>
      <c r="AV117" s="185">
        <f>COMMANDE!O117</f>
        <v>0</v>
      </c>
      <c r="AW117" s="186" t="str">
        <f t="shared" si="100"/>
        <v>-</v>
      </c>
      <c r="AX117" s="187" t="e">
        <f t="shared" si="101"/>
        <v>#VALUE!</v>
      </c>
      <c r="AY117" s="185">
        <f>COMMANDE!Q117</f>
        <v>0</v>
      </c>
      <c r="AZ117" s="186" t="str">
        <f t="shared" si="102"/>
        <v>-</v>
      </c>
      <c r="BA117" s="187" t="e">
        <f t="shared" si="103"/>
        <v>#VALUE!</v>
      </c>
      <c r="BB117" s="185">
        <f>COMMANDE!S117</f>
        <v>0</v>
      </c>
      <c r="BC117" s="186" t="str">
        <f t="shared" si="104"/>
        <v>-</v>
      </c>
      <c r="BD117" s="187" t="e">
        <f t="shared" si="105"/>
        <v>#VALUE!</v>
      </c>
      <c r="BE117" s="185">
        <f>COMMANDE!U117</f>
        <v>0</v>
      </c>
      <c r="BF117" s="186" t="str">
        <f t="shared" si="106"/>
        <v>-</v>
      </c>
      <c r="BG117" s="187" t="e">
        <f t="shared" si="107"/>
        <v>#VALUE!</v>
      </c>
      <c r="BH117" s="185">
        <f>COMMANDE!W117</f>
        <v>0</v>
      </c>
      <c r="BI117" s="186" t="str">
        <f t="shared" si="108"/>
        <v>-</v>
      </c>
      <c r="BJ117" s="187" t="e">
        <f t="shared" si="109"/>
        <v>#VALUE!</v>
      </c>
      <c r="BK117" s="185">
        <f>COMMANDE!Y117</f>
        <v>0</v>
      </c>
      <c r="BL117" s="186" t="str">
        <f t="shared" si="110"/>
        <v>-</v>
      </c>
      <c r="BM117" s="187" t="e">
        <f t="shared" si="111"/>
        <v>#VALUE!</v>
      </c>
      <c r="BN117" s="185">
        <f>COMMANDE!AA117</f>
        <v>0</v>
      </c>
      <c r="BO117" s="186" t="str">
        <f t="shared" si="112"/>
        <v>-</v>
      </c>
      <c r="BP117" s="187" t="e">
        <f t="shared" si="113"/>
        <v>#VALUE!</v>
      </c>
      <c r="BQ117" s="185">
        <f>COMMANDE!AC117</f>
        <v>0</v>
      </c>
      <c r="BR117" s="186" t="str">
        <f t="shared" si="114"/>
        <v>-</v>
      </c>
      <c r="BS117" s="187" t="e">
        <f t="shared" si="115"/>
        <v>#VALUE!</v>
      </c>
      <c r="BT117" s="185">
        <f>COMMANDE!AE117</f>
        <v>0</v>
      </c>
      <c r="BU117" s="186" t="str">
        <f t="shared" si="116"/>
        <v>-</v>
      </c>
      <c r="BV117" s="187" t="e">
        <f t="shared" si="117"/>
        <v>#VALUE!</v>
      </c>
      <c r="BW117" s="185">
        <f>COMMANDE!AG117</f>
        <v>0</v>
      </c>
      <c r="BX117" s="186" t="str">
        <f t="shared" si="118"/>
        <v>-</v>
      </c>
      <c r="BY117" s="187" t="e">
        <f t="shared" si="119"/>
        <v>#VALUE!</v>
      </c>
      <c r="BZ117" s="185">
        <f>COMMANDE!AI117</f>
        <v>0</v>
      </c>
      <c r="CA117" s="186" t="str">
        <f t="shared" si="120"/>
        <v>-</v>
      </c>
      <c r="CB117" s="187" t="e">
        <f t="shared" si="121"/>
        <v>#VALUE!</v>
      </c>
      <c r="CC117" s="185">
        <f>COMMANDE!AK117</f>
        <v>0</v>
      </c>
      <c r="CD117" s="186" t="str">
        <f t="shared" si="122"/>
        <v>-</v>
      </c>
      <c r="CE117" s="187" t="e">
        <f t="shared" si="123"/>
        <v>#VALUE!</v>
      </c>
      <c r="CF117" s="185">
        <f>COMMANDE!AM117</f>
        <v>0</v>
      </c>
      <c r="CG117" s="186" t="str">
        <f t="shared" si="124"/>
        <v>-</v>
      </c>
      <c r="CH117" s="187" t="e">
        <f t="shared" si="125"/>
        <v>#VALUE!</v>
      </c>
      <c r="CI117" s="185">
        <f>COMMANDE!AO117</f>
        <v>0</v>
      </c>
      <c r="CJ117" s="186" t="str">
        <f t="shared" si="126"/>
        <v>-</v>
      </c>
      <c r="CK117" s="187" t="e">
        <f t="shared" si="127"/>
        <v>#VALUE!</v>
      </c>
      <c r="CL117" s="185">
        <f>COMMANDE!AQ117</f>
        <v>0</v>
      </c>
      <c r="CM117" s="186" t="str">
        <f t="shared" si="128"/>
        <v>-</v>
      </c>
      <c r="CN117" s="187" t="e">
        <f t="shared" si="129"/>
        <v>#VALUE!</v>
      </c>
      <c r="CO117" s="185">
        <f>COMMANDE!AS117</f>
        <v>0</v>
      </c>
      <c r="CP117" s="186" t="str">
        <f t="shared" si="130"/>
        <v>-</v>
      </c>
      <c r="CQ117" s="187" t="e">
        <f t="shared" si="131"/>
        <v>#VALUE!</v>
      </c>
      <c r="CR117" s="185">
        <f>COMMANDE!AU117</f>
        <v>0</v>
      </c>
      <c r="CS117" s="186" t="str">
        <f t="shared" si="132"/>
        <v>-</v>
      </c>
      <c r="CT117" s="187" t="e">
        <f t="shared" si="133"/>
        <v>#VALUE!</v>
      </c>
      <c r="CU117" s="185">
        <f>COMMANDE!AW117</f>
        <v>0</v>
      </c>
      <c r="CV117" s="186" t="str">
        <f t="shared" si="134"/>
        <v>-</v>
      </c>
      <c r="CW117" s="187" t="e">
        <f t="shared" si="135"/>
        <v>#VALUE!</v>
      </c>
      <c r="CX117" s="185">
        <f>COMMANDE!AY117</f>
        <v>0</v>
      </c>
      <c r="CY117" s="186" t="str">
        <f t="shared" si="136"/>
        <v>-</v>
      </c>
      <c r="CZ117" s="187" t="e">
        <f t="shared" si="137"/>
        <v>#VALUE!</v>
      </c>
      <c r="DA117" s="185">
        <f>COMMANDE!BA117</f>
        <v>0</v>
      </c>
      <c r="DB117" s="186" t="str">
        <f t="shared" si="138"/>
        <v>-</v>
      </c>
      <c r="DC117" s="187" t="e">
        <f t="shared" si="139"/>
        <v>#VALUE!</v>
      </c>
      <c r="DD117" s="416"/>
      <c r="DE117" s="188"/>
    </row>
    <row r="118" spans="1:128" ht="40" customHeight="1" x14ac:dyDescent="0.2">
      <c r="A118" s="390" t="e">
        <f t="shared" si="72"/>
        <v>#VALUE!</v>
      </c>
      <c r="B118" s="390" t="e">
        <f t="shared" si="73"/>
        <v>#VALUE!</v>
      </c>
      <c r="C118" s="390" t="e">
        <f t="shared" si="74"/>
        <v>#VALUE!</v>
      </c>
      <c r="D118" s="390" t="e">
        <f t="shared" si="75"/>
        <v>#VALUE!</v>
      </c>
      <c r="E118" s="390" t="e">
        <f t="shared" si="76"/>
        <v>#VALUE!</v>
      </c>
      <c r="F118" s="390" t="e">
        <f t="shared" si="77"/>
        <v>#VALUE!</v>
      </c>
      <c r="G118" s="390" t="e">
        <f t="shared" si="78"/>
        <v>#VALUE!</v>
      </c>
      <c r="H118" s="390" t="e">
        <f t="shared" si="79"/>
        <v>#VALUE!</v>
      </c>
      <c r="I118" s="390" t="e">
        <f t="shared" si="80"/>
        <v>#VALUE!</v>
      </c>
      <c r="J118" s="390" t="e">
        <f t="shared" si="81"/>
        <v>#VALUE!</v>
      </c>
      <c r="K118" s="390" t="e">
        <f t="shared" si="82"/>
        <v>#VALUE!</v>
      </c>
      <c r="L118" s="390" t="e">
        <f t="shared" si="83"/>
        <v>#VALUE!</v>
      </c>
      <c r="M118" s="390" t="e">
        <f t="shared" si="84"/>
        <v>#VALUE!</v>
      </c>
      <c r="N118" s="390" t="e">
        <f t="shared" si="85"/>
        <v>#VALUE!</v>
      </c>
      <c r="O118" s="390" t="e">
        <f t="shared" si="86"/>
        <v>#VALUE!</v>
      </c>
      <c r="P118" s="390" t="e">
        <f t="shared" si="87"/>
        <v>#VALUE!</v>
      </c>
      <c r="Q118" s="390" t="e">
        <f t="shared" si="88"/>
        <v>#VALUE!</v>
      </c>
      <c r="R118" s="390" t="e">
        <f t="shared" si="89"/>
        <v>#VALUE!</v>
      </c>
      <c r="S118" s="390" t="e">
        <f t="shared" si="90"/>
        <v>#VALUE!</v>
      </c>
      <c r="T118" s="390" t="e">
        <f t="shared" si="91"/>
        <v>#VALUE!</v>
      </c>
      <c r="U118" s="387">
        <f t="shared" si="92"/>
        <v>0</v>
      </c>
      <c r="V118" s="175">
        <f>BDD!A108</f>
        <v>1640</v>
      </c>
      <c r="W118" s="176" t="str">
        <f>BDD!B108</f>
        <v>Maca brute en poudre CRU BIO (env. 1kg)</v>
      </c>
      <c r="X118" s="177" t="str">
        <f>IF(BDD!F108=0, "", BDD!F108)</f>
        <v>OFFRE</v>
      </c>
      <c r="Y118" s="178" t="e">
        <f>ROUND(BDD!G108+FDP_CMD_KG, 2)</f>
        <v>#VALUE!</v>
      </c>
      <c r="Z118" s="178" t="e">
        <f>ROUND(BDD!G108+FDP_FACT_KG, 2)</f>
        <v>#DIV/0!</v>
      </c>
      <c r="AA118" s="179" t="str">
        <f>BDD!H108</f>
        <v>Pièce</v>
      </c>
      <c r="AB118" s="180" t="e">
        <f>IF(NOT(ISBLANK(BDD!I108)), ROUND(SUM((BDD!G108*reduc1),FDP_CMD_KG), 2), "")</f>
        <v>#VALUE!</v>
      </c>
      <c r="AC118" s="180" t="str">
        <f>IF(NOT(ISBLANK(BDD!J108)), ROUND(SUM((BDD!G108*reduc2),FDP_CMD_KG), 2), "")</f>
        <v/>
      </c>
      <c r="AD118" s="180" t="str">
        <f>IF(NOT(ISBLANK(BDD!K108)), ROUND(SUM((BDD!G108*reduc3),FDP_CMD_KG), 2), "")</f>
        <v/>
      </c>
      <c r="AE118" s="180" t="e">
        <f>IF(NOT(ISBLANK(BDD!I108)), ROUND(SUM((BDD!G108*reduc1),FDP_FACT_KG), 2), "")</f>
        <v>#DIV/0!</v>
      </c>
      <c r="AF118" s="180" t="str">
        <f>IF(NOT(ISBLANK(BDD!J108)), ROUND(SUM((BDD!G108*reduc2),FDP_FACT_KG), 2), "")</f>
        <v/>
      </c>
      <c r="AG118" s="180" t="str">
        <f>IF(NOT(ISBLANK(BDD!K108)), ROUND(SUM((BDD!G108*reduc3),FDP_FACT_KG), 2), "")</f>
        <v/>
      </c>
      <c r="AH118" s="181" t="str">
        <f>BDD!C108</f>
        <v>Pérou</v>
      </c>
      <c r="AI118" s="403">
        <f t="shared" si="93"/>
        <v>0</v>
      </c>
      <c r="AJ118" s="182" t="e">
        <f t="shared" si="94"/>
        <v>#VALUE!</v>
      </c>
      <c r="AK118" s="183" t="e">
        <f t="shared" si="95"/>
        <v>#VALUE!</v>
      </c>
      <c r="AL118" s="534"/>
      <c r="AM118" s="410"/>
      <c r="AN118" s="182" t="e">
        <f t="shared" si="96"/>
        <v>#DIV/0!</v>
      </c>
      <c r="AO118" s="184" t="e">
        <f t="shared" si="97"/>
        <v>#DIV/0!</v>
      </c>
      <c r="AP118" s="174"/>
      <c r="AQ118" s="174"/>
      <c r="AR118" s="534"/>
      <c r="AS118" s="409">
        <f t="shared" si="98"/>
        <v>0</v>
      </c>
      <c r="AT118" s="182" t="e">
        <f t="shared" si="99"/>
        <v>#DIV/0!</v>
      </c>
      <c r="AU118" s="183" t="e">
        <f t="shared" si="140"/>
        <v>#DIV/0!</v>
      </c>
      <c r="AV118" s="185">
        <f>COMMANDE!O118</f>
        <v>0</v>
      </c>
      <c r="AW118" s="186" t="str">
        <f t="shared" si="100"/>
        <v>-</v>
      </c>
      <c r="AX118" s="187" t="e">
        <f t="shared" si="101"/>
        <v>#VALUE!</v>
      </c>
      <c r="AY118" s="185">
        <f>COMMANDE!Q118</f>
        <v>0</v>
      </c>
      <c r="AZ118" s="186" t="str">
        <f t="shared" si="102"/>
        <v>-</v>
      </c>
      <c r="BA118" s="187" t="e">
        <f t="shared" si="103"/>
        <v>#VALUE!</v>
      </c>
      <c r="BB118" s="185">
        <f>COMMANDE!S118</f>
        <v>0</v>
      </c>
      <c r="BC118" s="186" t="str">
        <f t="shared" si="104"/>
        <v>-</v>
      </c>
      <c r="BD118" s="187" t="e">
        <f t="shared" si="105"/>
        <v>#VALUE!</v>
      </c>
      <c r="BE118" s="185">
        <f>COMMANDE!U118</f>
        <v>0</v>
      </c>
      <c r="BF118" s="186" t="str">
        <f t="shared" si="106"/>
        <v>-</v>
      </c>
      <c r="BG118" s="187" t="e">
        <f t="shared" si="107"/>
        <v>#VALUE!</v>
      </c>
      <c r="BH118" s="185">
        <f>COMMANDE!W118</f>
        <v>0</v>
      </c>
      <c r="BI118" s="186" t="str">
        <f t="shared" si="108"/>
        <v>-</v>
      </c>
      <c r="BJ118" s="187" t="e">
        <f t="shared" si="109"/>
        <v>#VALUE!</v>
      </c>
      <c r="BK118" s="185">
        <f>COMMANDE!Y118</f>
        <v>0</v>
      </c>
      <c r="BL118" s="186" t="str">
        <f t="shared" si="110"/>
        <v>-</v>
      </c>
      <c r="BM118" s="187" t="e">
        <f t="shared" si="111"/>
        <v>#VALUE!</v>
      </c>
      <c r="BN118" s="185">
        <f>COMMANDE!AA118</f>
        <v>0</v>
      </c>
      <c r="BO118" s="186" t="str">
        <f t="shared" si="112"/>
        <v>-</v>
      </c>
      <c r="BP118" s="187" t="e">
        <f t="shared" si="113"/>
        <v>#VALUE!</v>
      </c>
      <c r="BQ118" s="185">
        <f>COMMANDE!AC118</f>
        <v>0</v>
      </c>
      <c r="BR118" s="186" t="str">
        <f t="shared" si="114"/>
        <v>-</v>
      </c>
      <c r="BS118" s="187" t="e">
        <f t="shared" si="115"/>
        <v>#VALUE!</v>
      </c>
      <c r="BT118" s="185">
        <f>COMMANDE!AE118</f>
        <v>0</v>
      </c>
      <c r="BU118" s="186" t="str">
        <f t="shared" si="116"/>
        <v>-</v>
      </c>
      <c r="BV118" s="187" t="e">
        <f t="shared" si="117"/>
        <v>#VALUE!</v>
      </c>
      <c r="BW118" s="185">
        <f>COMMANDE!AG118</f>
        <v>0</v>
      </c>
      <c r="BX118" s="186" t="str">
        <f t="shared" si="118"/>
        <v>-</v>
      </c>
      <c r="BY118" s="187" t="e">
        <f t="shared" si="119"/>
        <v>#VALUE!</v>
      </c>
      <c r="BZ118" s="185">
        <f>COMMANDE!AI118</f>
        <v>0</v>
      </c>
      <c r="CA118" s="186" t="str">
        <f t="shared" si="120"/>
        <v>-</v>
      </c>
      <c r="CB118" s="187" t="e">
        <f t="shared" si="121"/>
        <v>#VALUE!</v>
      </c>
      <c r="CC118" s="185">
        <f>COMMANDE!AK118</f>
        <v>0</v>
      </c>
      <c r="CD118" s="186" t="str">
        <f t="shared" si="122"/>
        <v>-</v>
      </c>
      <c r="CE118" s="187" t="e">
        <f t="shared" si="123"/>
        <v>#VALUE!</v>
      </c>
      <c r="CF118" s="185">
        <f>COMMANDE!AM118</f>
        <v>0</v>
      </c>
      <c r="CG118" s="186" t="str">
        <f t="shared" si="124"/>
        <v>-</v>
      </c>
      <c r="CH118" s="187" t="e">
        <f t="shared" si="125"/>
        <v>#VALUE!</v>
      </c>
      <c r="CI118" s="185">
        <f>COMMANDE!AO118</f>
        <v>0</v>
      </c>
      <c r="CJ118" s="186" t="str">
        <f t="shared" si="126"/>
        <v>-</v>
      </c>
      <c r="CK118" s="187" t="e">
        <f t="shared" si="127"/>
        <v>#VALUE!</v>
      </c>
      <c r="CL118" s="185">
        <f>COMMANDE!AQ118</f>
        <v>0</v>
      </c>
      <c r="CM118" s="186" t="str">
        <f t="shared" si="128"/>
        <v>-</v>
      </c>
      <c r="CN118" s="187" t="e">
        <f t="shared" si="129"/>
        <v>#VALUE!</v>
      </c>
      <c r="CO118" s="185">
        <f>COMMANDE!AS118</f>
        <v>0</v>
      </c>
      <c r="CP118" s="186" t="str">
        <f t="shared" si="130"/>
        <v>-</v>
      </c>
      <c r="CQ118" s="187" t="e">
        <f t="shared" si="131"/>
        <v>#VALUE!</v>
      </c>
      <c r="CR118" s="185">
        <f>COMMANDE!AU118</f>
        <v>0</v>
      </c>
      <c r="CS118" s="186" t="str">
        <f t="shared" si="132"/>
        <v>-</v>
      </c>
      <c r="CT118" s="187" t="e">
        <f t="shared" si="133"/>
        <v>#VALUE!</v>
      </c>
      <c r="CU118" s="185">
        <f>COMMANDE!AW118</f>
        <v>0</v>
      </c>
      <c r="CV118" s="186" t="str">
        <f t="shared" si="134"/>
        <v>-</v>
      </c>
      <c r="CW118" s="187" t="e">
        <f t="shared" si="135"/>
        <v>#VALUE!</v>
      </c>
      <c r="CX118" s="185">
        <f>COMMANDE!AY118</f>
        <v>0</v>
      </c>
      <c r="CY118" s="186" t="str">
        <f t="shared" si="136"/>
        <v>-</v>
      </c>
      <c r="CZ118" s="187" t="e">
        <f t="shared" si="137"/>
        <v>#VALUE!</v>
      </c>
      <c r="DA118" s="185">
        <f>COMMANDE!BA118</f>
        <v>0</v>
      </c>
      <c r="DB118" s="186" t="str">
        <f t="shared" si="138"/>
        <v>-</v>
      </c>
      <c r="DC118" s="187" t="e">
        <f t="shared" si="139"/>
        <v>#VALUE!</v>
      </c>
      <c r="DD118" s="416"/>
      <c r="DE118" s="188"/>
    </row>
    <row r="119" spans="1:128" ht="40" customHeight="1" x14ac:dyDescent="0.2">
      <c r="A119" s="390" t="e">
        <f t="shared" si="72"/>
        <v>#VALUE!</v>
      </c>
      <c r="B119" s="390" t="e">
        <f t="shared" si="73"/>
        <v>#VALUE!</v>
      </c>
      <c r="C119" s="390" t="e">
        <f t="shared" si="74"/>
        <v>#VALUE!</v>
      </c>
      <c r="D119" s="390" t="e">
        <f t="shared" si="75"/>
        <v>#VALUE!</v>
      </c>
      <c r="E119" s="390" t="e">
        <f t="shared" si="76"/>
        <v>#VALUE!</v>
      </c>
      <c r="F119" s="390" t="e">
        <f t="shared" si="77"/>
        <v>#VALUE!</v>
      </c>
      <c r="G119" s="390" t="e">
        <f t="shared" si="78"/>
        <v>#VALUE!</v>
      </c>
      <c r="H119" s="390" t="e">
        <f t="shared" si="79"/>
        <v>#VALUE!</v>
      </c>
      <c r="I119" s="390" t="e">
        <f t="shared" si="80"/>
        <v>#VALUE!</v>
      </c>
      <c r="J119" s="390" t="e">
        <f t="shared" si="81"/>
        <v>#VALUE!</v>
      </c>
      <c r="K119" s="390" t="e">
        <f t="shared" si="82"/>
        <v>#VALUE!</v>
      </c>
      <c r="L119" s="390" t="e">
        <f t="shared" si="83"/>
        <v>#VALUE!</v>
      </c>
      <c r="M119" s="390" t="e">
        <f t="shared" si="84"/>
        <v>#VALUE!</v>
      </c>
      <c r="N119" s="390" t="e">
        <f t="shared" si="85"/>
        <v>#VALUE!</v>
      </c>
      <c r="O119" s="390" t="e">
        <f t="shared" si="86"/>
        <v>#VALUE!</v>
      </c>
      <c r="P119" s="390" t="e">
        <f t="shared" si="87"/>
        <v>#VALUE!</v>
      </c>
      <c r="Q119" s="390" t="e">
        <f t="shared" si="88"/>
        <v>#VALUE!</v>
      </c>
      <c r="R119" s="390" t="e">
        <f t="shared" si="89"/>
        <v>#VALUE!</v>
      </c>
      <c r="S119" s="390" t="e">
        <f t="shared" si="90"/>
        <v>#VALUE!</v>
      </c>
      <c r="T119" s="390" t="e">
        <f t="shared" si="91"/>
        <v>#VALUE!</v>
      </c>
      <c r="U119" s="387">
        <f t="shared" si="92"/>
        <v>0</v>
      </c>
      <c r="V119" s="175">
        <f>BDD!A109</f>
        <v>1640</v>
      </c>
      <c r="W119" s="176" t="str">
        <f>BDD!B109</f>
        <v>Maca brute en poudre CRU BIO (env. 500g)</v>
      </c>
      <c r="X119" s="177" t="str">
        <f>IF(BDD!F109=0, "", BDD!F109)</f>
        <v>❤️</v>
      </c>
      <c r="Y119" s="178" t="e">
        <f>ROUND(BDD!G109+FDP_CMD_KG, 2)</f>
        <v>#VALUE!</v>
      </c>
      <c r="Z119" s="178" t="e">
        <f>ROUND(BDD!G109+FDP_FACT_KG, 2)</f>
        <v>#DIV/0!</v>
      </c>
      <c r="AA119" s="179" t="str">
        <f>BDD!H109</f>
        <v>Pièce</v>
      </c>
      <c r="AB119" s="180" t="str">
        <f>IF(NOT(ISBLANK(BDD!I109)), ROUND(SUM((BDD!G109*reduc1),FDP_CMD_KG), 2), "")</f>
        <v/>
      </c>
      <c r="AC119" s="180" t="str">
        <f>IF(NOT(ISBLANK(BDD!J109)), ROUND(SUM((BDD!G109*reduc2),FDP_CMD_KG), 2), "")</f>
        <v/>
      </c>
      <c r="AD119" s="180" t="str">
        <f>IF(NOT(ISBLANK(BDD!K109)), ROUND(SUM((BDD!G109*reduc3),FDP_CMD_KG), 2), "")</f>
        <v/>
      </c>
      <c r="AE119" s="180" t="str">
        <f>IF(NOT(ISBLANK(BDD!I109)), ROUND(SUM((BDD!G109*reduc1),FDP_FACT_KG), 2), "")</f>
        <v/>
      </c>
      <c r="AF119" s="180" t="str">
        <f>IF(NOT(ISBLANK(BDD!J109)), ROUND(SUM((BDD!G109*reduc2),FDP_FACT_KG), 2), "")</f>
        <v/>
      </c>
      <c r="AG119" s="180" t="str">
        <f>IF(NOT(ISBLANK(BDD!K109)), ROUND(SUM((BDD!G109*reduc3),FDP_FACT_KG), 2), "")</f>
        <v/>
      </c>
      <c r="AH119" s="181" t="str">
        <f>BDD!C109</f>
        <v>Pérou</v>
      </c>
      <c r="AI119" s="403">
        <f t="shared" si="93"/>
        <v>0</v>
      </c>
      <c r="AJ119" s="182" t="e">
        <f t="shared" si="94"/>
        <v>#VALUE!</v>
      </c>
      <c r="AK119" s="183" t="e">
        <f t="shared" si="95"/>
        <v>#VALUE!</v>
      </c>
      <c r="AL119" s="534"/>
      <c r="AM119" s="410"/>
      <c r="AN119" s="182" t="e">
        <f t="shared" si="96"/>
        <v>#DIV/0!</v>
      </c>
      <c r="AO119" s="184" t="e">
        <f t="shared" si="97"/>
        <v>#DIV/0!</v>
      </c>
      <c r="AP119" s="174"/>
      <c r="AQ119" s="174"/>
      <c r="AR119" s="534"/>
      <c r="AS119" s="409">
        <f t="shared" si="98"/>
        <v>0</v>
      </c>
      <c r="AT119" s="182" t="e">
        <f t="shared" si="99"/>
        <v>#DIV/0!</v>
      </c>
      <c r="AU119" s="183" t="e">
        <f t="shared" si="140"/>
        <v>#DIV/0!</v>
      </c>
      <c r="AV119" s="185">
        <f>COMMANDE!O119</f>
        <v>0</v>
      </c>
      <c r="AW119" s="186" t="str">
        <f t="shared" si="100"/>
        <v>-</v>
      </c>
      <c r="AX119" s="187" t="e">
        <f t="shared" si="101"/>
        <v>#VALUE!</v>
      </c>
      <c r="AY119" s="185">
        <f>COMMANDE!Q119</f>
        <v>0</v>
      </c>
      <c r="AZ119" s="186" t="str">
        <f t="shared" si="102"/>
        <v>-</v>
      </c>
      <c r="BA119" s="187" t="e">
        <f t="shared" si="103"/>
        <v>#VALUE!</v>
      </c>
      <c r="BB119" s="185">
        <f>COMMANDE!S119</f>
        <v>0</v>
      </c>
      <c r="BC119" s="186" t="str">
        <f t="shared" si="104"/>
        <v>-</v>
      </c>
      <c r="BD119" s="187" t="e">
        <f t="shared" si="105"/>
        <v>#VALUE!</v>
      </c>
      <c r="BE119" s="185">
        <f>COMMANDE!U119</f>
        <v>0</v>
      </c>
      <c r="BF119" s="186" t="str">
        <f t="shared" si="106"/>
        <v>-</v>
      </c>
      <c r="BG119" s="187" t="e">
        <f t="shared" si="107"/>
        <v>#VALUE!</v>
      </c>
      <c r="BH119" s="185">
        <f>COMMANDE!W119</f>
        <v>0</v>
      </c>
      <c r="BI119" s="186" t="str">
        <f t="shared" si="108"/>
        <v>-</v>
      </c>
      <c r="BJ119" s="187" t="e">
        <f t="shared" si="109"/>
        <v>#VALUE!</v>
      </c>
      <c r="BK119" s="185">
        <f>COMMANDE!Y119</f>
        <v>0</v>
      </c>
      <c r="BL119" s="186" t="str">
        <f t="shared" si="110"/>
        <v>-</v>
      </c>
      <c r="BM119" s="187" t="e">
        <f t="shared" si="111"/>
        <v>#VALUE!</v>
      </c>
      <c r="BN119" s="185">
        <f>COMMANDE!AA119</f>
        <v>0</v>
      </c>
      <c r="BO119" s="186" t="str">
        <f t="shared" si="112"/>
        <v>-</v>
      </c>
      <c r="BP119" s="187" t="e">
        <f t="shared" si="113"/>
        <v>#VALUE!</v>
      </c>
      <c r="BQ119" s="185">
        <f>COMMANDE!AC119</f>
        <v>0</v>
      </c>
      <c r="BR119" s="186" t="str">
        <f t="shared" si="114"/>
        <v>-</v>
      </c>
      <c r="BS119" s="187" t="e">
        <f t="shared" si="115"/>
        <v>#VALUE!</v>
      </c>
      <c r="BT119" s="185">
        <f>COMMANDE!AE119</f>
        <v>0</v>
      </c>
      <c r="BU119" s="186" t="str">
        <f t="shared" si="116"/>
        <v>-</v>
      </c>
      <c r="BV119" s="187" t="e">
        <f t="shared" si="117"/>
        <v>#VALUE!</v>
      </c>
      <c r="BW119" s="185">
        <f>COMMANDE!AG119</f>
        <v>0</v>
      </c>
      <c r="BX119" s="186" t="str">
        <f t="shared" si="118"/>
        <v>-</v>
      </c>
      <c r="BY119" s="187" t="e">
        <f t="shared" si="119"/>
        <v>#VALUE!</v>
      </c>
      <c r="BZ119" s="185">
        <f>COMMANDE!AI119</f>
        <v>0</v>
      </c>
      <c r="CA119" s="186" t="str">
        <f t="shared" si="120"/>
        <v>-</v>
      </c>
      <c r="CB119" s="187" t="e">
        <f t="shared" si="121"/>
        <v>#VALUE!</v>
      </c>
      <c r="CC119" s="185">
        <f>COMMANDE!AK119</f>
        <v>0</v>
      </c>
      <c r="CD119" s="186" t="str">
        <f t="shared" si="122"/>
        <v>-</v>
      </c>
      <c r="CE119" s="187" t="e">
        <f t="shared" si="123"/>
        <v>#VALUE!</v>
      </c>
      <c r="CF119" s="185">
        <f>COMMANDE!AM119</f>
        <v>0</v>
      </c>
      <c r="CG119" s="186" t="str">
        <f t="shared" si="124"/>
        <v>-</v>
      </c>
      <c r="CH119" s="187" t="e">
        <f t="shared" si="125"/>
        <v>#VALUE!</v>
      </c>
      <c r="CI119" s="185">
        <f>COMMANDE!AO119</f>
        <v>0</v>
      </c>
      <c r="CJ119" s="186" t="str">
        <f t="shared" si="126"/>
        <v>-</v>
      </c>
      <c r="CK119" s="187" t="e">
        <f t="shared" si="127"/>
        <v>#VALUE!</v>
      </c>
      <c r="CL119" s="185">
        <f>COMMANDE!AQ119</f>
        <v>0</v>
      </c>
      <c r="CM119" s="186" t="str">
        <f t="shared" si="128"/>
        <v>-</v>
      </c>
      <c r="CN119" s="187" t="e">
        <f t="shared" si="129"/>
        <v>#VALUE!</v>
      </c>
      <c r="CO119" s="185">
        <f>COMMANDE!AS119</f>
        <v>0</v>
      </c>
      <c r="CP119" s="186" t="str">
        <f t="shared" si="130"/>
        <v>-</v>
      </c>
      <c r="CQ119" s="187" t="e">
        <f t="shared" si="131"/>
        <v>#VALUE!</v>
      </c>
      <c r="CR119" s="185">
        <f>COMMANDE!AU119</f>
        <v>0</v>
      </c>
      <c r="CS119" s="186" t="str">
        <f t="shared" si="132"/>
        <v>-</v>
      </c>
      <c r="CT119" s="187" t="e">
        <f t="shared" si="133"/>
        <v>#VALUE!</v>
      </c>
      <c r="CU119" s="185">
        <f>COMMANDE!AW119</f>
        <v>0</v>
      </c>
      <c r="CV119" s="186" t="str">
        <f t="shared" si="134"/>
        <v>-</v>
      </c>
      <c r="CW119" s="187" t="e">
        <f t="shared" si="135"/>
        <v>#VALUE!</v>
      </c>
      <c r="CX119" s="185">
        <f>COMMANDE!AY119</f>
        <v>0</v>
      </c>
      <c r="CY119" s="186" t="str">
        <f t="shared" si="136"/>
        <v>-</v>
      </c>
      <c r="CZ119" s="187" t="e">
        <f t="shared" si="137"/>
        <v>#VALUE!</v>
      </c>
      <c r="DA119" s="185">
        <f>COMMANDE!BA119</f>
        <v>0</v>
      </c>
      <c r="DB119" s="186" t="str">
        <f t="shared" si="138"/>
        <v>-</v>
      </c>
      <c r="DC119" s="187" t="e">
        <f t="shared" si="139"/>
        <v>#VALUE!</v>
      </c>
      <c r="DD119" s="416"/>
      <c r="DE119" s="188"/>
    </row>
    <row r="120" spans="1:128" ht="40" customHeight="1" x14ac:dyDescent="0.2">
      <c r="A120" s="390" t="e">
        <f t="shared" si="72"/>
        <v>#VALUE!</v>
      </c>
      <c r="B120" s="390" t="e">
        <f t="shared" si="73"/>
        <v>#VALUE!</v>
      </c>
      <c r="C120" s="390" t="e">
        <f t="shared" si="74"/>
        <v>#VALUE!</v>
      </c>
      <c r="D120" s="390" t="e">
        <f t="shared" si="75"/>
        <v>#VALUE!</v>
      </c>
      <c r="E120" s="390" t="e">
        <f t="shared" si="76"/>
        <v>#VALUE!</v>
      </c>
      <c r="F120" s="390" t="e">
        <f t="shared" si="77"/>
        <v>#VALUE!</v>
      </c>
      <c r="G120" s="390" t="e">
        <f t="shared" si="78"/>
        <v>#VALUE!</v>
      </c>
      <c r="H120" s="390" t="e">
        <f t="shared" si="79"/>
        <v>#VALUE!</v>
      </c>
      <c r="I120" s="390" t="e">
        <f t="shared" si="80"/>
        <v>#VALUE!</v>
      </c>
      <c r="J120" s="390" t="e">
        <f t="shared" si="81"/>
        <v>#VALUE!</v>
      </c>
      <c r="K120" s="390" t="e">
        <f t="shared" si="82"/>
        <v>#VALUE!</v>
      </c>
      <c r="L120" s="390" t="e">
        <f t="shared" si="83"/>
        <v>#VALUE!</v>
      </c>
      <c r="M120" s="390" t="e">
        <f t="shared" si="84"/>
        <v>#VALUE!</v>
      </c>
      <c r="N120" s="390" t="e">
        <f t="shared" si="85"/>
        <v>#VALUE!</v>
      </c>
      <c r="O120" s="390" t="e">
        <f t="shared" si="86"/>
        <v>#VALUE!</v>
      </c>
      <c r="P120" s="390" t="e">
        <f t="shared" si="87"/>
        <v>#VALUE!</v>
      </c>
      <c r="Q120" s="390" t="e">
        <f t="shared" si="88"/>
        <v>#VALUE!</v>
      </c>
      <c r="R120" s="390" t="e">
        <f t="shared" si="89"/>
        <v>#VALUE!</v>
      </c>
      <c r="S120" s="390" t="e">
        <f t="shared" si="90"/>
        <v>#VALUE!</v>
      </c>
      <c r="T120" s="390" t="e">
        <f t="shared" si="91"/>
        <v>#VALUE!</v>
      </c>
      <c r="U120" s="387">
        <f t="shared" si="92"/>
        <v>0</v>
      </c>
      <c r="V120" s="175">
        <f>BDD!A110</f>
        <v>1639</v>
      </c>
      <c r="W120" s="176" t="str">
        <f>BDD!B110</f>
        <v>Maca noire BIO (env. 1kg)</v>
      </c>
      <c r="X120" s="177" t="str">
        <f>IF(BDD!F110=0, "", BDD!F110)</f>
        <v>OFFRE</v>
      </c>
      <c r="Y120" s="178" t="e">
        <f>ROUND(BDD!G110+FDP_CMD_KG, 2)</f>
        <v>#VALUE!</v>
      </c>
      <c r="Z120" s="178" t="e">
        <f>ROUND(BDD!G110+FDP_FACT_KG, 2)</f>
        <v>#DIV/0!</v>
      </c>
      <c r="AA120" s="179" t="str">
        <f>BDD!H110</f>
        <v>Pièce</v>
      </c>
      <c r="AB120" s="180" t="str">
        <f>IF(NOT(ISBLANK(BDD!I110)), ROUND(SUM((BDD!G110*reduc1),FDP_CMD_KG), 2), "")</f>
        <v/>
      </c>
      <c r="AC120" s="180" t="str">
        <f>IF(NOT(ISBLANK(BDD!J110)), ROUND(SUM((BDD!G110*reduc2),FDP_CMD_KG), 2), "")</f>
        <v/>
      </c>
      <c r="AD120" s="180" t="str">
        <f>IF(NOT(ISBLANK(BDD!K110)), ROUND(SUM((BDD!G110*reduc3),FDP_CMD_KG), 2), "")</f>
        <v/>
      </c>
      <c r="AE120" s="180" t="str">
        <f>IF(NOT(ISBLANK(BDD!I110)), ROUND(SUM((BDD!G110*reduc1),FDP_FACT_KG), 2), "")</f>
        <v/>
      </c>
      <c r="AF120" s="180" t="str">
        <f>IF(NOT(ISBLANK(BDD!J110)), ROUND(SUM((BDD!G110*reduc2),FDP_FACT_KG), 2), "")</f>
        <v/>
      </c>
      <c r="AG120" s="180" t="str">
        <f>IF(NOT(ISBLANK(BDD!K110)), ROUND(SUM((BDD!G110*reduc3),FDP_FACT_KG), 2), "")</f>
        <v/>
      </c>
      <c r="AH120" s="181" t="str">
        <f>BDD!C110</f>
        <v>Pérou</v>
      </c>
      <c r="AI120" s="403">
        <f t="shared" si="93"/>
        <v>0</v>
      </c>
      <c r="AJ120" s="182" t="e">
        <f t="shared" si="94"/>
        <v>#VALUE!</v>
      </c>
      <c r="AK120" s="183" t="e">
        <f t="shared" si="95"/>
        <v>#VALUE!</v>
      </c>
      <c r="AL120" s="534"/>
      <c r="AM120" s="410"/>
      <c r="AN120" s="182" t="e">
        <f t="shared" si="96"/>
        <v>#DIV/0!</v>
      </c>
      <c r="AO120" s="184" t="e">
        <f t="shared" si="97"/>
        <v>#DIV/0!</v>
      </c>
      <c r="AP120" s="174"/>
      <c r="AQ120" s="174"/>
      <c r="AR120" s="534"/>
      <c r="AS120" s="409">
        <f t="shared" si="98"/>
        <v>0</v>
      </c>
      <c r="AT120" s="182" t="e">
        <f t="shared" si="99"/>
        <v>#DIV/0!</v>
      </c>
      <c r="AU120" s="183" t="e">
        <f t="shared" si="140"/>
        <v>#DIV/0!</v>
      </c>
      <c r="AV120" s="185">
        <f>COMMANDE!O120</f>
        <v>0</v>
      </c>
      <c r="AW120" s="186" t="str">
        <f t="shared" si="100"/>
        <v>-</v>
      </c>
      <c r="AX120" s="187" t="e">
        <f t="shared" si="101"/>
        <v>#VALUE!</v>
      </c>
      <c r="AY120" s="185">
        <f>COMMANDE!Q120</f>
        <v>0</v>
      </c>
      <c r="AZ120" s="186" t="str">
        <f t="shared" si="102"/>
        <v>-</v>
      </c>
      <c r="BA120" s="187" t="e">
        <f t="shared" si="103"/>
        <v>#VALUE!</v>
      </c>
      <c r="BB120" s="185">
        <f>COMMANDE!S120</f>
        <v>0</v>
      </c>
      <c r="BC120" s="186" t="str">
        <f t="shared" si="104"/>
        <v>-</v>
      </c>
      <c r="BD120" s="187" t="e">
        <f t="shared" si="105"/>
        <v>#VALUE!</v>
      </c>
      <c r="BE120" s="185">
        <f>COMMANDE!U120</f>
        <v>0</v>
      </c>
      <c r="BF120" s="186" t="str">
        <f t="shared" si="106"/>
        <v>-</v>
      </c>
      <c r="BG120" s="187" t="e">
        <f t="shared" si="107"/>
        <v>#VALUE!</v>
      </c>
      <c r="BH120" s="185">
        <f>COMMANDE!W120</f>
        <v>0</v>
      </c>
      <c r="BI120" s="186" t="str">
        <f t="shared" si="108"/>
        <v>-</v>
      </c>
      <c r="BJ120" s="187" t="e">
        <f t="shared" si="109"/>
        <v>#VALUE!</v>
      </c>
      <c r="BK120" s="185">
        <f>COMMANDE!Y120</f>
        <v>0</v>
      </c>
      <c r="BL120" s="186" t="str">
        <f t="shared" si="110"/>
        <v>-</v>
      </c>
      <c r="BM120" s="187" t="e">
        <f t="shared" si="111"/>
        <v>#VALUE!</v>
      </c>
      <c r="BN120" s="185">
        <f>COMMANDE!AA120</f>
        <v>0</v>
      </c>
      <c r="BO120" s="186" t="str">
        <f t="shared" si="112"/>
        <v>-</v>
      </c>
      <c r="BP120" s="187" t="e">
        <f t="shared" si="113"/>
        <v>#VALUE!</v>
      </c>
      <c r="BQ120" s="185">
        <f>COMMANDE!AC120</f>
        <v>0</v>
      </c>
      <c r="BR120" s="186" t="str">
        <f t="shared" si="114"/>
        <v>-</v>
      </c>
      <c r="BS120" s="187" t="e">
        <f t="shared" si="115"/>
        <v>#VALUE!</v>
      </c>
      <c r="BT120" s="185">
        <f>COMMANDE!AE120</f>
        <v>0</v>
      </c>
      <c r="BU120" s="186" t="str">
        <f t="shared" si="116"/>
        <v>-</v>
      </c>
      <c r="BV120" s="187" t="e">
        <f t="shared" si="117"/>
        <v>#VALUE!</v>
      </c>
      <c r="BW120" s="185">
        <f>COMMANDE!AG120</f>
        <v>0</v>
      </c>
      <c r="BX120" s="186" t="str">
        <f t="shared" si="118"/>
        <v>-</v>
      </c>
      <c r="BY120" s="187" t="e">
        <f t="shared" si="119"/>
        <v>#VALUE!</v>
      </c>
      <c r="BZ120" s="185">
        <f>COMMANDE!AI120</f>
        <v>0</v>
      </c>
      <c r="CA120" s="186" t="str">
        <f t="shared" si="120"/>
        <v>-</v>
      </c>
      <c r="CB120" s="187" t="e">
        <f t="shared" si="121"/>
        <v>#VALUE!</v>
      </c>
      <c r="CC120" s="185">
        <f>COMMANDE!AK120</f>
        <v>0</v>
      </c>
      <c r="CD120" s="186" t="str">
        <f t="shared" si="122"/>
        <v>-</v>
      </c>
      <c r="CE120" s="187" t="e">
        <f t="shared" si="123"/>
        <v>#VALUE!</v>
      </c>
      <c r="CF120" s="185">
        <f>COMMANDE!AM120</f>
        <v>0</v>
      </c>
      <c r="CG120" s="186" t="str">
        <f t="shared" si="124"/>
        <v>-</v>
      </c>
      <c r="CH120" s="187" t="e">
        <f t="shared" si="125"/>
        <v>#VALUE!</v>
      </c>
      <c r="CI120" s="185">
        <f>COMMANDE!AO120</f>
        <v>0</v>
      </c>
      <c r="CJ120" s="186" t="str">
        <f t="shared" si="126"/>
        <v>-</v>
      </c>
      <c r="CK120" s="187" t="e">
        <f t="shared" si="127"/>
        <v>#VALUE!</v>
      </c>
      <c r="CL120" s="185">
        <f>COMMANDE!AQ120</f>
        <v>0</v>
      </c>
      <c r="CM120" s="186" t="str">
        <f t="shared" si="128"/>
        <v>-</v>
      </c>
      <c r="CN120" s="187" t="e">
        <f t="shared" si="129"/>
        <v>#VALUE!</v>
      </c>
      <c r="CO120" s="185">
        <f>COMMANDE!AS120</f>
        <v>0</v>
      </c>
      <c r="CP120" s="186" t="str">
        <f t="shared" si="130"/>
        <v>-</v>
      </c>
      <c r="CQ120" s="187" t="e">
        <f t="shared" si="131"/>
        <v>#VALUE!</v>
      </c>
      <c r="CR120" s="185">
        <f>COMMANDE!AU120</f>
        <v>0</v>
      </c>
      <c r="CS120" s="186" t="str">
        <f t="shared" si="132"/>
        <v>-</v>
      </c>
      <c r="CT120" s="187" t="e">
        <f t="shared" si="133"/>
        <v>#VALUE!</v>
      </c>
      <c r="CU120" s="185">
        <f>COMMANDE!AW120</f>
        <v>0</v>
      </c>
      <c r="CV120" s="186" t="str">
        <f t="shared" si="134"/>
        <v>-</v>
      </c>
      <c r="CW120" s="187" t="e">
        <f t="shared" si="135"/>
        <v>#VALUE!</v>
      </c>
      <c r="CX120" s="185">
        <f>COMMANDE!AY120</f>
        <v>0</v>
      </c>
      <c r="CY120" s="186" t="str">
        <f t="shared" si="136"/>
        <v>-</v>
      </c>
      <c r="CZ120" s="187" t="e">
        <f t="shared" si="137"/>
        <v>#VALUE!</v>
      </c>
      <c r="DA120" s="185">
        <f>COMMANDE!BA120</f>
        <v>0</v>
      </c>
      <c r="DB120" s="186" t="str">
        <f t="shared" si="138"/>
        <v>-</v>
      </c>
      <c r="DC120" s="187" t="e">
        <f t="shared" si="139"/>
        <v>#VALUE!</v>
      </c>
      <c r="DD120" s="416"/>
      <c r="DE120" s="188"/>
    </row>
    <row r="121" spans="1:128" ht="40" customHeight="1" x14ac:dyDescent="0.2">
      <c r="A121" s="390" t="e">
        <f t="shared" si="72"/>
        <v>#VALUE!</v>
      </c>
      <c r="B121" s="390" t="e">
        <f t="shared" si="73"/>
        <v>#VALUE!</v>
      </c>
      <c r="C121" s="390" t="e">
        <f t="shared" si="74"/>
        <v>#VALUE!</v>
      </c>
      <c r="D121" s="390" t="e">
        <f t="shared" si="75"/>
        <v>#VALUE!</v>
      </c>
      <c r="E121" s="390" t="e">
        <f t="shared" si="76"/>
        <v>#VALUE!</v>
      </c>
      <c r="F121" s="390" t="e">
        <f t="shared" si="77"/>
        <v>#VALUE!</v>
      </c>
      <c r="G121" s="390" t="e">
        <f t="shared" si="78"/>
        <v>#VALUE!</v>
      </c>
      <c r="H121" s="390" t="e">
        <f t="shared" si="79"/>
        <v>#VALUE!</v>
      </c>
      <c r="I121" s="390" t="e">
        <f t="shared" si="80"/>
        <v>#VALUE!</v>
      </c>
      <c r="J121" s="390" t="e">
        <f t="shared" si="81"/>
        <v>#VALUE!</v>
      </c>
      <c r="K121" s="390" t="e">
        <f t="shared" si="82"/>
        <v>#VALUE!</v>
      </c>
      <c r="L121" s="390" t="e">
        <f t="shared" si="83"/>
        <v>#VALUE!</v>
      </c>
      <c r="M121" s="390" t="e">
        <f t="shared" si="84"/>
        <v>#VALUE!</v>
      </c>
      <c r="N121" s="390" t="e">
        <f t="shared" si="85"/>
        <v>#VALUE!</v>
      </c>
      <c r="O121" s="390" t="e">
        <f t="shared" si="86"/>
        <v>#VALUE!</v>
      </c>
      <c r="P121" s="390" t="e">
        <f t="shared" si="87"/>
        <v>#VALUE!</v>
      </c>
      <c r="Q121" s="390" t="e">
        <f t="shared" si="88"/>
        <v>#VALUE!</v>
      </c>
      <c r="R121" s="390" t="e">
        <f t="shared" si="89"/>
        <v>#VALUE!</v>
      </c>
      <c r="S121" s="390" t="e">
        <f t="shared" si="90"/>
        <v>#VALUE!</v>
      </c>
      <c r="T121" s="390" t="e">
        <f t="shared" si="91"/>
        <v>#VALUE!</v>
      </c>
      <c r="U121" s="387">
        <f t="shared" si="92"/>
        <v>0</v>
      </c>
      <c r="V121" s="175">
        <f>BDD!A111</f>
        <v>1639</v>
      </c>
      <c r="W121" s="176" t="str">
        <f>BDD!B111</f>
        <v>Maca noire BIO (env. 500g)</v>
      </c>
      <c r="X121" s="177" t="str">
        <f>IF(BDD!F111=0, "", BDD!F111)</f>
        <v>OFFRE</v>
      </c>
      <c r="Y121" s="178" t="e">
        <f>ROUND(BDD!G111+FDP_CMD_KG, 2)</f>
        <v>#VALUE!</v>
      </c>
      <c r="Z121" s="178" t="e">
        <f>ROUND(BDD!G111+FDP_FACT_KG, 2)</f>
        <v>#DIV/0!</v>
      </c>
      <c r="AA121" s="179" t="str">
        <f>BDD!H111</f>
        <v>Pièce</v>
      </c>
      <c r="AB121" s="180" t="str">
        <f>IF(NOT(ISBLANK(BDD!I111)), ROUND(SUM((BDD!G111*reduc1),FDP_CMD_KG), 2), "")</f>
        <v/>
      </c>
      <c r="AC121" s="180" t="str">
        <f>IF(NOT(ISBLANK(BDD!J111)), ROUND(SUM((BDD!G111*reduc2),FDP_CMD_KG), 2), "")</f>
        <v/>
      </c>
      <c r="AD121" s="180" t="str">
        <f>IF(NOT(ISBLANK(BDD!K111)), ROUND(SUM((BDD!G111*reduc3),FDP_CMD_KG), 2), "")</f>
        <v/>
      </c>
      <c r="AE121" s="180" t="str">
        <f>IF(NOT(ISBLANK(BDD!I111)), ROUND(SUM((BDD!G111*reduc1),FDP_FACT_KG), 2), "")</f>
        <v/>
      </c>
      <c r="AF121" s="180" t="str">
        <f>IF(NOT(ISBLANK(BDD!J111)), ROUND(SUM((BDD!G111*reduc2),FDP_FACT_KG), 2), "")</f>
        <v/>
      </c>
      <c r="AG121" s="180" t="str">
        <f>IF(NOT(ISBLANK(BDD!K111)), ROUND(SUM((BDD!G111*reduc3),FDP_FACT_KG), 2), "")</f>
        <v/>
      </c>
      <c r="AH121" s="181" t="str">
        <f>BDD!C111</f>
        <v>Pérou</v>
      </c>
      <c r="AI121" s="403">
        <f t="shared" si="93"/>
        <v>0</v>
      </c>
      <c r="AJ121" s="182" t="e">
        <f t="shared" si="94"/>
        <v>#VALUE!</v>
      </c>
      <c r="AK121" s="183" t="e">
        <f t="shared" si="95"/>
        <v>#VALUE!</v>
      </c>
      <c r="AL121" s="534"/>
      <c r="AM121" s="410"/>
      <c r="AN121" s="182" t="e">
        <f t="shared" si="96"/>
        <v>#DIV/0!</v>
      </c>
      <c r="AO121" s="184" t="e">
        <f t="shared" si="97"/>
        <v>#DIV/0!</v>
      </c>
      <c r="AP121" s="174"/>
      <c r="AQ121" s="174"/>
      <c r="AR121" s="534"/>
      <c r="AS121" s="409">
        <f t="shared" si="98"/>
        <v>0</v>
      </c>
      <c r="AT121" s="182" t="e">
        <f t="shared" si="99"/>
        <v>#DIV/0!</v>
      </c>
      <c r="AU121" s="183" t="e">
        <f t="shared" si="140"/>
        <v>#DIV/0!</v>
      </c>
      <c r="AV121" s="185">
        <f>COMMANDE!O121</f>
        <v>0</v>
      </c>
      <c r="AW121" s="186" t="str">
        <f t="shared" si="100"/>
        <v>-</v>
      </c>
      <c r="AX121" s="187" t="e">
        <f t="shared" si="101"/>
        <v>#VALUE!</v>
      </c>
      <c r="AY121" s="185">
        <f>COMMANDE!Q121</f>
        <v>0</v>
      </c>
      <c r="AZ121" s="186" t="str">
        <f t="shared" si="102"/>
        <v>-</v>
      </c>
      <c r="BA121" s="187" t="e">
        <f t="shared" si="103"/>
        <v>#VALUE!</v>
      </c>
      <c r="BB121" s="185">
        <f>COMMANDE!S121</f>
        <v>0</v>
      </c>
      <c r="BC121" s="186" t="str">
        <f t="shared" si="104"/>
        <v>-</v>
      </c>
      <c r="BD121" s="187" t="e">
        <f t="shared" si="105"/>
        <v>#VALUE!</v>
      </c>
      <c r="BE121" s="185">
        <f>COMMANDE!U121</f>
        <v>0</v>
      </c>
      <c r="BF121" s="186" t="str">
        <f t="shared" si="106"/>
        <v>-</v>
      </c>
      <c r="BG121" s="187" t="e">
        <f t="shared" si="107"/>
        <v>#VALUE!</v>
      </c>
      <c r="BH121" s="185">
        <f>COMMANDE!W121</f>
        <v>0</v>
      </c>
      <c r="BI121" s="186" t="str">
        <f t="shared" si="108"/>
        <v>-</v>
      </c>
      <c r="BJ121" s="187" t="e">
        <f t="shared" si="109"/>
        <v>#VALUE!</v>
      </c>
      <c r="BK121" s="185">
        <f>COMMANDE!Y121</f>
        <v>0</v>
      </c>
      <c r="BL121" s="186" t="str">
        <f t="shared" si="110"/>
        <v>-</v>
      </c>
      <c r="BM121" s="187" t="e">
        <f t="shared" si="111"/>
        <v>#VALUE!</v>
      </c>
      <c r="BN121" s="185">
        <f>COMMANDE!AA121</f>
        <v>0</v>
      </c>
      <c r="BO121" s="186" t="str">
        <f t="shared" si="112"/>
        <v>-</v>
      </c>
      <c r="BP121" s="187" t="e">
        <f t="shared" si="113"/>
        <v>#VALUE!</v>
      </c>
      <c r="BQ121" s="185">
        <f>COMMANDE!AC121</f>
        <v>0</v>
      </c>
      <c r="BR121" s="186" t="str">
        <f t="shared" si="114"/>
        <v>-</v>
      </c>
      <c r="BS121" s="187" t="e">
        <f t="shared" si="115"/>
        <v>#VALUE!</v>
      </c>
      <c r="BT121" s="185">
        <f>COMMANDE!AE121</f>
        <v>0</v>
      </c>
      <c r="BU121" s="186" t="str">
        <f t="shared" si="116"/>
        <v>-</v>
      </c>
      <c r="BV121" s="187" t="e">
        <f t="shared" si="117"/>
        <v>#VALUE!</v>
      </c>
      <c r="BW121" s="185">
        <f>COMMANDE!AG121</f>
        <v>0</v>
      </c>
      <c r="BX121" s="186" t="str">
        <f t="shared" si="118"/>
        <v>-</v>
      </c>
      <c r="BY121" s="187" t="e">
        <f t="shared" si="119"/>
        <v>#VALUE!</v>
      </c>
      <c r="BZ121" s="185">
        <f>COMMANDE!AI121</f>
        <v>0</v>
      </c>
      <c r="CA121" s="186" t="str">
        <f t="shared" si="120"/>
        <v>-</v>
      </c>
      <c r="CB121" s="187" t="e">
        <f t="shared" si="121"/>
        <v>#VALUE!</v>
      </c>
      <c r="CC121" s="185">
        <f>COMMANDE!AK121</f>
        <v>0</v>
      </c>
      <c r="CD121" s="186" t="str">
        <f t="shared" si="122"/>
        <v>-</v>
      </c>
      <c r="CE121" s="187" t="e">
        <f t="shared" si="123"/>
        <v>#VALUE!</v>
      </c>
      <c r="CF121" s="185">
        <f>COMMANDE!AM121</f>
        <v>0</v>
      </c>
      <c r="CG121" s="186" t="str">
        <f t="shared" si="124"/>
        <v>-</v>
      </c>
      <c r="CH121" s="187" t="e">
        <f t="shared" si="125"/>
        <v>#VALUE!</v>
      </c>
      <c r="CI121" s="185">
        <f>COMMANDE!AO121</f>
        <v>0</v>
      </c>
      <c r="CJ121" s="186" t="str">
        <f t="shared" si="126"/>
        <v>-</v>
      </c>
      <c r="CK121" s="187" t="e">
        <f t="shared" si="127"/>
        <v>#VALUE!</v>
      </c>
      <c r="CL121" s="185">
        <f>COMMANDE!AQ121</f>
        <v>0</v>
      </c>
      <c r="CM121" s="186" t="str">
        <f t="shared" si="128"/>
        <v>-</v>
      </c>
      <c r="CN121" s="187" t="e">
        <f t="shared" si="129"/>
        <v>#VALUE!</v>
      </c>
      <c r="CO121" s="185">
        <f>COMMANDE!AS121</f>
        <v>0</v>
      </c>
      <c r="CP121" s="186" t="str">
        <f t="shared" si="130"/>
        <v>-</v>
      </c>
      <c r="CQ121" s="187" t="e">
        <f t="shared" si="131"/>
        <v>#VALUE!</v>
      </c>
      <c r="CR121" s="185">
        <f>COMMANDE!AU121</f>
        <v>0</v>
      </c>
      <c r="CS121" s="186" t="str">
        <f t="shared" si="132"/>
        <v>-</v>
      </c>
      <c r="CT121" s="187" t="e">
        <f t="shared" si="133"/>
        <v>#VALUE!</v>
      </c>
      <c r="CU121" s="185">
        <f>COMMANDE!AW121</f>
        <v>0</v>
      </c>
      <c r="CV121" s="186" t="str">
        <f t="shared" si="134"/>
        <v>-</v>
      </c>
      <c r="CW121" s="187" t="e">
        <f t="shared" si="135"/>
        <v>#VALUE!</v>
      </c>
      <c r="CX121" s="185">
        <f>COMMANDE!AY121</f>
        <v>0</v>
      </c>
      <c r="CY121" s="186" t="str">
        <f t="shared" si="136"/>
        <v>-</v>
      </c>
      <c r="CZ121" s="187" t="e">
        <f t="shared" si="137"/>
        <v>#VALUE!</v>
      </c>
      <c r="DA121" s="185">
        <f>COMMANDE!BA121</f>
        <v>0</v>
      </c>
      <c r="DB121" s="186" t="str">
        <f t="shared" si="138"/>
        <v>-</v>
      </c>
      <c r="DC121" s="187" t="e">
        <f t="shared" si="139"/>
        <v>#VALUE!</v>
      </c>
      <c r="DD121" s="416"/>
      <c r="DE121" s="188"/>
    </row>
    <row r="122" spans="1:128" ht="40" customHeight="1" x14ac:dyDescent="0.2">
      <c r="A122" s="390" t="e">
        <f t="shared" si="72"/>
        <v>#VALUE!</v>
      </c>
      <c r="B122" s="390" t="e">
        <f t="shared" si="73"/>
        <v>#VALUE!</v>
      </c>
      <c r="C122" s="390" t="e">
        <f t="shared" si="74"/>
        <v>#VALUE!</v>
      </c>
      <c r="D122" s="390" t="e">
        <f t="shared" si="75"/>
        <v>#VALUE!</v>
      </c>
      <c r="E122" s="390" t="e">
        <f t="shared" si="76"/>
        <v>#VALUE!</v>
      </c>
      <c r="F122" s="390" t="e">
        <f t="shared" si="77"/>
        <v>#VALUE!</v>
      </c>
      <c r="G122" s="390" t="e">
        <f t="shared" si="78"/>
        <v>#VALUE!</v>
      </c>
      <c r="H122" s="390" t="e">
        <f t="shared" si="79"/>
        <v>#VALUE!</v>
      </c>
      <c r="I122" s="390" t="e">
        <f t="shared" si="80"/>
        <v>#VALUE!</v>
      </c>
      <c r="J122" s="390" t="e">
        <f t="shared" si="81"/>
        <v>#VALUE!</v>
      </c>
      <c r="K122" s="390" t="e">
        <f t="shared" si="82"/>
        <v>#VALUE!</v>
      </c>
      <c r="L122" s="390" t="e">
        <f t="shared" si="83"/>
        <v>#VALUE!</v>
      </c>
      <c r="M122" s="390" t="e">
        <f t="shared" si="84"/>
        <v>#VALUE!</v>
      </c>
      <c r="N122" s="390" t="e">
        <f t="shared" si="85"/>
        <v>#VALUE!</v>
      </c>
      <c r="O122" s="390" t="e">
        <f t="shared" si="86"/>
        <v>#VALUE!</v>
      </c>
      <c r="P122" s="390" t="e">
        <f t="shared" si="87"/>
        <v>#VALUE!</v>
      </c>
      <c r="Q122" s="390" t="e">
        <f t="shared" si="88"/>
        <v>#VALUE!</v>
      </c>
      <c r="R122" s="390" t="e">
        <f t="shared" si="89"/>
        <v>#VALUE!</v>
      </c>
      <c r="S122" s="390" t="e">
        <f t="shared" si="90"/>
        <v>#VALUE!</v>
      </c>
      <c r="T122" s="390" t="e">
        <f t="shared" si="91"/>
        <v>#VALUE!</v>
      </c>
      <c r="U122" s="387">
        <f t="shared" si="92"/>
        <v>0</v>
      </c>
      <c r="V122" s="175">
        <f>BDD!A112</f>
        <v>3146</v>
      </c>
      <c r="W122" s="176" t="str">
        <f>BDD!B112</f>
        <v>Maïs doux frais (plateau de 2 pièces)</v>
      </c>
      <c r="X122" s="177" t="str">
        <f>IF(BDD!F112=0, "", BDD!F112)</f>
        <v/>
      </c>
      <c r="Y122" s="178" t="e">
        <f>ROUND(BDD!G112+FDP_CMD_KG, 2)</f>
        <v>#VALUE!</v>
      </c>
      <c r="Z122" s="178" t="e">
        <f>ROUND(BDD!G112+FDP_FACT_KG, 2)</f>
        <v>#DIV/0!</v>
      </c>
      <c r="AA122" s="179" t="str">
        <f>BDD!H112</f>
        <v>Pièce</v>
      </c>
      <c r="AB122" s="180" t="str">
        <f>IF(NOT(ISBLANK(BDD!I112)), ROUND(SUM((BDD!G112*reduc1),FDP_CMD_KG), 2), "")</f>
        <v/>
      </c>
      <c r="AC122" s="180" t="str">
        <f>IF(NOT(ISBLANK(BDD!J112)), ROUND(SUM((BDD!G112*reduc2),FDP_CMD_KG), 2), "")</f>
        <v/>
      </c>
      <c r="AD122" s="180" t="str">
        <f>IF(NOT(ISBLANK(BDD!K112)), ROUND(SUM((BDD!G112*reduc3),FDP_CMD_KG), 2), "")</f>
        <v/>
      </c>
      <c r="AE122" s="180" t="str">
        <f>IF(NOT(ISBLANK(BDD!I112)), ROUND(SUM((BDD!G112*reduc1),FDP_FACT_KG), 2), "")</f>
        <v/>
      </c>
      <c r="AF122" s="180" t="str">
        <f>IF(NOT(ISBLANK(BDD!J112)), ROUND(SUM((BDD!G112*reduc2),FDP_FACT_KG), 2), "")</f>
        <v/>
      </c>
      <c r="AG122" s="180" t="str">
        <f>IF(NOT(ISBLANK(BDD!K112)), ROUND(SUM((BDD!G112*reduc3),FDP_FACT_KG), 2), "")</f>
        <v/>
      </c>
      <c r="AH122" s="181" t="str">
        <f>BDD!C112</f>
        <v>Malaga</v>
      </c>
      <c r="AI122" s="403">
        <f t="shared" si="93"/>
        <v>0</v>
      </c>
      <c r="AJ122" s="182" t="e">
        <f t="shared" si="94"/>
        <v>#VALUE!</v>
      </c>
      <c r="AK122" s="183" t="e">
        <f t="shared" si="95"/>
        <v>#VALUE!</v>
      </c>
      <c r="AL122" s="534"/>
      <c r="AM122" s="410"/>
      <c r="AN122" s="182" t="e">
        <f t="shared" si="96"/>
        <v>#DIV/0!</v>
      </c>
      <c r="AO122" s="184" t="e">
        <f t="shared" si="97"/>
        <v>#DIV/0!</v>
      </c>
      <c r="AP122" s="174"/>
      <c r="AQ122" s="174"/>
      <c r="AR122" s="534"/>
      <c r="AS122" s="409">
        <f t="shared" si="98"/>
        <v>0</v>
      </c>
      <c r="AT122" s="182" t="e">
        <f t="shared" si="99"/>
        <v>#DIV/0!</v>
      </c>
      <c r="AU122" s="183" t="e">
        <f t="shared" si="140"/>
        <v>#DIV/0!</v>
      </c>
      <c r="AV122" s="185">
        <f>COMMANDE!O122</f>
        <v>0</v>
      </c>
      <c r="AW122" s="186" t="str">
        <f t="shared" si="100"/>
        <v>-</v>
      </c>
      <c r="AX122" s="187" t="e">
        <f t="shared" si="101"/>
        <v>#VALUE!</v>
      </c>
      <c r="AY122" s="185">
        <f>COMMANDE!Q122</f>
        <v>0</v>
      </c>
      <c r="AZ122" s="186" t="str">
        <f t="shared" si="102"/>
        <v>-</v>
      </c>
      <c r="BA122" s="187" t="e">
        <f t="shared" si="103"/>
        <v>#VALUE!</v>
      </c>
      <c r="BB122" s="185">
        <f>COMMANDE!S122</f>
        <v>0</v>
      </c>
      <c r="BC122" s="186" t="str">
        <f t="shared" si="104"/>
        <v>-</v>
      </c>
      <c r="BD122" s="187" t="e">
        <f t="shared" si="105"/>
        <v>#VALUE!</v>
      </c>
      <c r="BE122" s="185">
        <f>COMMANDE!U122</f>
        <v>0</v>
      </c>
      <c r="BF122" s="186" t="str">
        <f t="shared" si="106"/>
        <v>-</v>
      </c>
      <c r="BG122" s="187" t="e">
        <f t="shared" si="107"/>
        <v>#VALUE!</v>
      </c>
      <c r="BH122" s="185">
        <f>COMMANDE!W122</f>
        <v>0</v>
      </c>
      <c r="BI122" s="186" t="str">
        <f t="shared" si="108"/>
        <v>-</v>
      </c>
      <c r="BJ122" s="187" t="e">
        <f t="shared" si="109"/>
        <v>#VALUE!</v>
      </c>
      <c r="BK122" s="185">
        <f>COMMANDE!Y122</f>
        <v>0</v>
      </c>
      <c r="BL122" s="186" t="str">
        <f t="shared" si="110"/>
        <v>-</v>
      </c>
      <c r="BM122" s="187" t="e">
        <f t="shared" si="111"/>
        <v>#VALUE!</v>
      </c>
      <c r="BN122" s="185">
        <f>COMMANDE!AA122</f>
        <v>0</v>
      </c>
      <c r="BO122" s="186" t="str">
        <f t="shared" si="112"/>
        <v>-</v>
      </c>
      <c r="BP122" s="187" t="e">
        <f t="shared" si="113"/>
        <v>#VALUE!</v>
      </c>
      <c r="BQ122" s="185">
        <f>COMMANDE!AC122</f>
        <v>0</v>
      </c>
      <c r="BR122" s="186" t="str">
        <f t="shared" si="114"/>
        <v>-</v>
      </c>
      <c r="BS122" s="187" t="e">
        <f t="shared" si="115"/>
        <v>#VALUE!</v>
      </c>
      <c r="BT122" s="185">
        <f>COMMANDE!AE122</f>
        <v>0</v>
      </c>
      <c r="BU122" s="186" t="str">
        <f t="shared" si="116"/>
        <v>-</v>
      </c>
      <c r="BV122" s="187" t="e">
        <f t="shared" si="117"/>
        <v>#VALUE!</v>
      </c>
      <c r="BW122" s="185">
        <f>COMMANDE!AG122</f>
        <v>0</v>
      </c>
      <c r="BX122" s="186" t="str">
        <f t="shared" si="118"/>
        <v>-</v>
      </c>
      <c r="BY122" s="187" t="e">
        <f t="shared" si="119"/>
        <v>#VALUE!</v>
      </c>
      <c r="BZ122" s="185">
        <f>COMMANDE!AI122</f>
        <v>0</v>
      </c>
      <c r="CA122" s="186" t="str">
        <f t="shared" si="120"/>
        <v>-</v>
      </c>
      <c r="CB122" s="187" t="e">
        <f t="shared" si="121"/>
        <v>#VALUE!</v>
      </c>
      <c r="CC122" s="185">
        <f>COMMANDE!AK122</f>
        <v>0</v>
      </c>
      <c r="CD122" s="186" t="str">
        <f t="shared" si="122"/>
        <v>-</v>
      </c>
      <c r="CE122" s="187" t="e">
        <f t="shared" si="123"/>
        <v>#VALUE!</v>
      </c>
      <c r="CF122" s="185">
        <f>COMMANDE!AM122</f>
        <v>0</v>
      </c>
      <c r="CG122" s="186" t="str">
        <f t="shared" si="124"/>
        <v>-</v>
      </c>
      <c r="CH122" s="187" t="e">
        <f t="shared" si="125"/>
        <v>#VALUE!</v>
      </c>
      <c r="CI122" s="185">
        <f>COMMANDE!AO122</f>
        <v>0</v>
      </c>
      <c r="CJ122" s="186" t="str">
        <f t="shared" si="126"/>
        <v>-</v>
      </c>
      <c r="CK122" s="187" t="e">
        <f t="shared" si="127"/>
        <v>#VALUE!</v>
      </c>
      <c r="CL122" s="185">
        <f>COMMANDE!AQ122</f>
        <v>0</v>
      </c>
      <c r="CM122" s="186" t="str">
        <f t="shared" si="128"/>
        <v>-</v>
      </c>
      <c r="CN122" s="187" t="e">
        <f t="shared" si="129"/>
        <v>#VALUE!</v>
      </c>
      <c r="CO122" s="185">
        <f>COMMANDE!AS122</f>
        <v>0</v>
      </c>
      <c r="CP122" s="186" t="str">
        <f t="shared" si="130"/>
        <v>-</v>
      </c>
      <c r="CQ122" s="187" t="e">
        <f t="shared" si="131"/>
        <v>#VALUE!</v>
      </c>
      <c r="CR122" s="185">
        <f>COMMANDE!AU122</f>
        <v>0</v>
      </c>
      <c r="CS122" s="186" t="str">
        <f t="shared" si="132"/>
        <v>-</v>
      </c>
      <c r="CT122" s="187" t="e">
        <f t="shared" si="133"/>
        <v>#VALUE!</v>
      </c>
      <c r="CU122" s="185">
        <f>COMMANDE!AW122</f>
        <v>0</v>
      </c>
      <c r="CV122" s="186" t="str">
        <f t="shared" si="134"/>
        <v>-</v>
      </c>
      <c r="CW122" s="187" t="e">
        <f t="shared" si="135"/>
        <v>#VALUE!</v>
      </c>
      <c r="CX122" s="185">
        <f>COMMANDE!AY122</f>
        <v>0</v>
      </c>
      <c r="CY122" s="186" t="str">
        <f t="shared" si="136"/>
        <v>-</v>
      </c>
      <c r="CZ122" s="187" t="e">
        <f t="shared" si="137"/>
        <v>#VALUE!</v>
      </c>
      <c r="DA122" s="185">
        <f>COMMANDE!BA122</f>
        <v>0</v>
      </c>
      <c r="DB122" s="186" t="str">
        <f t="shared" si="138"/>
        <v>-</v>
      </c>
      <c r="DC122" s="187" t="e">
        <f t="shared" si="139"/>
        <v>#VALUE!</v>
      </c>
      <c r="DD122" s="416"/>
      <c r="DE122" s="188"/>
    </row>
    <row r="123" spans="1:128" ht="40" customHeight="1" x14ac:dyDescent="0.2">
      <c r="A123" s="390" t="e">
        <f t="shared" si="72"/>
        <v>#VALUE!</v>
      </c>
      <c r="B123" s="390" t="e">
        <f t="shared" si="73"/>
        <v>#VALUE!</v>
      </c>
      <c r="C123" s="390" t="e">
        <f t="shared" si="74"/>
        <v>#VALUE!</v>
      </c>
      <c r="D123" s="390" t="e">
        <f t="shared" si="75"/>
        <v>#VALUE!</v>
      </c>
      <c r="E123" s="390" t="e">
        <f t="shared" si="76"/>
        <v>#VALUE!</v>
      </c>
      <c r="F123" s="390" t="e">
        <f t="shared" si="77"/>
        <v>#VALUE!</v>
      </c>
      <c r="G123" s="390" t="e">
        <f t="shared" si="78"/>
        <v>#VALUE!</v>
      </c>
      <c r="H123" s="390" t="e">
        <f t="shared" si="79"/>
        <v>#VALUE!</v>
      </c>
      <c r="I123" s="390" t="e">
        <f t="shared" si="80"/>
        <v>#VALUE!</v>
      </c>
      <c r="J123" s="390" t="e">
        <f t="shared" si="81"/>
        <v>#VALUE!</v>
      </c>
      <c r="K123" s="390" t="e">
        <f t="shared" si="82"/>
        <v>#VALUE!</v>
      </c>
      <c r="L123" s="390" t="e">
        <f t="shared" si="83"/>
        <v>#VALUE!</v>
      </c>
      <c r="M123" s="390" t="e">
        <f t="shared" si="84"/>
        <v>#VALUE!</v>
      </c>
      <c r="N123" s="390" t="e">
        <f t="shared" si="85"/>
        <v>#VALUE!</v>
      </c>
      <c r="O123" s="390" t="e">
        <f t="shared" si="86"/>
        <v>#VALUE!</v>
      </c>
      <c r="P123" s="390" t="e">
        <f t="shared" si="87"/>
        <v>#VALUE!</v>
      </c>
      <c r="Q123" s="390" t="e">
        <f t="shared" si="88"/>
        <v>#VALUE!</v>
      </c>
      <c r="R123" s="390" t="e">
        <f t="shared" si="89"/>
        <v>#VALUE!</v>
      </c>
      <c r="S123" s="390" t="e">
        <f t="shared" si="90"/>
        <v>#VALUE!</v>
      </c>
      <c r="T123" s="390" t="e">
        <f t="shared" si="91"/>
        <v>#VALUE!</v>
      </c>
      <c r="U123" s="387">
        <f t="shared" si="92"/>
        <v>0</v>
      </c>
      <c r="V123" s="175">
        <f>BDD!A113</f>
        <v>5215</v>
      </c>
      <c r="W123" s="176" t="str">
        <f>BDD!B113</f>
        <v>Mangue déshydratée Irwin gourmet (à basse température, tranches)</v>
      </c>
      <c r="X123" s="177" t="str">
        <f>IF(BDD!F113=0, "", BDD!F113)</f>
        <v>❤️</v>
      </c>
      <c r="Y123" s="178" t="e">
        <f>ROUND(BDD!G113+FDP_CMD_KG, 2)</f>
        <v>#VALUE!</v>
      </c>
      <c r="Z123" s="178" t="e">
        <f>ROUND(BDD!G113+FDP_FACT_KG, 2)</f>
        <v>#DIV/0!</v>
      </c>
      <c r="AA123" s="179" t="str">
        <f>BDD!H113</f>
        <v>kg</v>
      </c>
      <c r="AB123" s="180" t="str">
        <f>IF(NOT(ISBLANK(BDD!I113)), ROUND(SUM((BDD!G113*reduc1),FDP_CMD_KG), 2), "")</f>
        <v/>
      </c>
      <c r="AC123" s="180" t="str">
        <f>IF(NOT(ISBLANK(BDD!J113)), ROUND(SUM((BDD!G113*reduc2),FDP_CMD_KG), 2), "")</f>
        <v/>
      </c>
      <c r="AD123" s="180" t="str">
        <f>IF(NOT(ISBLANK(BDD!K113)), ROUND(SUM((BDD!G113*reduc3),FDP_CMD_KG), 2), "")</f>
        <v/>
      </c>
      <c r="AE123" s="180" t="str">
        <f>IF(NOT(ISBLANK(BDD!I113)), ROUND(SUM((BDD!G113*reduc1),FDP_FACT_KG), 2), "")</f>
        <v/>
      </c>
      <c r="AF123" s="180" t="str">
        <f>IF(NOT(ISBLANK(BDD!J113)), ROUND(SUM((BDD!G113*reduc2),FDP_FACT_KG), 2), "")</f>
        <v/>
      </c>
      <c r="AG123" s="180" t="str">
        <f>IF(NOT(ISBLANK(BDD!K113)), ROUND(SUM((BDD!G113*reduc3),FDP_FACT_KG), 2), "")</f>
        <v/>
      </c>
      <c r="AH123" s="181" t="str">
        <f>BDD!C113</f>
        <v>Grenade</v>
      </c>
      <c r="AI123" s="403">
        <f t="shared" si="93"/>
        <v>0</v>
      </c>
      <c r="AJ123" s="182" t="e">
        <f t="shared" si="94"/>
        <v>#VALUE!</v>
      </c>
      <c r="AK123" s="183" t="e">
        <f t="shared" si="95"/>
        <v>#VALUE!</v>
      </c>
      <c r="AL123" s="534"/>
      <c r="AM123" s="410"/>
      <c r="AN123" s="182" t="e">
        <f t="shared" si="96"/>
        <v>#DIV/0!</v>
      </c>
      <c r="AO123" s="184" t="e">
        <f t="shared" si="97"/>
        <v>#DIV/0!</v>
      </c>
      <c r="AP123" s="174"/>
      <c r="AQ123" s="174"/>
      <c r="AR123" s="534"/>
      <c r="AS123" s="409">
        <f t="shared" si="98"/>
        <v>0</v>
      </c>
      <c r="AT123" s="182" t="e">
        <f t="shared" si="99"/>
        <v>#DIV/0!</v>
      </c>
      <c r="AU123" s="183" t="e">
        <f t="shared" si="140"/>
        <v>#DIV/0!</v>
      </c>
      <c r="AV123" s="185">
        <f>COMMANDE!O123</f>
        <v>0</v>
      </c>
      <c r="AW123" s="186" t="str">
        <f t="shared" si="100"/>
        <v>-</v>
      </c>
      <c r="AX123" s="187" t="e">
        <f t="shared" si="101"/>
        <v>#VALUE!</v>
      </c>
      <c r="AY123" s="185">
        <f>COMMANDE!Q123</f>
        <v>0</v>
      </c>
      <c r="AZ123" s="186" t="str">
        <f t="shared" si="102"/>
        <v>-</v>
      </c>
      <c r="BA123" s="187" t="e">
        <f t="shared" si="103"/>
        <v>#VALUE!</v>
      </c>
      <c r="BB123" s="185">
        <f>COMMANDE!S123</f>
        <v>0</v>
      </c>
      <c r="BC123" s="186" t="str">
        <f t="shared" si="104"/>
        <v>-</v>
      </c>
      <c r="BD123" s="187" t="e">
        <f t="shared" si="105"/>
        <v>#VALUE!</v>
      </c>
      <c r="BE123" s="185">
        <f>COMMANDE!U123</f>
        <v>0</v>
      </c>
      <c r="BF123" s="186" t="str">
        <f t="shared" si="106"/>
        <v>-</v>
      </c>
      <c r="BG123" s="187" t="e">
        <f t="shared" si="107"/>
        <v>#VALUE!</v>
      </c>
      <c r="BH123" s="185">
        <f>COMMANDE!W123</f>
        <v>0</v>
      </c>
      <c r="BI123" s="186" t="str">
        <f t="shared" si="108"/>
        <v>-</v>
      </c>
      <c r="BJ123" s="187" t="e">
        <f t="shared" si="109"/>
        <v>#VALUE!</v>
      </c>
      <c r="BK123" s="185">
        <f>COMMANDE!Y123</f>
        <v>0</v>
      </c>
      <c r="BL123" s="186" t="str">
        <f t="shared" si="110"/>
        <v>-</v>
      </c>
      <c r="BM123" s="187" t="e">
        <f t="shared" si="111"/>
        <v>#VALUE!</v>
      </c>
      <c r="BN123" s="185">
        <f>COMMANDE!AA123</f>
        <v>0</v>
      </c>
      <c r="BO123" s="186" t="str">
        <f t="shared" si="112"/>
        <v>-</v>
      </c>
      <c r="BP123" s="187" t="e">
        <f t="shared" si="113"/>
        <v>#VALUE!</v>
      </c>
      <c r="BQ123" s="185">
        <f>COMMANDE!AC123</f>
        <v>0</v>
      </c>
      <c r="BR123" s="186" t="str">
        <f t="shared" si="114"/>
        <v>-</v>
      </c>
      <c r="BS123" s="187" t="e">
        <f t="shared" si="115"/>
        <v>#VALUE!</v>
      </c>
      <c r="BT123" s="185">
        <f>COMMANDE!AE123</f>
        <v>0</v>
      </c>
      <c r="BU123" s="186" t="str">
        <f t="shared" si="116"/>
        <v>-</v>
      </c>
      <c r="BV123" s="187" t="e">
        <f t="shared" si="117"/>
        <v>#VALUE!</v>
      </c>
      <c r="BW123" s="185">
        <f>COMMANDE!AG123</f>
        <v>0</v>
      </c>
      <c r="BX123" s="186" t="str">
        <f t="shared" si="118"/>
        <v>-</v>
      </c>
      <c r="BY123" s="187" t="e">
        <f t="shared" si="119"/>
        <v>#VALUE!</v>
      </c>
      <c r="BZ123" s="185">
        <f>COMMANDE!AI123</f>
        <v>0</v>
      </c>
      <c r="CA123" s="186" t="str">
        <f t="shared" si="120"/>
        <v>-</v>
      </c>
      <c r="CB123" s="187" t="e">
        <f t="shared" si="121"/>
        <v>#VALUE!</v>
      </c>
      <c r="CC123" s="185">
        <f>COMMANDE!AK123</f>
        <v>0</v>
      </c>
      <c r="CD123" s="186" t="str">
        <f t="shared" si="122"/>
        <v>-</v>
      </c>
      <c r="CE123" s="187" t="e">
        <f t="shared" si="123"/>
        <v>#VALUE!</v>
      </c>
      <c r="CF123" s="185">
        <f>COMMANDE!AM123</f>
        <v>0</v>
      </c>
      <c r="CG123" s="186" t="str">
        <f t="shared" si="124"/>
        <v>-</v>
      </c>
      <c r="CH123" s="187" t="e">
        <f t="shared" si="125"/>
        <v>#VALUE!</v>
      </c>
      <c r="CI123" s="185">
        <f>COMMANDE!AO123</f>
        <v>0</v>
      </c>
      <c r="CJ123" s="186" t="str">
        <f t="shared" si="126"/>
        <v>-</v>
      </c>
      <c r="CK123" s="187" t="e">
        <f t="shared" si="127"/>
        <v>#VALUE!</v>
      </c>
      <c r="CL123" s="185">
        <f>COMMANDE!AQ123</f>
        <v>0</v>
      </c>
      <c r="CM123" s="186" t="str">
        <f t="shared" si="128"/>
        <v>-</v>
      </c>
      <c r="CN123" s="187" t="e">
        <f t="shared" si="129"/>
        <v>#VALUE!</v>
      </c>
      <c r="CO123" s="185">
        <f>COMMANDE!AS123</f>
        <v>0</v>
      </c>
      <c r="CP123" s="186" t="str">
        <f t="shared" si="130"/>
        <v>-</v>
      </c>
      <c r="CQ123" s="187" t="e">
        <f t="shared" si="131"/>
        <v>#VALUE!</v>
      </c>
      <c r="CR123" s="185">
        <f>COMMANDE!AU123</f>
        <v>0</v>
      </c>
      <c r="CS123" s="186" t="str">
        <f t="shared" si="132"/>
        <v>-</v>
      </c>
      <c r="CT123" s="187" t="e">
        <f t="shared" si="133"/>
        <v>#VALUE!</v>
      </c>
      <c r="CU123" s="185">
        <f>COMMANDE!AW123</f>
        <v>0</v>
      </c>
      <c r="CV123" s="186" t="str">
        <f t="shared" si="134"/>
        <v>-</v>
      </c>
      <c r="CW123" s="187" t="e">
        <f t="shared" si="135"/>
        <v>#VALUE!</v>
      </c>
      <c r="CX123" s="185">
        <f>COMMANDE!AY123</f>
        <v>0</v>
      </c>
      <c r="CY123" s="186" t="str">
        <f t="shared" si="136"/>
        <v>-</v>
      </c>
      <c r="CZ123" s="187" t="e">
        <f t="shared" si="137"/>
        <v>#VALUE!</v>
      </c>
      <c r="DA123" s="185">
        <f>COMMANDE!BA123</f>
        <v>0</v>
      </c>
      <c r="DB123" s="186" t="str">
        <f t="shared" si="138"/>
        <v>-</v>
      </c>
      <c r="DC123" s="187" t="e">
        <f t="shared" si="139"/>
        <v>#VALUE!</v>
      </c>
      <c r="DD123" s="416"/>
      <c r="DE123" s="188"/>
    </row>
    <row r="124" spans="1:128" ht="40" customHeight="1" x14ac:dyDescent="0.2">
      <c r="A124" s="390" t="e">
        <f t="shared" si="72"/>
        <v>#VALUE!</v>
      </c>
      <c r="B124" s="390" t="e">
        <f t="shared" si="73"/>
        <v>#VALUE!</v>
      </c>
      <c r="C124" s="390" t="e">
        <f t="shared" si="74"/>
        <v>#VALUE!</v>
      </c>
      <c r="D124" s="390" t="e">
        <f t="shared" si="75"/>
        <v>#VALUE!</v>
      </c>
      <c r="E124" s="390" t="e">
        <f t="shared" si="76"/>
        <v>#VALUE!</v>
      </c>
      <c r="F124" s="390" t="e">
        <f t="shared" si="77"/>
        <v>#VALUE!</v>
      </c>
      <c r="G124" s="390" t="e">
        <f t="shared" si="78"/>
        <v>#VALUE!</v>
      </c>
      <c r="H124" s="390" t="e">
        <f t="shared" si="79"/>
        <v>#VALUE!</v>
      </c>
      <c r="I124" s="390" t="e">
        <f t="shared" si="80"/>
        <v>#VALUE!</v>
      </c>
      <c r="J124" s="390" t="e">
        <f t="shared" si="81"/>
        <v>#VALUE!</v>
      </c>
      <c r="K124" s="390" t="e">
        <f t="shared" si="82"/>
        <v>#VALUE!</v>
      </c>
      <c r="L124" s="390" t="e">
        <f t="shared" si="83"/>
        <v>#VALUE!</v>
      </c>
      <c r="M124" s="390" t="e">
        <f t="shared" si="84"/>
        <v>#VALUE!</v>
      </c>
      <c r="N124" s="390" t="e">
        <f t="shared" si="85"/>
        <v>#VALUE!</v>
      </c>
      <c r="O124" s="390" t="e">
        <f t="shared" si="86"/>
        <v>#VALUE!</v>
      </c>
      <c r="P124" s="390" t="e">
        <f t="shared" si="87"/>
        <v>#VALUE!</v>
      </c>
      <c r="Q124" s="390" t="e">
        <f t="shared" si="88"/>
        <v>#VALUE!</v>
      </c>
      <c r="R124" s="390" t="e">
        <f t="shared" si="89"/>
        <v>#VALUE!</v>
      </c>
      <c r="S124" s="390" t="e">
        <f t="shared" si="90"/>
        <v>#VALUE!</v>
      </c>
      <c r="T124" s="390" t="e">
        <f t="shared" si="91"/>
        <v>#VALUE!</v>
      </c>
      <c r="U124" s="387">
        <f t="shared" si="92"/>
        <v>0</v>
      </c>
      <c r="V124" s="175">
        <f>BDD!A114</f>
        <v>3868</v>
      </c>
      <c r="W124" s="176" t="str">
        <f>BDD!B114</f>
        <v>Mangue déshydratée rouge Palmer (semi-sèche  de fabrication artisanale, env. 500g)</v>
      </c>
      <c r="X124" s="177" t="str">
        <f>IF(BDD!F114=0, "", BDD!F114)</f>
        <v/>
      </c>
      <c r="Y124" s="178" t="e">
        <f>ROUND(BDD!G114+FDP_CMD_KG, 2)</f>
        <v>#VALUE!</v>
      </c>
      <c r="Z124" s="178" t="e">
        <f>ROUND(BDD!G114+FDP_FACT_KG, 2)</f>
        <v>#DIV/0!</v>
      </c>
      <c r="AA124" s="179" t="str">
        <f>BDD!H114</f>
        <v>Pièce</v>
      </c>
      <c r="AB124" s="180" t="str">
        <f>IF(NOT(ISBLANK(BDD!I114)), ROUND(SUM((BDD!G114*reduc1),FDP_CMD_KG), 2), "")</f>
        <v/>
      </c>
      <c r="AC124" s="180" t="str">
        <f>IF(NOT(ISBLANK(BDD!J114)), ROUND(SUM((BDD!G114*reduc2),FDP_CMD_KG), 2), "")</f>
        <v/>
      </c>
      <c r="AD124" s="180" t="str">
        <f>IF(NOT(ISBLANK(BDD!K114)), ROUND(SUM((BDD!G114*reduc3),FDP_CMD_KG), 2), "")</f>
        <v/>
      </c>
      <c r="AE124" s="180" t="str">
        <f>IF(NOT(ISBLANK(BDD!I114)), ROUND(SUM((BDD!G114*reduc1),FDP_FACT_KG), 2), "")</f>
        <v/>
      </c>
      <c r="AF124" s="180" t="str">
        <f>IF(NOT(ISBLANK(BDD!J114)), ROUND(SUM((BDD!G114*reduc2),FDP_FACT_KG), 2), "")</f>
        <v/>
      </c>
      <c r="AG124" s="180" t="str">
        <f>IF(NOT(ISBLANK(BDD!K114)), ROUND(SUM((BDD!G114*reduc3),FDP_FACT_KG), 2), "")</f>
        <v/>
      </c>
      <c r="AH124" s="181" t="str">
        <f>BDD!C114</f>
        <v>Grenade</v>
      </c>
      <c r="AI124" s="403">
        <f t="shared" si="93"/>
        <v>0</v>
      </c>
      <c r="AJ124" s="182" t="e">
        <f t="shared" si="94"/>
        <v>#VALUE!</v>
      </c>
      <c r="AK124" s="183" t="e">
        <f t="shared" si="95"/>
        <v>#VALUE!</v>
      </c>
      <c r="AL124" s="534"/>
      <c r="AM124" s="410"/>
      <c r="AN124" s="182" t="e">
        <f t="shared" si="96"/>
        <v>#DIV/0!</v>
      </c>
      <c r="AO124" s="184" t="e">
        <f t="shared" si="97"/>
        <v>#DIV/0!</v>
      </c>
      <c r="AP124" s="174"/>
      <c r="AQ124" s="174"/>
      <c r="AR124" s="534"/>
      <c r="AS124" s="409">
        <f t="shared" si="98"/>
        <v>0</v>
      </c>
      <c r="AT124" s="182" t="e">
        <f t="shared" si="99"/>
        <v>#DIV/0!</v>
      </c>
      <c r="AU124" s="183" t="e">
        <f t="shared" si="140"/>
        <v>#DIV/0!</v>
      </c>
      <c r="AV124" s="185">
        <f>COMMANDE!O124</f>
        <v>0</v>
      </c>
      <c r="AW124" s="186" t="str">
        <f t="shared" si="100"/>
        <v>-</v>
      </c>
      <c r="AX124" s="187" t="e">
        <f t="shared" si="101"/>
        <v>#VALUE!</v>
      </c>
      <c r="AY124" s="185">
        <f>COMMANDE!Q124</f>
        <v>0</v>
      </c>
      <c r="AZ124" s="186" t="str">
        <f t="shared" si="102"/>
        <v>-</v>
      </c>
      <c r="BA124" s="187" t="e">
        <f t="shared" si="103"/>
        <v>#VALUE!</v>
      </c>
      <c r="BB124" s="185">
        <f>COMMANDE!S124</f>
        <v>0</v>
      </c>
      <c r="BC124" s="186" t="str">
        <f t="shared" si="104"/>
        <v>-</v>
      </c>
      <c r="BD124" s="187" t="e">
        <f t="shared" si="105"/>
        <v>#VALUE!</v>
      </c>
      <c r="BE124" s="185">
        <f>COMMANDE!U124</f>
        <v>0</v>
      </c>
      <c r="BF124" s="186" t="str">
        <f t="shared" si="106"/>
        <v>-</v>
      </c>
      <c r="BG124" s="187" t="e">
        <f t="shared" si="107"/>
        <v>#VALUE!</v>
      </c>
      <c r="BH124" s="185">
        <f>COMMANDE!W124</f>
        <v>0</v>
      </c>
      <c r="BI124" s="186" t="str">
        <f t="shared" si="108"/>
        <v>-</v>
      </c>
      <c r="BJ124" s="187" t="e">
        <f t="shared" si="109"/>
        <v>#VALUE!</v>
      </c>
      <c r="BK124" s="185">
        <f>COMMANDE!Y124</f>
        <v>0</v>
      </c>
      <c r="BL124" s="186" t="str">
        <f t="shared" si="110"/>
        <v>-</v>
      </c>
      <c r="BM124" s="187" t="e">
        <f t="shared" si="111"/>
        <v>#VALUE!</v>
      </c>
      <c r="BN124" s="185">
        <f>COMMANDE!AA124</f>
        <v>0</v>
      </c>
      <c r="BO124" s="186" t="str">
        <f t="shared" si="112"/>
        <v>-</v>
      </c>
      <c r="BP124" s="187" t="e">
        <f t="shared" si="113"/>
        <v>#VALUE!</v>
      </c>
      <c r="BQ124" s="185">
        <f>COMMANDE!AC124</f>
        <v>0</v>
      </c>
      <c r="BR124" s="186" t="str">
        <f t="shared" si="114"/>
        <v>-</v>
      </c>
      <c r="BS124" s="187" t="e">
        <f t="shared" si="115"/>
        <v>#VALUE!</v>
      </c>
      <c r="BT124" s="185">
        <f>COMMANDE!AE124</f>
        <v>0</v>
      </c>
      <c r="BU124" s="186" t="str">
        <f t="shared" si="116"/>
        <v>-</v>
      </c>
      <c r="BV124" s="187" t="e">
        <f t="shared" si="117"/>
        <v>#VALUE!</v>
      </c>
      <c r="BW124" s="185">
        <f>COMMANDE!AG124</f>
        <v>0</v>
      </c>
      <c r="BX124" s="186" t="str">
        <f t="shared" si="118"/>
        <v>-</v>
      </c>
      <c r="BY124" s="187" t="e">
        <f t="shared" si="119"/>
        <v>#VALUE!</v>
      </c>
      <c r="BZ124" s="185">
        <f>COMMANDE!AI124</f>
        <v>0</v>
      </c>
      <c r="CA124" s="186" t="str">
        <f t="shared" si="120"/>
        <v>-</v>
      </c>
      <c r="CB124" s="187" t="e">
        <f t="shared" si="121"/>
        <v>#VALUE!</v>
      </c>
      <c r="CC124" s="185">
        <f>COMMANDE!AK124</f>
        <v>0</v>
      </c>
      <c r="CD124" s="186" t="str">
        <f t="shared" si="122"/>
        <v>-</v>
      </c>
      <c r="CE124" s="187" t="e">
        <f t="shared" si="123"/>
        <v>#VALUE!</v>
      </c>
      <c r="CF124" s="185">
        <f>COMMANDE!AM124</f>
        <v>0</v>
      </c>
      <c r="CG124" s="186" t="str">
        <f t="shared" si="124"/>
        <v>-</v>
      </c>
      <c r="CH124" s="187" t="e">
        <f t="shared" si="125"/>
        <v>#VALUE!</v>
      </c>
      <c r="CI124" s="185">
        <f>COMMANDE!AO124</f>
        <v>0</v>
      </c>
      <c r="CJ124" s="186" t="str">
        <f t="shared" si="126"/>
        <v>-</v>
      </c>
      <c r="CK124" s="187" t="e">
        <f t="shared" si="127"/>
        <v>#VALUE!</v>
      </c>
      <c r="CL124" s="185">
        <f>COMMANDE!AQ124</f>
        <v>0</v>
      </c>
      <c r="CM124" s="186" t="str">
        <f t="shared" si="128"/>
        <v>-</v>
      </c>
      <c r="CN124" s="187" t="e">
        <f t="shared" si="129"/>
        <v>#VALUE!</v>
      </c>
      <c r="CO124" s="185">
        <f>COMMANDE!AS124</f>
        <v>0</v>
      </c>
      <c r="CP124" s="186" t="str">
        <f t="shared" si="130"/>
        <v>-</v>
      </c>
      <c r="CQ124" s="187" t="e">
        <f t="shared" si="131"/>
        <v>#VALUE!</v>
      </c>
      <c r="CR124" s="185">
        <f>COMMANDE!AU124</f>
        <v>0</v>
      </c>
      <c r="CS124" s="186" t="str">
        <f t="shared" si="132"/>
        <v>-</v>
      </c>
      <c r="CT124" s="187" t="e">
        <f t="shared" si="133"/>
        <v>#VALUE!</v>
      </c>
      <c r="CU124" s="185">
        <f>COMMANDE!AW124</f>
        <v>0</v>
      </c>
      <c r="CV124" s="186" t="str">
        <f t="shared" si="134"/>
        <v>-</v>
      </c>
      <c r="CW124" s="187" t="e">
        <f t="shared" si="135"/>
        <v>#VALUE!</v>
      </c>
      <c r="CX124" s="185">
        <f>COMMANDE!AY124</f>
        <v>0</v>
      </c>
      <c r="CY124" s="186" t="str">
        <f t="shared" si="136"/>
        <v>-</v>
      </c>
      <c r="CZ124" s="187" t="e">
        <f t="shared" si="137"/>
        <v>#VALUE!</v>
      </c>
      <c r="DA124" s="185">
        <f>COMMANDE!BA124</f>
        <v>0</v>
      </c>
      <c r="DB124" s="186" t="str">
        <f t="shared" si="138"/>
        <v>-</v>
      </c>
      <c r="DC124" s="187" t="e">
        <f t="shared" si="139"/>
        <v>#VALUE!</v>
      </c>
      <c r="DD124" s="416"/>
      <c r="DE124" s="188"/>
    </row>
    <row r="125" spans="1:128" ht="40" customHeight="1" x14ac:dyDescent="0.2">
      <c r="A125" s="390" t="e">
        <f t="shared" si="72"/>
        <v>#VALUE!</v>
      </c>
      <c r="B125" s="390" t="e">
        <f t="shared" si="73"/>
        <v>#VALUE!</v>
      </c>
      <c r="C125" s="390" t="e">
        <f t="shared" si="74"/>
        <v>#VALUE!</v>
      </c>
      <c r="D125" s="390" t="e">
        <f t="shared" si="75"/>
        <v>#VALUE!</v>
      </c>
      <c r="E125" s="390" t="e">
        <f t="shared" si="76"/>
        <v>#VALUE!</v>
      </c>
      <c r="F125" s="390" t="e">
        <f t="shared" si="77"/>
        <v>#VALUE!</v>
      </c>
      <c r="G125" s="390" t="e">
        <f t="shared" si="78"/>
        <v>#VALUE!</v>
      </c>
      <c r="H125" s="390" t="e">
        <f t="shared" si="79"/>
        <v>#VALUE!</v>
      </c>
      <c r="I125" s="390" t="e">
        <f t="shared" si="80"/>
        <v>#VALUE!</v>
      </c>
      <c r="J125" s="390" t="e">
        <f t="shared" si="81"/>
        <v>#VALUE!</v>
      </c>
      <c r="K125" s="390" t="e">
        <f t="shared" si="82"/>
        <v>#VALUE!</v>
      </c>
      <c r="L125" s="390" t="e">
        <f t="shared" si="83"/>
        <v>#VALUE!</v>
      </c>
      <c r="M125" s="390" t="e">
        <f t="shared" si="84"/>
        <v>#VALUE!</v>
      </c>
      <c r="N125" s="390" t="e">
        <f t="shared" si="85"/>
        <v>#VALUE!</v>
      </c>
      <c r="O125" s="390" t="e">
        <f t="shared" si="86"/>
        <v>#VALUE!</v>
      </c>
      <c r="P125" s="390" t="e">
        <f t="shared" si="87"/>
        <v>#VALUE!</v>
      </c>
      <c r="Q125" s="390" t="e">
        <f t="shared" si="88"/>
        <v>#VALUE!</v>
      </c>
      <c r="R125" s="390" t="e">
        <f t="shared" si="89"/>
        <v>#VALUE!</v>
      </c>
      <c r="S125" s="390" t="e">
        <f t="shared" si="90"/>
        <v>#VALUE!</v>
      </c>
      <c r="T125" s="390" t="e">
        <f t="shared" si="91"/>
        <v>#VALUE!</v>
      </c>
      <c r="U125" s="387">
        <f t="shared" si="92"/>
        <v>0</v>
      </c>
      <c r="V125" s="175">
        <f>BDD!A115</f>
        <v>3174</v>
      </c>
      <c r="W125" s="176" t="str">
        <f>BDD!B115</f>
        <v>Mangue Irwin (grande)</v>
      </c>
      <c r="X125" s="177" t="str">
        <f>IF(BDD!F115=0, "", BDD!F115)</f>
        <v>❤️</v>
      </c>
      <c r="Y125" s="178" t="e">
        <f>ROUND(BDD!G115+FDP_CMD_KG, 2)</f>
        <v>#VALUE!</v>
      </c>
      <c r="Z125" s="178" t="e">
        <f>ROUND(BDD!G115+FDP_FACT_KG, 2)</f>
        <v>#DIV/0!</v>
      </c>
      <c r="AA125" s="179" t="str">
        <f>BDD!H115</f>
        <v>kg</v>
      </c>
      <c r="AB125" s="180" t="e">
        <f>IF(NOT(ISBLANK(BDD!I115)), ROUND(SUM((BDD!G115*reduc1),FDP_CMD_KG), 2), "")</f>
        <v>#VALUE!</v>
      </c>
      <c r="AC125" s="180" t="e">
        <f>IF(NOT(ISBLANK(BDD!J115)), ROUND(SUM((BDD!G115*reduc2),FDP_CMD_KG), 2), "")</f>
        <v>#VALUE!</v>
      </c>
      <c r="AD125" s="180" t="str">
        <f>IF(NOT(ISBLANK(BDD!K115)), ROUND(SUM((BDD!G115*reduc3),FDP_CMD_KG), 2), "")</f>
        <v/>
      </c>
      <c r="AE125" s="180" t="e">
        <f>IF(NOT(ISBLANK(BDD!I115)), ROUND(SUM((BDD!G115*reduc1),FDP_FACT_KG), 2), "")</f>
        <v>#DIV/0!</v>
      </c>
      <c r="AF125" s="180" t="e">
        <f>IF(NOT(ISBLANK(BDD!J115)), ROUND(SUM((BDD!G115*reduc2),FDP_FACT_KG), 2), "")</f>
        <v>#DIV/0!</v>
      </c>
      <c r="AG125" s="180" t="str">
        <f>IF(NOT(ISBLANK(BDD!K115)), ROUND(SUM((BDD!G115*reduc3),FDP_FACT_KG), 2), "")</f>
        <v/>
      </c>
      <c r="AH125" s="181" t="str">
        <f>BDD!C115</f>
        <v>Malaga</v>
      </c>
      <c r="AI125" s="403">
        <f t="shared" si="93"/>
        <v>0</v>
      </c>
      <c r="AJ125" s="182" t="e">
        <f t="shared" si="94"/>
        <v>#VALUE!</v>
      </c>
      <c r="AK125" s="183" t="e">
        <f t="shared" si="95"/>
        <v>#VALUE!</v>
      </c>
      <c r="AL125" s="534"/>
      <c r="AM125" s="410"/>
      <c r="AN125" s="182" t="e">
        <f t="shared" si="96"/>
        <v>#DIV/0!</v>
      </c>
      <c r="AO125" s="184" t="e">
        <f t="shared" si="97"/>
        <v>#DIV/0!</v>
      </c>
      <c r="AP125" s="174"/>
      <c r="AQ125" s="174"/>
      <c r="AR125" s="534"/>
      <c r="AS125" s="409">
        <f t="shared" si="98"/>
        <v>0</v>
      </c>
      <c r="AT125" s="182" t="e">
        <f t="shared" si="99"/>
        <v>#DIV/0!</v>
      </c>
      <c r="AU125" s="183" t="e">
        <f t="shared" si="140"/>
        <v>#DIV/0!</v>
      </c>
      <c r="AV125" s="185">
        <f>COMMANDE!O125</f>
        <v>0</v>
      </c>
      <c r="AW125" s="186" t="str">
        <f t="shared" si="100"/>
        <v>-</v>
      </c>
      <c r="AX125" s="187" t="e">
        <f t="shared" si="101"/>
        <v>#VALUE!</v>
      </c>
      <c r="AY125" s="185">
        <f>COMMANDE!Q125</f>
        <v>0</v>
      </c>
      <c r="AZ125" s="186" t="str">
        <f t="shared" si="102"/>
        <v>-</v>
      </c>
      <c r="BA125" s="187" t="e">
        <f t="shared" si="103"/>
        <v>#VALUE!</v>
      </c>
      <c r="BB125" s="185">
        <f>COMMANDE!S125</f>
        <v>0</v>
      </c>
      <c r="BC125" s="186" t="str">
        <f t="shared" si="104"/>
        <v>-</v>
      </c>
      <c r="BD125" s="187" t="e">
        <f t="shared" si="105"/>
        <v>#VALUE!</v>
      </c>
      <c r="BE125" s="185">
        <f>COMMANDE!U125</f>
        <v>0</v>
      </c>
      <c r="BF125" s="186" t="str">
        <f t="shared" si="106"/>
        <v>-</v>
      </c>
      <c r="BG125" s="187" t="e">
        <f t="shared" si="107"/>
        <v>#VALUE!</v>
      </c>
      <c r="BH125" s="185">
        <f>COMMANDE!W125</f>
        <v>0</v>
      </c>
      <c r="BI125" s="186" t="str">
        <f t="shared" si="108"/>
        <v>-</v>
      </c>
      <c r="BJ125" s="187" t="e">
        <f t="shared" si="109"/>
        <v>#VALUE!</v>
      </c>
      <c r="BK125" s="185">
        <f>COMMANDE!Y125</f>
        <v>0</v>
      </c>
      <c r="BL125" s="186" t="str">
        <f t="shared" si="110"/>
        <v>-</v>
      </c>
      <c r="BM125" s="187" t="e">
        <f t="shared" si="111"/>
        <v>#VALUE!</v>
      </c>
      <c r="BN125" s="185">
        <f>COMMANDE!AA125</f>
        <v>0</v>
      </c>
      <c r="BO125" s="186" t="str">
        <f t="shared" si="112"/>
        <v>-</v>
      </c>
      <c r="BP125" s="187" t="e">
        <f t="shared" si="113"/>
        <v>#VALUE!</v>
      </c>
      <c r="BQ125" s="185">
        <f>COMMANDE!AC125</f>
        <v>0</v>
      </c>
      <c r="BR125" s="186" t="str">
        <f t="shared" si="114"/>
        <v>-</v>
      </c>
      <c r="BS125" s="187" t="e">
        <f t="shared" si="115"/>
        <v>#VALUE!</v>
      </c>
      <c r="BT125" s="185">
        <f>COMMANDE!AE125</f>
        <v>0</v>
      </c>
      <c r="BU125" s="186" t="str">
        <f t="shared" si="116"/>
        <v>-</v>
      </c>
      <c r="BV125" s="187" t="e">
        <f t="shared" si="117"/>
        <v>#VALUE!</v>
      </c>
      <c r="BW125" s="185">
        <f>COMMANDE!AG125</f>
        <v>0</v>
      </c>
      <c r="BX125" s="186" t="str">
        <f t="shared" si="118"/>
        <v>-</v>
      </c>
      <c r="BY125" s="187" t="e">
        <f t="shared" si="119"/>
        <v>#VALUE!</v>
      </c>
      <c r="BZ125" s="185">
        <f>COMMANDE!AI125</f>
        <v>0</v>
      </c>
      <c r="CA125" s="186" t="str">
        <f t="shared" si="120"/>
        <v>-</v>
      </c>
      <c r="CB125" s="187" t="e">
        <f t="shared" si="121"/>
        <v>#VALUE!</v>
      </c>
      <c r="CC125" s="185">
        <f>COMMANDE!AK125</f>
        <v>0</v>
      </c>
      <c r="CD125" s="186" t="str">
        <f t="shared" si="122"/>
        <v>-</v>
      </c>
      <c r="CE125" s="187" t="e">
        <f t="shared" si="123"/>
        <v>#VALUE!</v>
      </c>
      <c r="CF125" s="185">
        <f>COMMANDE!AM125</f>
        <v>0</v>
      </c>
      <c r="CG125" s="186" t="str">
        <f t="shared" si="124"/>
        <v>-</v>
      </c>
      <c r="CH125" s="187" t="e">
        <f t="shared" si="125"/>
        <v>#VALUE!</v>
      </c>
      <c r="CI125" s="185">
        <f>COMMANDE!AO125</f>
        <v>0</v>
      </c>
      <c r="CJ125" s="186" t="str">
        <f t="shared" si="126"/>
        <v>-</v>
      </c>
      <c r="CK125" s="187" t="e">
        <f t="shared" si="127"/>
        <v>#VALUE!</v>
      </c>
      <c r="CL125" s="185">
        <f>COMMANDE!AQ125</f>
        <v>0</v>
      </c>
      <c r="CM125" s="186" t="str">
        <f t="shared" si="128"/>
        <v>-</v>
      </c>
      <c r="CN125" s="187" t="e">
        <f t="shared" si="129"/>
        <v>#VALUE!</v>
      </c>
      <c r="CO125" s="185">
        <f>COMMANDE!AS125</f>
        <v>0</v>
      </c>
      <c r="CP125" s="186" t="str">
        <f t="shared" si="130"/>
        <v>-</v>
      </c>
      <c r="CQ125" s="187" t="e">
        <f t="shared" si="131"/>
        <v>#VALUE!</v>
      </c>
      <c r="CR125" s="185">
        <f>COMMANDE!AU125</f>
        <v>0</v>
      </c>
      <c r="CS125" s="186" t="str">
        <f t="shared" si="132"/>
        <v>-</v>
      </c>
      <c r="CT125" s="187" t="e">
        <f t="shared" si="133"/>
        <v>#VALUE!</v>
      </c>
      <c r="CU125" s="185">
        <f>COMMANDE!AW125</f>
        <v>0</v>
      </c>
      <c r="CV125" s="186" t="str">
        <f t="shared" si="134"/>
        <v>-</v>
      </c>
      <c r="CW125" s="187" t="e">
        <f t="shared" si="135"/>
        <v>#VALUE!</v>
      </c>
      <c r="CX125" s="185">
        <f>COMMANDE!AY125</f>
        <v>0</v>
      </c>
      <c r="CY125" s="186" t="str">
        <f t="shared" si="136"/>
        <v>-</v>
      </c>
      <c r="CZ125" s="187" t="e">
        <f t="shared" si="137"/>
        <v>#VALUE!</v>
      </c>
      <c r="DA125" s="185">
        <f>COMMANDE!BA125</f>
        <v>0</v>
      </c>
      <c r="DB125" s="186" t="str">
        <f t="shared" si="138"/>
        <v>-</v>
      </c>
      <c r="DC125" s="187" t="e">
        <f t="shared" si="139"/>
        <v>#VALUE!</v>
      </c>
      <c r="DD125" s="416"/>
      <c r="DE125" s="188"/>
      <c r="DF125" s="173"/>
      <c r="DG125" s="173"/>
      <c r="DH125" s="173"/>
      <c r="DI125" s="173"/>
      <c r="DJ125" s="173"/>
      <c r="DK125" s="173"/>
      <c r="DL125" s="173"/>
      <c r="DM125" s="173"/>
      <c r="DN125" s="173"/>
      <c r="DO125" s="173"/>
      <c r="DP125" s="173"/>
      <c r="DQ125" s="173"/>
      <c r="DR125" s="173"/>
      <c r="DS125" s="173"/>
      <c r="DT125" s="173"/>
      <c r="DU125" s="173"/>
      <c r="DV125" s="173"/>
      <c r="DW125" s="173"/>
      <c r="DX125" s="173"/>
    </row>
    <row r="126" spans="1:128" ht="40" customHeight="1" x14ac:dyDescent="0.2">
      <c r="A126" s="390" t="e">
        <f t="shared" si="72"/>
        <v>#VALUE!</v>
      </c>
      <c r="B126" s="390" t="e">
        <f t="shared" si="73"/>
        <v>#VALUE!</v>
      </c>
      <c r="C126" s="390" t="e">
        <f t="shared" si="74"/>
        <v>#VALUE!</v>
      </c>
      <c r="D126" s="390" t="e">
        <f t="shared" si="75"/>
        <v>#VALUE!</v>
      </c>
      <c r="E126" s="390" t="e">
        <f t="shared" si="76"/>
        <v>#VALUE!</v>
      </c>
      <c r="F126" s="390" t="e">
        <f t="shared" si="77"/>
        <v>#VALUE!</v>
      </c>
      <c r="G126" s="390" t="e">
        <f t="shared" si="78"/>
        <v>#VALUE!</v>
      </c>
      <c r="H126" s="390" t="e">
        <f t="shared" si="79"/>
        <v>#VALUE!</v>
      </c>
      <c r="I126" s="390" t="e">
        <f t="shared" si="80"/>
        <v>#VALUE!</v>
      </c>
      <c r="J126" s="390" t="e">
        <f t="shared" si="81"/>
        <v>#VALUE!</v>
      </c>
      <c r="K126" s="390" t="e">
        <f t="shared" si="82"/>
        <v>#VALUE!</v>
      </c>
      <c r="L126" s="390" t="e">
        <f t="shared" si="83"/>
        <v>#VALUE!</v>
      </c>
      <c r="M126" s="390" t="e">
        <f t="shared" si="84"/>
        <v>#VALUE!</v>
      </c>
      <c r="N126" s="390" t="e">
        <f t="shared" si="85"/>
        <v>#VALUE!</v>
      </c>
      <c r="O126" s="390" t="e">
        <f t="shared" si="86"/>
        <v>#VALUE!</v>
      </c>
      <c r="P126" s="390" t="e">
        <f t="shared" si="87"/>
        <v>#VALUE!</v>
      </c>
      <c r="Q126" s="390" t="e">
        <f t="shared" si="88"/>
        <v>#VALUE!</v>
      </c>
      <c r="R126" s="390" t="e">
        <f t="shared" si="89"/>
        <v>#VALUE!</v>
      </c>
      <c r="S126" s="390" t="e">
        <f t="shared" si="90"/>
        <v>#VALUE!</v>
      </c>
      <c r="T126" s="390" t="e">
        <f t="shared" si="91"/>
        <v>#VALUE!</v>
      </c>
      <c r="U126" s="387">
        <f t="shared" si="92"/>
        <v>0</v>
      </c>
      <c r="V126" s="175">
        <f>BDD!A116</f>
        <v>3255</v>
      </c>
      <c r="W126" s="176" t="str">
        <f>BDD!B116</f>
        <v>Mangue Keitt</v>
      </c>
      <c r="X126" s="177" t="str">
        <f>IF(BDD!F116=0, "", BDD!F116)</f>
        <v>❤️</v>
      </c>
      <c r="Y126" s="178" t="e">
        <f>ROUND(BDD!G116+FDP_CMD_KG, 2)</f>
        <v>#VALUE!</v>
      </c>
      <c r="Z126" s="178" t="e">
        <f>ROUND(BDD!G116+FDP_FACT_KG, 2)</f>
        <v>#DIV/0!</v>
      </c>
      <c r="AA126" s="179" t="str">
        <f>BDD!H116</f>
        <v>kg</v>
      </c>
      <c r="AB126" s="180" t="e">
        <f>IF(NOT(ISBLANK(BDD!I116)), ROUND(SUM((BDD!G116*reduc1),FDP_CMD_KG), 2), "")</f>
        <v>#VALUE!</v>
      </c>
      <c r="AC126" s="180" t="e">
        <f>IF(NOT(ISBLANK(BDD!J116)), ROUND(SUM((BDD!G116*reduc2),FDP_CMD_KG), 2), "")</f>
        <v>#VALUE!</v>
      </c>
      <c r="AD126" s="180" t="e">
        <f>IF(NOT(ISBLANK(BDD!K116)), ROUND(SUM((BDD!G116*reduc3),FDP_CMD_KG), 2), "")</f>
        <v>#VALUE!</v>
      </c>
      <c r="AE126" s="180" t="e">
        <f>IF(NOT(ISBLANK(BDD!I116)), ROUND(SUM((BDD!G116*reduc1),FDP_FACT_KG), 2), "")</f>
        <v>#DIV/0!</v>
      </c>
      <c r="AF126" s="180" t="e">
        <f>IF(NOT(ISBLANK(BDD!J116)), ROUND(SUM((BDD!G116*reduc2),FDP_FACT_KG), 2), "")</f>
        <v>#DIV/0!</v>
      </c>
      <c r="AG126" s="180" t="e">
        <f>IF(NOT(ISBLANK(BDD!K116)), ROUND(SUM((BDD!G116*reduc3),FDP_FACT_KG), 2), "")</f>
        <v>#DIV/0!</v>
      </c>
      <c r="AH126" s="181" t="str">
        <f>BDD!C116</f>
        <v>Grenade</v>
      </c>
      <c r="AI126" s="403">
        <f t="shared" si="93"/>
        <v>0</v>
      </c>
      <c r="AJ126" s="182" t="e">
        <f t="shared" si="94"/>
        <v>#VALUE!</v>
      </c>
      <c r="AK126" s="183" t="e">
        <f t="shared" si="95"/>
        <v>#VALUE!</v>
      </c>
      <c r="AL126" s="534"/>
      <c r="AM126" s="410"/>
      <c r="AN126" s="182" t="e">
        <f t="shared" si="96"/>
        <v>#DIV/0!</v>
      </c>
      <c r="AO126" s="184" t="e">
        <f t="shared" si="97"/>
        <v>#DIV/0!</v>
      </c>
      <c r="AP126" s="174"/>
      <c r="AQ126" s="174"/>
      <c r="AR126" s="534"/>
      <c r="AS126" s="409">
        <f t="shared" si="98"/>
        <v>0</v>
      </c>
      <c r="AT126" s="182" t="e">
        <f t="shared" si="99"/>
        <v>#DIV/0!</v>
      </c>
      <c r="AU126" s="183" t="e">
        <f t="shared" si="140"/>
        <v>#DIV/0!</v>
      </c>
      <c r="AV126" s="185">
        <f>COMMANDE!O126</f>
        <v>0</v>
      </c>
      <c r="AW126" s="186" t="str">
        <f t="shared" si="100"/>
        <v>-</v>
      </c>
      <c r="AX126" s="187" t="e">
        <f t="shared" si="101"/>
        <v>#VALUE!</v>
      </c>
      <c r="AY126" s="185">
        <f>COMMANDE!Q126</f>
        <v>0</v>
      </c>
      <c r="AZ126" s="186" t="str">
        <f t="shared" si="102"/>
        <v>-</v>
      </c>
      <c r="BA126" s="187" t="e">
        <f t="shared" si="103"/>
        <v>#VALUE!</v>
      </c>
      <c r="BB126" s="185">
        <f>COMMANDE!S126</f>
        <v>0</v>
      </c>
      <c r="BC126" s="186" t="str">
        <f t="shared" si="104"/>
        <v>-</v>
      </c>
      <c r="BD126" s="187" t="e">
        <f t="shared" si="105"/>
        <v>#VALUE!</v>
      </c>
      <c r="BE126" s="185">
        <f>COMMANDE!U126</f>
        <v>0</v>
      </c>
      <c r="BF126" s="186" t="str">
        <f t="shared" si="106"/>
        <v>-</v>
      </c>
      <c r="BG126" s="187" t="e">
        <f t="shared" si="107"/>
        <v>#VALUE!</v>
      </c>
      <c r="BH126" s="185">
        <f>COMMANDE!W126</f>
        <v>0</v>
      </c>
      <c r="BI126" s="186" t="str">
        <f t="shared" si="108"/>
        <v>-</v>
      </c>
      <c r="BJ126" s="187" t="e">
        <f t="shared" si="109"/>
        <v>#VALUE!</v>
      </c>
      <c r="BK126" s="185">
        <f>COMMANDE!Y126</f>
        <v>0</v>
      </c>
      <c r="BL126" s="186" t="str">
        <f t="shared" si="110"/>
        <v>-</v>
      </c>
      <c r="BM126" s="187" t="e">
        <f t="shared" si="111"/>
        <v>#VALUE!</v>
      </c>
      <c r="BN126" s="185">
        <f>COMMANDE!AA126</f>
        <v>0</v>
      </c>
      <c r="BO126" s="186" t="str">
        <f t="shared" si="112"/>
        <v>-</v>
      </c>
      <c r="BP126" s="187" t="e">
        <f t="shared" si="113"/>
        <v>#VALUE!</v>
      </c>
      <c r="BQ126" s="185">
        <f>COMMANDE!AC126</f>
        <v>0</v>
      </c>
      <c r="BR126" s="186" t="str">
        <f t="shared" si="114"/>
        <v>-</v>
      </c>
      <c r="BS126" s="187" t="e">
        <f t="shared" si="115"/>
        <v>#VALUE!</v>
      </c>
      <c r="BT126" s="185">
        <f>COMMANDE!AE126</f>
        <v>0</v>
      </c>
      <c r="BU126" s="186" t="str">
        <f t="shared" si="116"/>
        <v>-</v>
      </c>
      <c r="BV126" s="187" t="e">
        <f t="shared" si="117"/>
        <v>#VALUE!</v>
      </c>
      <c r="BW126" s="185">
        <f>COMMANDE!AG126</f>
        <v>0</v>
      </c>
      <c r="BX126" s="186" t="str">
        <f t="shared" si="118"/>
        <v>-</v>
      </c>
      <c r="BY126" s="187" t="e">
        <f t="shared" si="119"/>
        <v>#VALUE!</v>
      </c>
      <c r="BZ126" s="185">
        <f>COMMANDE!AI126</f>
        <v>0</v>
      </c>
      <c r="CA126" s="186" t="str">
        <f t="shared" si="120"/>
        <v>-</v>
      </c>
      <c r="CB126" s="187" t="e">
        <f t="shared" si="121"/>
        <v>#VALUE!</v>
      </c>
      <c r="CC126" s="185">
        <f>COMMANDE!AK126</f>
        <v>0</v>
      </c>
      <c r="CD126" s="186" t="str">
        <f t="shared" si="122"/>
        <v>-</v>
      </c>
      <c r="CE126" s="187" t="e">
        <f t="shared" si="123"/>
        <v>#VALUE!</v>
      </c>
      <c r="CF126" s="185">
        <f>COMMANDE!AM126</f>
        <v>0</v>
      </c>
      <c r="CG126" s="186" t="str">
        <f t="shared" si="124"/>
        <v>-</v>
      </c>
      <c r="CH126" s="187" t="e">
        <f t="shared" si="125"/>
        <v>#VALUE!</v>
      </c>
      <c r="CI126" s="185">
        <f>COMMANDE!AO126</f>
        <v>0</v>
      </c>
      <c r="CJ126" s="186" t="str">
        <f t="shared" si="126"/>
        <v>-</v>
      </c>
      <c r="CK126" s="187" t="e">
        <f t="shared" si="127"/>
        <v>#VALUE!</v>
      </c>
      <c r="CL126" s="185">
        <f>COMMANDE!AQ126</f>
        <v>0</v>
      </c>
      <c r="CM126" s="186" t="str">
        <f t="shared" si="128"/>
        <v>-</v>
      </c>
      <c r="CN126" s="187" t="e">
        <f t="shared" si="129"/>
        <v>#VALUE!</v>
      </c>
      <c r="CO126" s="185">
        <f>COMMANDE!AS126</f>
        <v>0</v>
      </c>
      <c r="CP126" s="186" t="str">
        <f t="shared" si="130"/>
        <v>-</v>
      </c>
      <c r="CQ126" s="187" t="e">
        <f t="shared" si="131"/>
        <v>#VALUE!</v>
      </c>
      <c r="CR126" s="185">
        <f>COMMANDE!AU126</f>
        <v>0</v>
      </c>
      <c r="CS126" s="186" t="str">
        <f t="shared" si="132"/>
        <v>-</v>
      </c>
      <c r="CT126" s="187" t="e">
        <f t="shared" si="133"/>
        <v>#VALUE!</v>
      </c>
      <c r="CU126" s="185">
        <f>COMMANDE!AW126</f>
        <v>0</v>
      </c>
      <c r="CV126" s="186" t="str">
        <f t="shared" si="134"/>
        <v>-</v>
      </c>
      <c r="CW126" s="187" t="e">
        <f t="shared" si="135"/>
        <v>#VALUE!</v>
      </c>
      <c r="CX126" s="185">
        <f>COMMANDE!AY126</f>
        <v>0</v>
      </c>
      <c r="CY126" s="186" t="str">
        <f t="shared" si="136"/>
        <v>-</v>
      </c>
      <c r="CZ126" s="187" t="e">
        <f t="shared" si="137"/>
        <v>#VALUE!</v>
      </c>
      <c r="DA126" s="185">
        <f>COMMANDE!BA126</f>
        <v>0</v>
      </c>
      <c r="DB126" s="186" t="str">
        <f t="shared" si="138"/>
        <v>-</v>
      </c>
      <c r="DC126" s="187" t="e">
        <f t="shared" si="139"/>
        <v>#VALUE!</v>
      </c>
      <c r="DD126" s="416"/>
      <c r="DE126" s="188"/>
    </row>
    <row r="127" spans="1:128" ht="40" customHeight="1" x14ac:dyDescent="0.2">
      <c r="A127" s="390" t="e">
        <f t="shared" si="72"/>
        <v>#VALUE!</v>
      </c>
      <c r="B127" s="390" t="e">
        <f t="shared" si="73"/>
        <v>#VALUE!</v>
      </c>
      <c r="C127" s="390" t="e">
        <f t="shared" si="74"/>
        <v>#VALUE!</v>
      </c>
      <c r="D127" s="390" t="e">
        <f t="shared" si="75"/>
        <v>#VALUE!</v>
      </c>
      <c r="E127" s="390" t="e">
        <f t="shared" si="76"/>
        <v>#VALUE!</v>
      </c>
      <c r="F127" s="390" t="e">
        <f t="shared" si="77"/>
        <v>#VALUE!</v>
      </c>
      <c r="G127" s="390" t="e">
        <f t="shared" si="78"/>
        <v>#VALUE!</v>
      </c>
      <c r="H127" s="390" t="e">
        <f t="shared" si="79"/>
        <v>#VALUE!</v>
      </c>
      <c r="I127" s="390" t="e">
        <f t="shared" si="80"/>
        <v>#VALUE!</v>
      </c>
      <c r="J127" s="390" t="e">
        <f t="shared" si="81"/>
        <v>#VALUE!</v>
      </c>
      <c r="K127" s="390" t="e">
        <f t="shared" si="82"/>
        <v>#VALUE!</v>
      </c>
      <c r="L127" s="390" t="e">
        <f t="shared" si="83"/>
        <v>#VALUE!</v>
      </c>
      <c r="M127" s="390" t="e">
        <f t="shared" si="84"/>
        <v>#VALUE!</v>
      </c>
      <c r="N127" s="390" t="e">
        <f t="shared" si="85"/>
        <v>#VALUE!</v>
      </c>
      <c r="O127" s="390" t="e">
        <f t="shared" si="86"/>
        <v>#VALUE!</v>
      </c>
      <c r="P127" s="390" t="e">
        <f t="shared" si="87"/>
        <v>#VALUE!</v>
      </c>
      <c r="Q127" s="390" t="e">
        <f t="shared" si="88"/>
        <v>#VALUE!</v>
      </c>
      <c r="R127" s="390" t="e">
        <f t="shared" si="89"/>
        <v>#VALUE!</v>
      </c>
      <c r="S127" s="390" t="e">
        <f t="shared" si="90"/>
        <v>#VALUE!</v>
      </c>
      <c r="T127" s="390" t="e">
        <f t="shared" si="91"/>
        <v>#VALUE!</v>
      </c>
      <c r="U127" s="387">
        <f t="shared" si="92"/>
        <v>0</v>
      </c>
      <c r="V127" s="175">
        <f>BDD!A117</f>
        <v>1171</v>
      </c>
      <c r="W127" s="176" t="str">
        <f>BDD!B117</f>
        <v>Mangue Keitt BIO</v>
      </c>
      <c r="X127" s="177" t="str">
        <f>IF(BDD!F117=0, "", BDD!F117)</f>
        <v>❤️</v>
      </c>
      <c r="Y127" s="178" t="e">
        <f>ROUND(BDD!G117+FDP_CMD_KG, 2)</f>
        <v>#VALUE!</v>
      </c>
      <c r="Z127" s="178" t="e">
        <f>ROUND(BDD!G117+FDP_FACT_KG, 2)</f>
        <v>#DIV/0!</v>
      </c>
      <c r="AA127" s="179" t="str">
        <f>BDD!H117</f>
        <v>kg</v>
      </c>
      <c r="AB127" s="180" t="e">
        <f>IF(NOT(ISBLANK(BDD!I117)), ROUND(SUM((BDD!G117*reduc1),FDP_CMD_KG), 2), "")</f>
        <v>#VALUE!</v>
      </c>
      <c r="AC127" s="180" t="e">
        <f>IF(NOT(ISBLANK(BDD!J117)), ROUND(SUM((BDD!G117*reduc2),FDP_CMD_KG), 2), "")</f>
        <v>#VALUE!</v>
      </c>
      <c r="AD127" s="180" t="e">
        <f>IF(NOT(ISBLANK(BDD!K117)), ROUND(SUM((BDD!G117*reduc3),FDP_CMD_KG), 2), "")</f>
        <v>#VALUE!</v>
      </c>
      <c r="AE127" s="180" t="e">
        <f>IF(NOT(ISBLANK(BDD!I117)), ROUND(SUM((BDD!G117*reduc1),FDP_FACT_KG), 2), "")</f>
        <v>#DIV/0!</v>
      </c>
      <c r="AF127" s="180" t="e">
        <f>IF(NOT(ISBLANK(BDD!J117)), ROUND(SUM((BDD!G117*reduc2),FDP_FACT_KG), 2), "")</f>
        <v>#DIV/0!</v>
      </c>
      <c r="AG127" s="180" t="e">
        <f>IF(NOT(ISBLANK(BDD!K117)), ROUND(SUM((BDD!G117*reduc3),FDP_FACT_KG), 2), "")</f>
        <v>#DIV/0!</v>
      </c>
      <c r="AH127" s="181" t="str">
        <f>BDD!C117</f>
        <v>Grenade</v>
      </c>
      <c r="AI127" s="403">
        <f t="shared" si="93"/>
        <v>0</v>
      </c>
      <c r="AJ127" s="182" t="e">
        <f t="shared" si="94"/>
        <v>#VALUE!</v>
      </c>
      <c r="AK127" s="183" t="e">
        <f t="shared" si="95"/>
        <v>#VALUE!</v>
      </c>
      <c r="AL127" s="534"/>
      <c r="AM127" s="410"/>
      <c r="AN127" s="182" t="e">
        <f t="shared" si="96"/>
        <v>#DIV/0!</v>
      </c>
      <c r="AO127" s="184" t="e">
        <f t="shared" si="97"/>
        <v>#DIV/0!</v>
      </c>
      <c r="AP127" s="174"/>
      <c r="AQ127" s="174"/>
      <c r="AR127" s="534"/>
      <c r="AS127" s="409">
        <f t="shared" si="98"/>
        <v>0</v>
      </c>
      <c r="AT127" s="182" t="e">
        <f t="shared" si="99"/>
        <v>#DIV/0!</v>
      </c>
      <c r="AU127" s="183" t="e">
        <f t="shared" si="140"/>
        <v>#DIV/0!</v>
      </c>
      <c r="AV127" s="185">
        <f>COMMANDE!O127</f>
        <v>0</v>
      </c>
      <c r="AW127" s="186" t="str">
        <f t="shared" si="100"/>
        <v>-</v>
      </c>
      <c r="AX127" s="187" t="e">
        <f t="shared" si="101"/>
        <v>#VALUE!</v>
      </c>
      <c r="AY127" s="185">
        <f>COMMANDE!Q127</f>
        <v>0</v>
      </c>
      <c r="AZ127" s="186" t="str">
        <f t="shared" si="102"/>
        <v>-</v>
      </c>
      <c r="BA127" s="187" t="e">
        <f t="shared" si="103"/>
        <v>#VALUE!</v>
      </c>
      <c r="BB127" s="185">
        <f>COMMANDE!S127</f>
        <v>0</v>
      </c>
      <c r="BC127" s="186" t="str">
        <f t="shared" si="104"/>
        <v>-</v>
      </c>
      <c r="BD127" s="187" t="e">
        <f t="shared" si="105"/>
        <v>#VALUE!</v>
      </c>
      <c r="BE127" s="185">
        <f>COMMANDE!U127</f>
        <v>0</v>
      </c>
      <c r="BF127" s="186" t="str">
        <f t="shared" si="106"/>
        <v>-</v>
      </c>
      <c r="BG127" s="187" t="e">
        <f t="shared" si="107"/>
        <v>#VALUE!</v>
      </c>
      <c r="BH127" s="185">
        <f>COMMANDE!W127</f>
        <v>0</v>
      </c>
      <c r="BI127" s="186" t="str">
        <f t="shared" si="108"/>
        <v>-</v>
      </c>
      <c r="BJ127" s="187" t="e">
        <f t="shared" si="109"/>
        <v>#VALUE!</v>
      </c>
      <c r="BK127" s="185">
        <f>COMMANDE!Y127</f>
        <v>0</v>
      </c>
      <c r="BL127" s="186" t="str">
        <f t="shared" si="110"/>
        <v>-</v>
      </c>
      <c r="BM127" s="187" t="e">
        <f t="shared" si="111"/>
        <v>#VALUE!</v>
      </c>
      <c r="BN127" s="185">
        <f>COMMANDE!AA127</f>
        <v>0</v>
      </c>
      <c r="BO127" s="186" t="str">
        <f t="shared" si="112"/>
        <v>-</v>
      </c>
      <c r="BP127" s="187" t="e">
        <f t="shared" si="113"/>
        <v>#VALUE!</v>
      </c>
      <c r="BQ127" s="185">
        <f>COMMANDE!AC127</f>
        <v>0</v>
      </c>
      <c r="BR127" s="186" t="str">
        <f t="shared" si="114"/>
        <v>-</v>
      </c>
      <c r="BS127" s="187" t="e">
        <f t="shared" si="115"/>
        <v>#VALUE!</v>
      </c>
      <c r="BT127" s="185">
        <f>COMMANDE!AE127</f>
        <v>0</v>
      </c>
      <c r="BU127" s="186" t="str">
        <f t="shared" si="116"/>
        <v>-</v>
      </c>
      <c r="BV127" s="187" t="e">
        <f t="shared" si="117"/>
        <v>#VALUE!</v>
      </c>
      <c r="BW127" s="185">
        <f>COMMANDE!AG127</f>
        <v>0</v>
      </c>
      <c r="BX127" s="186" t="str">
        <f t="shared" si="118"/>
        <v>-</v>
      </c>
      <c r="BY127" s="187" t="e">
        <f t="shared" si="119"/>
        <v>#VALUE!</v>
      </c>
      <c r="BZ127" s="185">
        <f>COMMANDE!AI127</f>
        <v>0</v>
      </c>
      <c r="CA127" s="186" t="str">
        <f t="shared" si="120"/>
        <v>-</v>
      </c>
      <c r="CB127" s="187" t="e">
        <f t="shared" si="121"/>
        <v>#VALUE!</v>
      </c>
      <c r="CC127" s="185">
        <f>COMMANDE!AK127</f>
        <v>0</v>
      </c>
      <c r="CD127" s="186" t="str">
        <f t="shared" si="122"/>
        <v>-</v>
      </c>
      <c r="CE127" s="187" t="e">
        <f t="shared" si="123"/>
        <v>#VALUE!</v>
      </c>
      <c r="CF127" s="185">
        <f>COMMANDE!AM127</f>
        <v>0</v>
      </c>
      <c r="CG127" s="186" t="str">
        <f t="shared" si="124"/>
        <v>-</v>
      </c>
      <c r="CH127" s="187" t="e">
        <f t="shared" si="125"/>
        <v>#VALUE!</v>
      </c>
      <c r="CI127" s="185">
        <f>COMMANDE!AO127</f>
        <v>0</v>
      </c>
      <c r="CJ127" s="186" t="str">
        <f t="shared" si="126"/>
        <v>-</v>
      </c>
      <c r="CK127" s="187" t="e">
        <f t="shared" si="127"/>
        <v>#VALUE!</v>
      </c>
      <c r="CL127" s="185">
        <f>COMMANDE!AQ127</f>
        <v>0</v>
      </c>
      <c r="CM127" s="186" t="str">
        <f t="shared" si="128"/>
        <v>-</v>
      </c>
      <c r="CN127" s="187" t="e">
        <f t="shared" si="129"/>
        <v>#VALUE!</v>
      </c>
      <c r="CO127" s="185">
        <f>COMMANDE!AS127</f>
        <v>0</v>
      </c>
      <c r="CP127" s="186" t="str">
        <f t="shared" si="130"/>
        <v>-</v>
      </c>
      <c r="CQ127" s="187" t="e">
        <f t="shared" si="131"/>
        <v>#VALUE!</v>
      </c>
      <c r="CR127" s="185">
        <f>COMMANDE!AU127</f>
        <v>0</v>
      </c>
      <c r="CS127" s="186" t="str">
        <f t="shared" si="132"/>
        <v>-</v>
      </c>
      <c r="CT127" s="187" t="e">
        <f t="shared" si="133"/>
        <v>#VALUE!</v>
      </c>
      <c r="CU127" s="185">
        <f>COMMANDE!AW127</f>
        <v>0</v>
      </c>
      <c r="CV127" s="186" t="str">
        <f t="shared" si="134"/>
        <v>-</v>
      </c>
      <c r="CW127" s="187" t="e">
        <f t="shared" si="135"/>
        <v>#VALUE!</v>
      </c>
      <c r="CX127" s="185">
        <f>COMMANDE!AY127</f>
        <v>0</v>
      </c>
      <c r="CY127" s="186" t="str">
        <f t="shared" si="136"/>
        <v>-</v>
      </c>
      <c r="CZ127" s="187" t="e">
        <f t="shared" si="137"/>
        <v>#VALUE!</v>
      </c>
      <c r="DA127" s="185">
        <f>COMMANDE!BA127</f>
        <v>0</v>
      </c>
      <c r="DB127" s="186" t="str">
        <f t="shared" si="138"/>
        <v>-</v>
      </c>
      <c r="DC127" s="187" t="e">
        <f t="shared" si="139"/>
        <v>#VALUE!</v>
      </c>
      <c r="DD127" s="416"/>
      <c r="DE127" s="188"/>
    </row>
    <row r="128" spans="1:128" ht="40" customHeight="1" x14ac:dyDescent="0.2">
      <c r="A128" s="390" t="e">
        <f t="shared" si="72"/>
        <v>#VALUE!</v>
      </c>
      <c r="B128" s="390" t="e">
        <f t="shared" si="73"/>
        <v>#VALUE!</v>
      </c>
      <c r="C128" s="390" t="e">
        <f t="shared" si="74"/>
        <v>#VALUE!</v>
      </c>
      <c r="D128" s="390" t="e">
        <f t="shared" si="75"/>
        <v>#VALUE!</v>
      </c>
      <c r="E128" s="390" t="e">
        <f t="shared" si="76"/>
        <v>#VALUE!</v>
      </c>
      <c r="F128" s="390" t="e">
        <f t="shared" si="77"/>
        <v>#VALUE!</v>
      </c>
      <c r="G128" s="390" t="e">
        <f t="shared" si="78"/>
        <v>#VALUE!</v>
      </c>
      <c r="H128" s="390" t="e">
        <f t="shared" si="79"/>
        <v>#VALUE!</v>
      </c>
      <c r="I128" s="390" t="e">
        <f t="shared" si="80"/>
        <v>#VALUE!</v>
      </c>
      <c r="J128" s="390" t="e">
        <f t="shared" si="81"/>
        <v>#VALUE!</v>
      </c>
      <c r="K128" s="390" t="e">
        <f t="shared" si="82"/>
        <v>#VALUE!</v>
      </c>
      <c r="L128" s="390" t="e">
        <f t="shared" si="83"/>
        <v>#VALUE!</v>
      </c>
      <c r="M128" s="390" t="e">
        <f t="shared" si="84"/>
        <v>#VALUE!</v>
      </c>
      <c r="N128" s="390" t="e">
        <f t="shared" si="85"/>
        <v>#VALUE!</v>
      </c>
      <c r="O128" s="390" t="e">
        <f t="shared" si="86"/>
        <v>#VALUE!</v>
      </c>
      <c r="P128" s="390" t="e">
        <f t="shared" si="87"/>
        <v>#VALUE!</v>
      </c>
      <c r="Q128" s="390" t="e">
        <f t="shared" si="88"/>
        <v>#VALUE!</v>
      </c>
      <c r="R128" s="390" t="e">
        <f t="shared" si="89"/>
        <v>#VALUE!</v>
      </c>
      <c r="S128" s="390" t="e">
        <f t="shared" si="90"/>
        <v>#VALUE!</v>
      </c>
      <c r="T128" s="390" t="e">
        <f t="shared" si="91"/>
        <v>#VALUE!</v>
      </c>
      <c r="U128" s="387">
        <f t="shared" si="92"/>
        <v>0</v>
      </c>
      <c r="V128" s="175">
        <f>BDD!A118</f>
        <v>6198</v>
      </c>
      <c r="W128" s="176" t="str">
        <f>BDD!B118</f>
        <v>Mangue Keitt BIO (légères brûlures superficielles à côté du pédoncule causées par le soleil)</v>
      </c>
      <c r="X128" s="177" t="str">
        <f>IF(BDD!F118=0, "", BDD!F118)</f>
        <v>OFFRE</v>
      </c>
      <c r="Y128" s="178" t="e">
        <f>ROUND(BDD!G118+FDP_CMD_KG, 2)</f>
        <v>#VALUE!</v>
      </c>
      <c r="Z128" s="178" t="e">
        <f>ROUND(BDD!G118+FDP_FACT_KG, 2)</f>
        <v>#DIV/0!</v>
      </c>
      <c r="AA128" s="179" t="str">
        <f>BDD!H118</f>
        <v>kg</v>
      </c>
      <c r="AB128" s="180" t="e">
        <f>IF(NOT(ISBLANK(BDD!I118)), ROUND(SUM((BDD!G118*reduc1),FDP_CMD_KG), 2), "")</f>
        <v>#VALUE!</v>
      </c>
      <c r="AC128" s="180" t="e">
        <f>IF(NOT(ISBLANK(BDD!J118)), ROUND(SUM((BDD!G118*reduc2),FDP_CMD_KG), 2), "")</f>
        <v>#VALUE!</v>
      </c>
      <c r="AD128" s="180" t="e">
        <f>IF(NOT(ISBLANK(BDD!K118)), ROUND(SUM((BDD!G118*reduc3),FDP_CMD_KG), 2), "")</f>
        <v>#VALUE!</v>
      </c>
      <c r="AE128" s="180" t="e">
        <f>IF(NOT(ISBLANK(BDD!I118)), ROUND(SUM((BDD!G118*reduc1),FDP_FACT_KG), 2), "")</f>
        <v>#DIV/0!</v>
      </c>
      <c r="AF128" s="180" t="e">
        <f>IF(NOT(ISBLANK(BDD!J118)), ROUND(SUM((BDD!G118*reduc2),FDP_FACT_KG), 2), "")</f>
        <v>#DIV/0!</v>
      </c>
      <c r="AG128" s="180" t="e">
        <f>IF(NOT(ISBLANK(BDD!K118)), ROUND(SUM((BDD!G118*reduc3),FDP_FACT_KG), 2), "")</f>
        <v>#DIV/0!</v>
      </c>
      <c r="AH128" s="181" t="str">
        <f>BDD!C118</f>
        <v>Malaga</v>
      </c>
      <c r="AI128" s="403">
        <f t="shared" si="93"/>
        <v>0</v>
      </c>
      <c r="AJ128" s="182" t="e">
        <f t="shared" si="94"/>
        <v>#VALUE!</v>
      </c>
      <c r="AK128" s="183" t="e">
        <f t="shared" si="95"/>
        <v>#VALUE!</v>
      </c>
      <c r="AL128" s="534"/>
      <c r="AM128" s="410"/>
      <c r="AN128" s="182" t="e">
        <f t="shared" si="96"/>
        <v>#DIV/0!</v>
      </c>
      <c r="AO128" s="184" t="e">
        <f t="shared" si="97"/>
        <v>#DIV/0!</v>
      </c>
      <c r="AP128" s="174"/>
      <c r="AQ128" s="174"/>
      <c r="AR128" s="534"/>
      <c r="AS128" s="409">
        <f t="shared" si="98"/>
        <v>0</v>
      </c>
      <c r="AT128" s="182" t="e">
        <f t="shared" si="99"/>
        <v>#DIV/0!</v>
      </c>
      <c r="AU128" s="183" t="e">
        <f t="shared" si="140"/>
        <v>#DIV/0!</v>
      </c>
      <c r="AV128" s="185">
        <f>COMMANDE!O128</f>
        <v>0</v>
      </c>
      <c r="AW128" s="186" t="str">
        <f t="shared" si="100"/>
        <v>-</v>
      </c>
      <c r="AX128" s="187" t="e">
        <f t="shared" si="101"/>
        <v>#VALUE!</v>
      </c>
      <c r="AY128" s="185">
        <f>COMMANDE!Q128</f>
        <v>0</v>
      </c>
      <c r="AZ128" s="186" t="str">
        <f t="shared" si="102"/>
        <v>-</v>
      </c>
      <c r="BA128" s="187" t="e">
        <f t="shared" si="103"/>
        <v>#VALUE!</v>
      </c>
      <c r="BB128" s="185">
        <f>COMMANDE!S128</f>
        <v>0</v>
      </c>
      <c r="BC128" s="186" t="str">
        <f t="shared" si="104"/>
        <v>-</v>
      </c>
      <c r="BD128" s="187" t="e">
        <f t="shared" si="105"/>
        <v>#VALUE!</v>
      </c>
      <c r="BE128" s="185">
        <f>COMMANDE!U128</f>
        <v>0</v>
      </c>
      <c r="BF128" s="186" t="str">
        <f t="shared" si="106"/>
        <v>-</v>
      </c>
      <c r="BG128" s="187" t="e">
        <f t="shared" si="107"/>
        <v>#VALUE!</v>
      </c>
      <c r="BH128" s="185">
        <f>COMMANDE!W128</f>
        <v>0</v>
      </c>
      <c r="BI128" s="186" t="str">
        <f t="shared" si="108"/>
        <v>-</v>
      </c>
      <c r="BJ128" s="187" t="e">
        <f t="shared" si="109"/>
        <v>#VALUE!</v>
      </c>
      <c r="BK128" s="185">
        <f>COMMANDE!Y128</f>
        <v>0</v>
      </c>
      <c r="BL128" s="186" t="str">
        <f t="shared" si="110"/>
        <v>-</v>
      </c>
      <c r="BM128" s="187" t="e">
        <f t="shared" si="111"/>
        <v>#VALUE!</v>
      </c>
      <c r="BN128" s="185">
        <f>COMMANDE!AA128</f>
        <v>0</v>
      </c>
      <c r="BO128" s="186" t="str">
        <f t="shared" si="112"/>
        <v>-</v>
      </c>
      <c r="BP128" s="187" t="e">
        <f t="shared" si="113"/>
        <v>#VALUE!</v>
      </c>
      <c r="BQ128" s="185">
        <f>COMMANDE!AC128</f>
        <v>0</v>
      </c>
      <c r="BR128" s="186" t="str">
        <f t="shared" si="114"/>
        <v>-</v>
      </c>
      <c r="BS128" s="187" t="e">
        <f t="shared" si="115"/>
        <v>#VALUE!</v>
      </c>
      <c r="BT128" s="185">
        <f>COMMANDE!AE128</f>
        <v>0</v>
      </c>
      <c r="BU128" s="186" t="str">
        <f t="shared" si="116"/>
        <v>-</v>
      </c>
      <c r="BV128" s="187" t="e">
        <f t="shared" si="117"/>
        <v>#VALUE!</v>
      </c>
      <c r="BW128" s="185">
        <f>COMMANDE!AG128</f>
        <v>0</v>
      </c>
      <c r="BX128" s="186" t="str">
        <f t="shared" si="118"/>
        <v>-</v>
      </c>
      <c r="BY128" s="187" t="e">
        <f t="shared" si="119"/>
        <v>#VALUE!</v>
      </c>
      <c r="BZ128" s="185">
        <f>COMMANDE!AI128</f>
        <v>0</v>
      </c>
      <c r="CA128" s="186" t="str">
        <f t="shared" si="120"/>
        <v>-</v>
      </c>
      <c r="CB128" s="187" t="e">
        <f t="shared" si="121"/>
        <v>#VALUE!</v>
      </c>
      <c r="CC128" s="185">
        <f>COMMANDE!AK128</f>
        <v>0</v>
      </c>
      <c r="CD128" s="186" t="str">
        <f t="shared" si="122"/>
        <v>-</v>
      </c>
      <c r="CE128" s="187" t="e">
        <f t="shared" si="123"/>
        <v>#VALUE!</v>
      </c>
      <c r="CF128" s="185">
        <f>COMMANDE!AM128</f>
        <v>0</v>
      </c>
      <c r="CG128" s="186" t="str">
        <f t="shared" si="124"/>
        <v>-</v>
      </c>
      <c r="CH128" s="187" t="e">
        <f t="shared" si="125"/>
        <v>#VALUE!</v>
      </c>
      <c r="CI128" s="185">
        <f>COMMANDE!AO128</f>
        <v>0</v>
      </c>
      <c r="CJ128" s="186" t="str">
        <f t="shared" si="126"/>
        <v>-</v>
      </c>
      <c r="CK128" s="187" t="e">
        <f t="shared" si="127"/>
        <v>#VALUE!</v>
      </c>
      <c r="CL128" s="185">
        <f>COMMANDE!AQ128</f>
        <v>0</v>
      </c>
      <c r="CM128" s="186" t="str">
        <f t="shared" si="128"/>
        <v>-</v>
      </c>
      <c r="CN128" s="187" t="e">
        <f t="shared" si="129"/>
        <v>#VALUE!</v>
      </c>
      <c r="CO128" s="185">
        <f>COMMANDE!AS128</f>
        <v>0</v>
      </c>
      <c r="CP128" s="186" t="str">
        <f t="shared" si="130"/>
        <v>-</v>
      </c>
      <c r="CQ128" s="187" t="e">
        <f t="shared" si="131"/>
        <v>#VALUE!</v>
      </c>
      <c r="CR128" s="185">
        <f>COMMANDE!AU128</f>
        <v>0</v>
      </c>
      <c r="CS128" s="186" t="str">
        <f t="shared" si="132"/>
        <v>-</v>
      </c>
      <c r="CT128" s="187" t="e">
        <f t="shared" si="133"/>
        <v>#VALUE!</v>
      </c>
      <c r="CU128" s="185">
        <f>COMMANDE!AW128</f>
        <v>0</v>
      </c>
      <c r="CV128" s="186" t="str">
        <f t="shared" si="134"/>
        <v>-</v>
      </c>
      <c r="CW128" s="187" t="e">
        <f t="shared" si="135"/>
        <v>#VALUE!</v>
      </c>
      <c r="CX128" s="185">
        <f>COMMANDE!AY128</f>
        <v>0</v>
      </c>
      <c r="CY128" s="186" t="str">
        <f t="shared" si="136"/>
        <v>-</v>
      </c>
      <c r="CZ128" s="187" t="e">
        <f t="shared" si="137"/>
        <v>#VALUE!</v>
      </c>
      <c r="DA128" s="185">
        <f>COMMANDE!BA128</f>
        <v>0</v>
      </c>
      <c r="DB128" s="186" t="str">
        <f t="shared" si="138"/>
        <v>-</v>
      </c>
      <c r="DC128" s="187" t="e">
        <f t="shared" si="139"/>
        <v>#VALUE!</v>
      </c>
      <c r="DD128" s="416"/>
      <c r="DE128" s="188"/>
    </row>
    <row r="129" spans="1:128" ht="40" customHeight="1" x14ac:dyDescent="0.2">
      <c r="A129" s="390" t="e">
        <f t="shared" si="72"/>
        <v>#VALUE!</v>
      </c>
      <c r="B129" s="390" t="e">
        <f t="shared" si="73"/>
        <v>#VALUE!</v>
      </c>
      <c r="C129" s="390" t="e">
        <f t="shared" si="74"/>
        <v>#VALUE!</v>
      </c>
      <c r="D129" s="390" t="e">
        <f t="shared" si="75"/>
        <v>#VALUE!</v>
      </c>
      <c r="E129" s="390" t="e">
        <f t="shared" si="76"/>
        <v>#VALUE!</v>
      </c>
      <c r="F129" s="390" t="e">
        <f t="shared" si="77"/>
        <v>#VALUE!</v>
      </c>
      <c r="G129" s="390" t="e">
        <f t="shared" si="78"/>
        <v>#VALUE!</v>
      </c>
      <c r="H129" s="390" t="e">
        <f t="shared" si="79"/>
        <v>#VALUE!</v>
      </c>
      <c r="I129" s="390" t="e">
        <f t="shared" si="80"/>
        <v>#VALUE!</v>
      </c>
      <c r="J129" s="390" t="e">
        <f t="shared" si="81"/>
        <v>#VALUE!</v>
      </c>
      <c r="K129" s="390" t="e">
        <f t="shared" si="82"/>
        <v>#VALUE!</v>
      </c>
      <c r="L129" s="390" t="e">
        <f t="shared" si="83"/>
        <v>#VALUE!</v>
      </c>
      <c r="M129" s="390" t="e">
        <f t="shared" si="84"/>
        <v>#VALUE!</v>
      </c>
      <c r="N129" s="390" t="e">
        <f t="shared" si="85"/>
        <v>#VALUE!</v>
      </c>
      <c r="O129" s="390" t="e">
        <f t="shared" si="86"/>
        <v>#VALUE!</v>
      </c>
      <c r="P129" s="390" t="e">
        <f t="shared" si="87"/>
        <v>#VALUE!</v>
      </c>
      <c r="Q129" s="390" t="e">
        <f t="shared" si="88"/>
        <v>#VALUE!</v>
      </c>
      <c r="R129" s="390" t="e">
        <f t="shared" si="89"/>
        <v>#VALUE!</v>
      </c>
      <c r="S129" s="390" t="e">
        <f t="shared" si="90"/>
        <v>#VALUE!</v>
      </c>
      <c r="T129" s="390" t="e">
        <f t="shared" si="91"/>
        <v>#VALUE!</v>
      </c>
      <c r="U129" s="387">
        <f t="shared" si="92"/>
        <v>0</v>
      </c>
      <c r="V129" s="175">
        <f>BDD!A119</f>
        <v>6127</v>
      </c>
      <c r="W129" s="176" t="str">
        <f>BDD!B119</f>
        <v>Mangue Keitt BIO (petit)</v>
      </c>
      <c r="X129" s="177" t="str">
        <f>IF(BDD!F119=0, "", BDD!F119)</f>
        <v>❤️</v>
      </c>
      <c r="Y129" s="178" t="e">
        <f>ROUND(BDD!G119+FDP_CMD_KG, 2)</f>
        <v>#VALUE!</v>
      </c>
      <c r="Z129" s="178" t="e">
        <f>ROUND(BDD!G119+FDP_FACT_KG, 2)</f>
        <v>#DIV/0!</v>
      </c>
      <c r="AA129" s="179" t="str">
        <f>BDD!H119</f>
        <v>kg</v>
      </c>
      <c r="AB129" s="180" t="e">
        <f>IF(NOT(ISBLANK(BDD!I119)), ROUND(SUM((BDD!G119*reduc1),FDP_CMD_KG), 2), "")</f>
        <v>#VALUE!</v>
      </c>
      <c r="AC129" s="180" t="e">
        <f>IF(NOT(ISBLANK(BDD!J119)), ROUND(SUM((BDD!G119*reduc2),FDP_CMD_KG), 2), "")</f>
        <v>#VALUE!</v>
      </c>
      <c r="AD129" s="180" t="e">
        <f>IF(NOT(ISBLANK(BDD!K119)), ROUND(SUM((BDD!G119*reduc3),FDP_CMD_KG), 2), "")</f>
        <v>#VALUE!</v>
      </c>
      <c r="AE129" s="180" t="e">
        <f>IF(NOT(ISBLANK(BDD!I119)), ROUND(SUM((BDD!G119*reduc1),FDP_FACT_KG), 2), "")</f>
        <v>#DIV/0!</v>
      </c>
      <c r="AF129" s="180" t="e">
        <f>IF(NOT(ISBLANK(BDD!J119)), ROUND(SUM((BDD!G119*reduc2),FDP_FACT_KG), 2), "")</f>
        <v>#DIV/0!</v>
      </c>
      <c r="AG129" s="180" t="e">
        <f>IF(NOT(ISBLANK(BDD!K119)), ROUND(SUM((BDD!G119*reduc3),FDP_FACT_KG), 2), "")</f>
        <v>#DIV/0!</v>
      </c>
      <c r="AH129" s="181" t="str">
        <f>BDD!C119</f>
        <v>Malaga</v>
      </c>
      <c r="AI129" s="403">
        <f t="shared" si="93"/>
        <v>0</v>
      </c>
      <c r="AJ129" s="182" t="e">
        <f t="shared" si="94"/>
        <v>#VALUE!</v>
      </c>
      <c r="AK129" s="183" t="e">
        <f t="shared" si="95"/>
        <v>#VALUE!</v>
      </c>
      <c r="AL129" s="534"/>
      <c r="AM129" s="410"/>
      <c r="AN129" s="182" t="e">
        <f t="shared" si="96"/>
        <v>#DIV/0!</v>
      </c>
      <c r="AO129" s="184" t="e">
        <f t="shared" si="97"/>
        <v>#DIV/0!</v>
      </c>
      <c r="AP129" s="174"/>
      <c r="AQ129" s="174"/>
      <c r="AR129" s="534"/>
      <c r="AS129" s="409">
        <f t="shared" si="98"/>
        <v>0</v>
      </c>
      <c r="AT129" s="182" t="e">
        <f t="shared" si="99"/>
        <v>#DIV/0!</v>
      </c>
      <c r="AU129" s="183" t="e">
        <f t="shared" si="140"/>
        <v>#DIV/0!</v>
      </c>
      <c r="AV129" s="185">
        <f>COMMANDE!O129</f>
        <v>0</v>
      </c>
      <c r="AW129" s="186" t="str">
        <f t="shared" si="100"/>
        <v>-</v>
      </c>
      <c r="AX129" s="187" t="e">
        <f t="shared" si="101"/>
        <v>#VALUE!</v>
      </c>
      <c r="AY129" s="185">
        <f>COMMANDE!Q129</f>
        <v>0</v>
      </c>
      <c r="AZ129" s="186" t="str">
        <f t="shared" si="102"/>
        <v>-</v>
      </c>
      <c r="BA129" s="187" t="e">
        <f t="shared" si="103"/>
        <v>#VALUE!</v>
      </c>
      <c r="BB129" s="185">
        <f>COMMANDE!S129</f>
        <v>0</v>
      </c>
      <c r="BC129" s="186" t="str">
        <f t="shared" si="104"/>
        <v>-</v>
      </c>
      <c r="BD129" s="187" t="e">
        <f t="shared" si="105"/>
        <v>#VALUE!</v>
      </c>
      <c r="BE129" s="185">
        <f>COMMANDE!U129</f>
        <v>0</v>
      </c>
      <c r="BF129" s="186" t="str">
        <f t="shared" si="106"/>
        <v>-</v>
      </c>
      <c r="BG129" s="187" t="e">
        <f t="shared" si="107"/>
        <v>#VALUE!</v>
      </c>
      <c r="BH129" s="185">
        <f>COMMANDE!W129</f>
        <v>0</v>
      </c>
      <c r="BI129" s="186" t="str">
        <f t="shared" si="108"/>
        <v>-</v>
      </c>
      <c r="BJ129" s="187" t="e">
        <f t="shared" si="109"/>
        <v>#VALUE!</v>
      </c>
      <c r="BK129" s="185">
        <f>COMMANDE!Y129</f>
        <v>0</v>
      </c>
      <c r="BL129" s="186" t="str">
        <f t="shared" si="110"/>
        <v>-</v>
      </c>
      <c r="BM129" s="187" t="e">
        <f t="shared" si="111"/>
        <v>#VALUE!</v>
      </c>
      <c r="BN129" s="185">
        <f>COMMANDE!AA129</f>
        <v>0</v>
      </c>
      <c r="BO129" s="186" t="str">
        <f t="shared" si="112"/>
        <v>-</v>
      </c>
      <c r="BP129" s="187" t="e">
        <f t="shared" si="113"/>
        <v>#VALUE!</v>
      </c>
      <c r="BQ129" s="185">
        <f>COMMANDE!AC129</f>
        <v>0</v>
      </c>
      <c r="BR129" s="186" t="str">
        <f t="shared" si="114"/>
        <v>-</v>
      </c>
      <c r="BS129" s="187" t="e">
        <f t="shared" si="115"/>
        <v>#VALUE!</v>
      </c>
      <c r="BT129" s="185">
        <f>COMMANDE!AE129</f>
        <v>0</v>
      </c>
      <c r="BU129" s="186" t="str">
        <f t="shared" si="116"/>
        <v>-</v>
      </c>
      <c r="BV129" s="187" t="e">
        <f t="shared" si="117"/>
        <v>#VALUE!</v>
      </c>
      <c r="BW129" s="185">
        <f>COMMANDE!AG129</f>
        <v>0</v>
      </c>
      <c r="BX129" s="186" t="str">
        <f t="shared" si="118"/>
        <v>-</v>
      </c>
      <c r="BY129" s="187" t="e">
        <f t="shared" si="119"/>
        <v>#VALUE!</v>
      </c>
      <c r="BZ129" s="185">
        <f>COMMANDE!AI129</f>
        <v>0</v>
      </c>
      <c r="CA129" s="186" t="str">
        <f t="shared" si="120"/>
        <v>-</v>
      </c>
      <c r="CB129" s="187" t="e">
        <f t="shared" si="121"/>
        <v>#VALUE!</v>
      </c>
      <c r="CC129" s="185">
        <f>COMMANDE!AK129</f>
        <v>0</v>
      </c>
      <c r="CD129" s="186" t="str">
        <f t="shared" si="122"/>
        <v>-</v>
      </c>
      <c r="CE129" s="187" t="e">
        <f t="shared" si="123"/>
        <v>#VALUE!</v>
      </c>
      <c r="CF129" s="185">
        <f>COMMANDE!AM129</f>
        <v>0</v>
      </c>
      <c r="CG129" s="186" t="str">
        <f t="shared" si="124"/>
        <v>-</v>
      </c>
      <c r="CH129" s="187" t="e">
        <f t="shared" si="125"/>
        <v>#VALUE!</v>
      </c>
      <c r="CI129" s="185">
        <f>COMMANDE!AO129</f>
        <v>0</v>
      </c>
      <c r="CJ129" s="186" t="str">
        <f t="shared" si="126"/>
        <v>-</v>
      </c>
      <c r="CK129" s="187" t="e">
        <f t="shared" si="127"/>
        <v>#VALUE!</v>
      </c>
      <c r="CL129" s="185">
        <f>COMMANDE!AQ129</f>
        <v>0</v>
      </c>
      <c r="CM129" s="186" t="str">
        <f t="shared" si="128"/>
        <v>-</v>
      </c>
      <c r="CN129" s="187" t="e">
        <f t="shared" si="129"/>
        <v>#VALUE!</v>
      </c>
      <c r="CO129" s="185">
        <f>COMMANDE!AS129</f>
        <v>0</v>
      </c>
      <c r="CP129" s="186" t="str">
        <f t="shared" si="130"/>
        <v>-</v>
      </c>
      <c r="CQ129" s="187" t="e">
        <f t="shared" si="131"/>
        <v>#VALUE!</v>
      </c>
      <c r="CR129" s="185">
        <f>COMMANDE!AU129</f>
        <v>0</v>
      </c>
      <c r="CS129" s="186" t="str">
        <f t="shared" si="132"/>
        <v>-</v>
      </c>
      <c r="CT129" s="187" t="e">
        <f t="shared" si="133"/>
        <v>#VALUE!</v>
      </c>
      <c r="CU129" s="185">
        <f>COMMANDE!AW129</f>
        <v>0</v>
      </c>
      <c r="CV129" s="186" t="str">
        <f t="shared" si="134"/>
        <v>-</v>
      </c>
      <c r="CW129" s="187" t="e">
        <f t="shared" si="135"/>
        <v>#VALUE!</v>
      </c>
      <c r="CX129" s="185">
        <f>COMMANDE!AY129</f>
        <v>0</v>
      </c>
      <c r="CY129" s="186" t="str">
        <f t="shared" si="136"/>
        <v>-</v>
      </c>
      <c r="CZ129" s="187" t="e">
        <f t="shared" si="137"/>
        <v>#VALUE!</v>
      </c>
      <c r="DA129" s="185">
        <f>COMMANDE!BA129</f>
        <v>0</v>
      </c>
      <c r="DB129" s="186" t="str">
        <f t="shared" si="138"/>
        <v>-</v>
      </c>
      <c r="DC129" s="187" t="e">
        <f t="shared" si="139"/>
        <v>#VALUE!</v>
      </c>
      <c r="DD129" s="416"/>
      <c r="DE129" s="188"/>
    </row>
    <row r="130" spans="1:128" ht="40" customHeight="1" x14ac:dyDescent="0.2">
      <c r="A130" s="390" t="e">
        <f t="shared" si="72"/>
        <v>#VALUE!</v>
      </c>
      <c r="B130" s="390" t="e">
        <f t="shared" si="73"/>
        <v>#VALUE!</v>
      </c>
      <c r="C130" s="390" t="e">
        <f t="shared" si="74"/>
        <v>#VALUE!</v>
      </c>
      <c r="D130" s="390" t="e">
        <f t="shared" si="75"/>
        <v>#VALUE!</v>
      </c>
      <c r="E130" s="390" t="e">
        <f t="shared" si="76"/>
        <v>#VALUE!</v>
      </c>
      <c r="F130" s="390" t="e">
        <f t="shared" si="77"/>
        <v>#VALUE!</v>
      </c>
      <c r="G130" s="390" t="e">
        <f t="shared" si="78"/>
        <v>#VALUE!</v>
      </c>
      <c r="H130" s="390" t="e">
        <f t="shared" si="79"/>
        <v>#VALUE!</v>
      </c>
      <c r="I130" s="390" t="e">
        <f t="shared" si="80"/>
        <v>#VALUE!</v>
      </c>
      <c r="J130" s="390" t="e">
        <f t="shared" si="81"/>
        <v>#VALUE!</v>
      </c>
      <c r="K130" s="390" t="e">
        <f t="shared" si="82"/>
        <v>#VALUE!</v>
      </c>
      <c r="L130" s="390" t="e">
        <f t="shared" si="83"/>
        <v>#VALUE!</v>
      </c>
      <c r="M130" s="390" t="e">
        <f t="shared" si="84"/>
        <v>#VALUE!</v>
      </c>
      <c r="N130" s="390" t="e">
        <f t="shared" si="85"/>
        <v>#VALUE!</v>
      </c>
      <c r="O130" s="390" t="e">
        <f t="shared" si="86"/>
        <v>#VALUE!</v>
      </c>
      <c r="P130" s="390" t="e">
        <f t="shared" si="87"/>
        <v>#VALUE!</v>
      </c>
      <c r="Q130" s="390" t="e">
        <f t="shared" si="88"/>
        <v>#VALUE!</v>
      </c>
      <c r="R130" s="390" t="e">
        <f t="shared" si="89"/>
        <v>#VALUE!</v>
      </c>
      <c r="S130" s="390" t="e">
        <f t="shared" si="90"/>
        <v>#VALUE!</v>
      </c>
      <c r="T130" s="390" t="e">
        <f t="shared" si="91"/>
        <v>#VALUE!</v>
      </c>
      <c r="U130" s="387">
        <f t="shared" si="92"/>
        <v>0</v>
      </c>
      <c r="V130" s="175">
        <f>BDD!A120</f>
        <v>3225</v>
      </c>
      <c r="W130" s="176" t="str">
        <f>BDD!B120</f>
        <v>Mangue Kent (moyen) murie sur l'arbre</v>
      </c>
      <c r="X130" s="177" t="str">
        <f>IF(BDD!F120=0, "", BDD!F120)</f>
        <v>❤️</v>
      </c>
      <c r="Y130" s="178" t="e">
        <f>ROUND(BDD!G120+FDP_CMD_KG, 2)</f>
        <v>#VALUE!</v>
      </c>
      <c r="Z130" s="178" t="e">
        <f>ROUND(BDD!G120+FDP_FACT_KG, 2)</f>
        <v>#DIV/0!</v>
      </c>
      <c r="AA130" s="179" t="str">
        <f>BDD!H120</f>
        <v>kg</v>
      </c>
      <c r="AB130" s="180" t="e">
        <f>IF(NOT(ISBLANK(BDD!I120)), ROUND(SUM((BDD!G120*reduc1),FDP_CMD_KG), 2), "")</f>
        <v>#VALUE!</v>
      </c>
      <c r="AC130" s="180" t="e">
        <f>IF(NOT(ISBLANK(BDD!J120)), ROUND(SUM((BDD!G120*reduc2),FDP_CMD_KG), 2), "")</f>
        <v>#VALUE!</v>
      </c>
      <c r="AD130" s="180" t="e">
        <f>IF(NOT(ISBLANK(BDD!K120)), ROUND(SUM((BDD!G120*reduc3),FDP_CMD_KG), 2), "")</f>
        <v>#VALUE!</v>
      </c>
      <c r="AE130" s="180" t="e">
        <f>IF(NOT(ISBLANK(BDD!I120)), ROUND(SUM((BDD!G120*reduc1),FDP_FACT_KG), 2), "")</f>
        <v>#DIV/0!</v>
      </c>
      <c r="AF130" s="180" t="e">
        <f>IF(NOT(ISBLANK(BDD!J120)), ROUND(SUM((BDD!G120*reduc2),FDP_FACT_KG), 2), "")</f>
        <v>#DIV/0!</v>
      </c>
      <c r="AG130" s="180" t="e">
        <f>IF(NOT(ISBLANK(BDD!K120)), ROUND(SUM((BDD!G120*reduc3),FDP_FACT_KG), 2), "")</f>
        <v>#DIV/0!</v>
      </c>
      <c r="AH130" s="181" t="str">
        <f>BDD!C120</f>
        <v>Malaga</v>
      </c>
      <c r="AI130" s="403">
        <f t="shared" si="93"/>
        <v>0</v>
      </c>
      <c r="AJ130" s="182" t="e">
        <f t="shared" si="94"/>
        <v>#VALUE!</v>
      </c>
      <c r="AK130" s="183" t="e">
        <f t="shared" si="95"/>
        <v>#VALUE!</v>
      </c>
      <c r="AL130" s="534"/>
      <c r="AM130" s="410"/>
      <c r="AN130" s="182" t="e">
        <f t="shared" si="96"/>
        <v>#DIV/0!</v>
      </c>
      <c r="AO130" s="184" t="e">
        <f t="shared" si="97"/>
        <v>#DIV/0!</v>
      </c>
      <c r="AP130" s="174"/>
      <c r="AQ130" s="174"/>
      <c r="AR130" s="534"/>
      <c r="AS130" s="409">
        <f t="shared" si="98"/>
        <v>0</v>
      </c>
      <c r="AT130" s="182" t="e">
        <f t="shared" si="99"/>
        <v>#DIV/0!</v>
      </c>
      <c r="AU130" s="183" t="e">
        <f t="shared" si="140"/>
        <v>#DIV/0!</v>
      </c>
      <c r="AV130" s="185">
        <f>COMMANDE!O130</f>
        <v>0</v>
      </c>
      <c r="AW130" s="186" t="str">
        <f t="shared" si="100"/>
        <v>-</v>
      </c>
      <c r="AX130" s="187" t="e">
        <f t="shared" si="101"/>
        <v>#VALUE!</v>
      </c>
      <c r="AY130" s="185">
        <f>COMMANDE!Q130</f>
        <v>0</v>
      </c>
      <c r="AZ130" s="186" t="str">
        <f t="shared" si="102"/>
        <v>-</v>
      </c>
      <c r="BA130" s="187" t="e">
        <f t="shared" si="103"/>
        <v>#VALUE!</v>
      </c>
      <c r="BB130" s="185">
        <f>COMMANDE!S130</f>
        <v>0</v>
      </c>
      <c r="BC130" s="186" t="str">
        <f t="shared" si="104"/>
        <v>-</v>
      </c>
      <c r="BD130" s="187" t="e">
        <f t="shared" si="105"/>
        <v>#VALUE!</v>
      </c>
      <c r="BE130" s="185">
        <f>COMMANDE!U130</f>
        <v>0</v>
      </c>
      <c r="BF130" s="186" t="str">
        <f t="shared" si="106"/>
        <v>-</v>
      </c>
      <c r="BG130" s="187" t="e">
        <f t="shared" si="107"/>
        <v>#VALUE!</v>
      </c>
      <c r="BH130" s="185">
        <f>COMMANDE!W130</f>
        <v>0</v>
      </c>
      <c r="BI130" s="186" t="str">
        <f t="shared" si="108"/>
        <v>-</v>
      </c>
      <c r="BJ130" s="187" t="e">
        <f t="shared" si="109"/>
        <v>#VALUE!</v>
      </c>
      <c r="BK130" s="185">
        <f>COMMANDE!Y130</f>
        <v>0</v>
      </c>
      <c r="BL130" s="186" t="str">
        <f t="shared" si="110"/>
        <v>-</v>
      </c>
      <c r="BM130" s="187" t="e">
        <f t="shared" si="111"/>
        <v>#VALUE!</v>
      </c>
      <c r="BN130" s="185">
        <f>COMMANDE!AA130</f>
        <v>0</v>
      </c>
      <c r="BO130" s="186" t="str">
        <f t="shared" si="112"/>
        <v>-</v>
      </c>
      <c r="BP130" s="187" t="e">
        <f t="shared" si="113"/>
        <v>#VALUE!</v>
      </c>
      <c r="BQ130" s="185">
        <f>COMMANDE!AC130</f>
        <v>0</v>
      </c>
      <c r="BR130" s="186" t="str">
        <f t="shared" si="114"/>
        <v>-</v>
      </c>
      <c r="BS130" s="187" t="e">
        <f t="shared" si="115"/>
        <v>#VALUE!</v>
      </c>
      <c r="BT130" s="185">
        <f>COMMANDE!AE130</f>
        <v>0</v>
      </c>
      <c r="BU130" s="186" t="str">
        <f t="shared" si="116"/>
        <v>-</v>
      </c>
      <c r="BV130" s="187" t="e">
        <f t="shared" si="117"/>
        <v>#VALUE!</v>
      </c>
      <c r="BW130" s="185">
        <f>COMMANDE!AG130</f>
        <v>0</v>
      </c>
      <c r="BX130" s="186" t="str">
        <f t="shared" si="118"/>
        <v>-</v>
      </c>
      <c r="BY130" s="187" t="e">
        <f t="shared" si="119"/>
        <v>#VALUE!</v>
      </c>
      <c r="BZ130" s="185">
        <f>COMMANDE!AI130</f>
        <v>0</v>
      </c>
      <c r="CA130" s="186" t="str">
        <f t="shared" si="120"/>
        <v>-</v>
      </c>
      <c r="CB130" s="187" t="e">
        <f t="shared" si="121"/>
        <v>#VALUE!</v>
      </c>
      <c r="CC130" s="185">
        <f>COMMANDE!AK130</f>
        <v>0</v>
      </c>
      <c r="CD130" s="186" t="str">
        <f t="shared" si="122"/>
        <v>-</v>
      </c>
      <c r="CE130" s="187" t="e">
        <f t="shared" si="123"/>
        <v>#VALUE!</v>
      </c>
      <c r="CF130" s="185">
        <f>COMMANDE!AM130</f>
        <v>0</v>
      </c>
      <c r="CG130" s="186" t="str">
        <f t="shared" si="124"/>
        <v>-</v>
      </c>
      <c r="CH130" s="187" t="e">
        <f t="shared" si="125"/>
        <v>#VALUE!</v>
      </c>
      <c r="CI130" s="185">
        <f>COMMANDE!AO130</f>
        <v>0</v>
      </c>
      <c r="CJ130" s="186" t="str">
        <f t="shared" si="126"/>
        <v>-</v>
      </c>
      <c r="CK130" s="187" t="e">
        <f t="shared" si="127"/>
        <v>#VALUE!</v>
      </c>
      <c r="CL130" s="185">
        <f>COMMANDE!AQ130</f>
        <v>0</v>
      </c>
      <c r="CM130" s="186" t="str">
        <f t="shared" si="128"/>
        <v>-</v>
      </c>
      <c r="CN130" s="187" t="e">
        <f t="shared" si="129"/>
        <v>#VALUE!</v>
      </c>
      <c r="CO130" s="185">
        <f>COMMANDE!AS130</f>
        <v>0</v>
      </c>
      <c r="CP130" s="186" t="str">
        <f t="shared" si="130"/>
        <v>-</v>
      </c>
      <c r="CQ130" s="187" t="e">
        <f t="shared" si="131"/>
        <v>#VALUE!</v>
      </c>
      <c r="CR130" s="185">
        <f>COMMANDE!AU130</f>
        <v>0</v>
      </c>
      <c r="CS130" s="186" t="str">
        <f t="shared" si="132"/>
        <v>-</v>
      </c>
      <c r="CT130" s="187" t="e">
        <f t="shared" si="133"/>
        <v>#VALUE!</v>
      </c>
      <c r="CU130" s="185">
        <f>COMMANDE!AW130</f>
        <v>0</v>
      </c>
      <c r="CV130" s="186" t="str">
        <f t="shared" si="134"/>
        <v>-</v>
      </c>
      <c r="CW130" s="187" t="e">
        <f t="shared" si="135"/>
        <v>#VALUE!</v>
      </c>
      <c r="CX130" s="185">
        <f>COMMANDE!AY130</f>
        <v>0</v>
      </c>
      <c r="CY130" s="186" t="str">
        <f t="shared" si="136"/>
        <v>-</v>
      </c>
      <c r="CZ130" s="187" t="e">
        <f t="shared" si="137"/>
        <v>#VALUE!</v>
      </c>
      <c r="DA130" s="185">
        <f>COMMANDE!BA130</f>
        <v>0</v>
      </c>
      <c r="DB130" s="186" t="str">
        <f t="shared" si="138"/>
        <v>-</v>
      </c>
      <c r="DC130" s="187" t="e">
        <f t="shared" si="139"/>
        <v>#VALUE!</v>
      </c>
      <c r="DD130" s="416"/>
      <c r="DE130" s="188"/>
    </row>
    <row r="131" spans="1:128" ht="40" customHeight="1" x14ac:dyDescent="0.2">
      <c r="A131" s="390" t="e">
        <f t="shared" si="72"/>
        <v>#VALUE!</v>
      </c>
      <c r="B131" s="390" t="e">
        <f t="shared" si="73"/>
        <v>#VALUE!</v>
      </c>
      <c r="C131" s="390" t="e">
        <f t="shared" si="74"/>
        <v>#VALUE!</v>
      </c>
      <c r="D131" s="390" t="e">
        <f t="shared" si="75"/>
        <v>#VALUE!</v>
      </c>
      <c r="E131" s="390" t="e">
        <f t="shared" si="76"/>
        <v>#VALUE!</v>
      </c>
      <c r="F131" s="390" t="e">
        <f t="shared" si="77"/>
        <v>#VALUE!</v>
      </c>
      <c r="G131" s="390" t="e">
        <f t="shared" si="78"/>
        <v>#VALUE!</v>
      </c>
      <c r="H131" s="390" t="e">
        <f t="shared" si="79"/>
        <v>#VALUE!</v>
      </c>
      <c r="I131" s="390" t="e">
        <f t="shared" si="80"/>
        <v>#VALUE!</v>
      </c>
      <c r="J131" s="390" t="e">
        <f t="shared" si="81"/>
        <v>#VALUE!</v>
      </c>
      <c r="K131" s="390" t="e">
        <f t="shared" si="82"/>
        <v>#VALUE!</v>
      </c>
      <c r="L131" s="390" t="e">
        <f t="shared" si="83"/>
        <v>#VALUE!</v>
      </c>
      <c r="M131" s="390" t="e">
        <f t="shared" si="84"/>
        <v>#VALUE!</v>
      </c>
      <c r="N131" s="390" t="e">
        <f t="shared" si="85"/>
        <v>#VALUE!</v>
      </c>
      <c r="O131" s="390" t="e">
        <f t="shared" si="86"/>
        <v>#VALUE!</v>
      </c>
      <c r="P131" s="390" t="e">
        <f t="shared" si="87"/>
        <v>#VALUE!</v>
      </c>
      <c r="Q131" s="390" t="e">
        <f t="shared" si="88"/>
        <v>#VALUE!</v>
      </c>
      <c r="R131" s="390" t="e">
        <f t="shared" si="89"/>
        <v>#VALUE!</v>
      </c>
      <c r="S131" s="390" t="e">
        <f t="shared" si="90"/>
        <v>#VALUE!</v>
      </c>
      <c r="T131" s="390" t="e">
        <f t="shared" si="91"/>
        <v>#VALUE!</v>
      </c>
      <c r="U131" s="387">
        <f t="shared" si="92"/>
        <v>0</v>
      </c>
      <c r="V131" s="175">
        <f>BDD!A121</f>
        <v>6198</v>
      </c>
      <c r="W131" s="176" t="str">
        <f>BDD!B121</f>
        <v>Mangue Kent Bio (légères brûlures superficielles à côté de la tige produites par le soleil)</v>
      </c>
      <c r="X131" s="177" t="str">
        <f>IF(BDD!F121=0, "", BDD!F121)</f>
        <v>OFFRE</v>
      </c>
      <c r="Y131" s="178" t="e">
        <f>ROUND(BDD!G121+FDP_CMD_KG, 2)</f>
        <v>#VALUE!</v>
      </c>
      <c r="Z131" s="178" t="e">
        <f>ROUND(BDD!G121+FDP_FACT_KG, 2)</f>
        <v>#DIV/0!</v>
      </c>
      <c r="AA131" s="179" t="str">
        <f>BDD!H121</f>
        <v>kg</v>
      </c>
      <c r="AB131" s="180" t="e">
        <f>IF(NOT(ISBLANK(BDD!I121)), ROUND(SUM((BDD!G121*reduc1),FDP_CMD_KG), 2), "")</f>
        <v>#VALUE!</v>
      </c>
      <c r="AC131" s="180" t="e">
        <f>IF(NOT(ISBLANK(BDD!J121)), ROUND(SUM((BDD!G121*reduc2),FDP_CMD_KG), 2), "")</f>
        <v>#VALUE!</v>
      </c>
      <c r="AD131" s="180" t="e">
        <f>IF(NOT(ISBLANK(BDD!K121)), ROUND(SUM((BDD!G121*reduc3),FDP_CMD_KG), 2), "")</f>
        <v>#VALUE!</v>
      </c>
      <c r="AE131" s="180" t="e">
        <f>IF(NOT(ISBLANK(BDD!I121)), ROUND(SUM((BDD!G121*reduc1),FDP_FACT_KG), 2), "")</f>
        <v>#DIV/0!</v>
      </c>
      <c r="AF131" s="180" t="e">
        <f>IF(NOT(ISBLANK(BDD!J121)), ROUND(SUM((BDD!G121*reduc2),FDP_FACT_KG), 2), "")</f>
        <v>#DIV/0!</v>
      </c>
      <c r="AG131" s="180" t="e">
        <f>IF(NOT(ISBLANK(BDD!K121)), ROUND(SUM((BDD!G121*reduc3),FDP_FACT_KG), 2), "")</f>
        <v>#DIV/0!</v>
      </c>
      <c r="AH131" s="181" t="str">
        <f>BDD!C121</f>
        <v>Malaga</v>
      </c>
      <c r="AI131" s="403">
        <f t="shared" si="93"/>
        <v>0</v>
      </c>
      <c r="AJ131" s="182" t="e">
        <f t="shared" si="94"/>
        <v>#VALUE!</v>
      </c>
      <c r="AK131" s="183" t="e">
        <f t="shared" si="95"/>
        <v>#VALUE!</v>
      </c>
      <c r="AL131" s="534"/>
      <c r="AM131" s="410"/>
      <c r="AN131" s="182" t="e">
        <f t="shared" si="96"/>
        <v>#DIV/0!</v>
      </c>
      <c r="AO131" s="184" t="e">
        <f t="shared" si="97"/>
        <v>#DIV/0!</v>
      </c>
      <c r="AP131" s="174"/>
      <c r="AQ131" s="174"/>
      <c r="AR131" s="534"/>
      <c r="AS131" s="409">
        <f t="shared" si="98"/>
        <v>0</v>
      </c>
      <c r="AT131" s="182" t="e">
        <f t="shared" si="99"/>
        <v>#DIV/0!</v>
      </c>
      <c r="AU131" s="183" t="e">
        <f t="shared" si="140"/>
        <v>#DIV/0!</v>
      </c>
      <c r="AV131" s="185">
        <f>COMMANDE!O131</f>
        <v>0</v>
      </c>
      <c r="AW131" s="186" t="str">
        <f t="shared" si="100"/>
        <v>-</v>
      </c>
      <c r="AX131" s="187" t="e">
        <f t="shared" si="101"/>
        <v>#VALUE!</v>
      </c>
      <c r="AY131" s="185">
        <f>COMMANDE!Q131</f>
        <v>0</v>
      </c>
      <c r="AZ131" s="186" t="str">
        <f t="shared" si="102"/>
        <v>-</v>
      </c>
      <c r="BA131" s="187" t="e">
        <f t="shared" si="103"/>
        <v>#VALUE!</v>
      </c>
      <c r="BB131" s="185">
        <f>COMMANDE!S131</f>
        <v>0</v>
      </c>
      <c r="BC131" s="186" t="str">
        <f t="shared" si="104"/>
        <v>-</v>
      </c>
      <c r="BD131" s="187" t="e">
        <f t="shared" si="105"/>
        <v>#VALUE!</v>
      </c>
      <c r="BE131" s="185">
        <f>COMMANDE!U131</f>
        <v>0</v>
      </c>
      <c r="BF131" s="186" t="str">
        <f t="shared" si="106"/>
        <v>-</v>
      </c>
      <c r="BG131" s="187" t="e">
        <f t="shared" si="107"/>
        <v>#VALUE!</v>
      </c>
      <c r="BH131" s="185">
        <f>COMMANDE!W131</f>
        <v>0</v>
      </c>
      <c r="BI131" s="186" t="str">
        <f t="shared" si="108"/>
        <v>-</v>
      </c>
      <c r="BJ131" s="187" t="e">
        <f t="shared" si="109"/>
        <v>#VALUE!</v>
      </c>
      <c r="BK131" s="185">
        <f>COMMANDE!Y131</f>
        <v>0</v>
      </c>
      <c r="BL131" s="186" t="str">
        <f t="shared" si="110"/>
        <v>-</v>
      </c>
      <c r="BM131" s="187" t="e">
        <f t="shared" si="111"/>
        <v>#VALUE!</v>
      </c>
      <c r="BN131" s="185">
        <f>COMMANDE!AA131</f>
        <v>0</v>
      </c>
      <c r="BO131" s="186" t="str">
        <f t="shared" si="112"/>
        <v>-</v>
      </c>
      <c r="BP131" s="187" t="e">
        <f t="shared" si="113"/>
        <v>#VALUE!</v>
      </c>
      <c r="BQ131" s="185">
        <f>COMMANDE!AC131</f>
        <v>0</v>
      </c>
      <c r="BR131" s="186" t="str">
        <f t="shared" si="114"/>
        <v>-</v>
      </c>
      <c r="BS131" s="187" t="e">
        <f t="shared" si="115"/>
        <v>#VALUE!</v>
      </c>
      <c r="BT131" s="185">
        <f>COMMANDE!AE131</f>
        <v>0</v>
      </c>
      <c r="BU131" s="186" t="str">
        <f t="shared" si="116"/>
        <v>-</v>
      </c>
      <c r="BV131" s="187" t="e">
        <f t="shared" si="117"/>
        <v>#VALUE!</v>
      </c>
      <c r="BW131" s="185">
        <f>COMMANDE!AG131</f>
        <v>0</v>
      </c>
      <c r="BX131" s="186" t="str">
        <f t="shared" si="118"/>
        <v>-</v>
      </c>
      <c r="BY131" s="187" t="e">
        <f t="shared" si="119"/>
        <v>#VALUE!</v>
      </c>
      <c r="BZ131" s="185">
        <f>COMMANDE!AI131</f>
        <v>0</v>
      </c>
      <c r="CA131" s="186" t="str">
        <f t="shared" si="120"/>
        <v>-</v>
      </c>
      <c r="CB131" s="187" t="e">
        <f t="shared" si="121"/>
        <v>#VALUE!</v>
      </c>
      <c r="CC131" s="185">
        <f>COMMANDE!AK131</f>
        <v>0</v>
      </c>
      <c r="CD131" s="186" t="str">
        <f t="shared" si="122"/>
        <v>-</v>
      </c>
      <c r="CE131" s="187" t="e">
        <f t="shared" si="123"/>
        <v>#VALUE!</v>
      </c>
      <c r="CF131" s="185">
        <f>COMMANDE!AM131</f>
        <v>0</v>
      </c>
      <c r="CG131" s="186" t="str">
        <f t="shared" si="124"/>
        <v>-</v>
      </c>
      <c r="CH131" s="187" t="e">
        <f t="shared" si="125"/>
        <v>#VALUE!</v>
      </c>
      <c r="CI131" s="185">
        <f>COMMANDE!AO131</f>
        <v>0</v>
      </c>
      <c r="CJ131" s="186" t="str">
        <f t="shared" si="126"/>
        <v>-</v>
      </c>
      <c r="CK131" s="187" t="e">
        <f t="shared" si="127"/>
        <v>#VALUE!</v>
      </c>
      <c r="CL131" s="185">
        <f>COMMANDE!AQ131</f>
        <v>0</v>
      </c>
      <c r="CM131" s="186" t="str">
        <f t="shared" si="128"/>
        <v>-</v>
      </c>
      <c r="CN131" s="187" t="e">
        <f t="shared" si="129"/>
        <v>#VALUE!</v>
      </c>
      <c r="CO131" s="185">
        <f>COMMANDE!AS131</f>
        <v>0</v>
      </c>
      <c r="CP131" s="186" t="str">
        <f t="shared" si="130"/>
        <v>-</v>
      </c>
      <c r="CQ131" s="187" t="e">
        <f t="shared" si="131"/>
        <v>#VALUE!</v>
      </c>
      <c r="CR131" s="185">
        <f>COMMANDE!AU131</f>
        <v>0</v>
      </c>
      <c r="CS131" s="186" t="str">
        <f t="shared" si="132"/>
        <v>-</v>
      </c>
      <c r="CT131" s="187" t="e">
        <f t="shared" si="133"/>
        <v>#VALUE!</v>
      </c>
      <c r="CU131" s="185">
        <f>COMMANDE!AW131</f>
        <v>0</v>
      </c>
      <c r="CV131" s="186" t="str">
        <f t="shared" si="134"/>
        <v>-</v>
      </c>
      <c r="CW131" s="187" t="e">
        <f t="shared" si="135"/>
        <v>#VALUE!</v>
      </c>
      <c r="CX131" s="185">
        <f>COMMANDE!AY131</f>
        <v>0</v>
      </c>
      <c r="CY131" s="186" t="str">
        <f t="shared" si="136"/>
        <v>-</v>
      </c>
      <c r="CZ131" s="187" t="e">
        <f t="shared" si="137"/>
        <v>#VALUE!</v>
      </c>
      <c r="DA131" s="185">
        <f>COMMANDE!BA131</f>
        <v>0</v>
      </c>
      <c r="DB131" s="186" t="str">
        <f t="shared" si="138"/>
        <v>-</v>
      </c>
      <c r="DC131" s="187" t="e">
        <f t="shared" si="139"/>
        <v>#VALUE!</v>
      </c>
      <c r="DD131" s="416"/>
      <c r="DE131" s="188"/>
    </row>
    <row r="132" spans="1:128" ht="40" customHeight="1" x14ac:dyDescent="0.2">
      <c r="A132" s="390" t="e">
        <f t="shared" si="72"/>
        <v>#VALUE!</v>
      </c>
      <c r="B132" s="390" t="e">
        <f t="shared" si="73"/>
        <v>#VALUE!</v>
      </c>
      <c r="C132" s="390" t="e">
        <f t="shared" si="74"/>
        <v>#VALUE!</v>
      </c>
      <c r="D132" s="390" t="e">
        <f t="shared" si="75"/>
        <v>#VALUE!</v>
      </c>
      <c r="E132" s="390" t="e">
        <f t="shared" si="76"/>
        <v>#VALUE!</v>
      </c>
      <c r="F132" s="390" t="e">
        <f t="shared" si="77"/>
        <v>#VALUE!</v>
      </c>
      <c r="G132" s="390" t="e">
        <f t="shared" si="78"/>
        <v>#VALUE!</v>
      </c>
      <c r="H132" s="390" t="e">
        <f t="shared" si="79"/>
        <v>#VALUE!</v>
      </c>
      <c r="I132" s="390" t="e">
        <f t="shared" si="80"/>
        <v>#VALUE!</v>
      </c>
      <c r="J132" s="390" t="e">
        <f t="shared" si="81"/>
        <v>#VALUE!</v>
      </c>
      <c r="K132" s="390" t="e">
        <f t="shared" si="82"/>
        <v>#VALUE!</v>
      </c>
      <c r="L132" s="390" t="e">
        <f t="shared" si="83"/>
        <v>#VALUE!</v>
      </c>
      <c r="M132" s="390" t="e">
        <f t="shared" si="84"/>
        <v>#VALUE!</v>
      </c>
      <c r="N132" s="390" t="e">
        <f t="shared" si="85"/>
        <v>#VALUE!</v>
      </c>
      <c r="O132" s="390" t="e">
        <f t="shared" si="86"/>
        <v>#VALUE!</v>
      </c>
      <c r="P132" s="390" t="e">
        <f t="shared" si="87"/>
        <v>#VALUE!</v>
      </c>
      <c r="Q132" s="390" t="e">
        <f t="shared" si="88"/>
        <v>#VALUE!</v>
      </c>
      <c r="R132" s="390" t="e">
        <f t="shared" si="89"/>
        <v>#VALUE!</v>
      </c>
      <c r="S132" s="390" t="e">
        <f t="shared" si="90"/>
        <v>#VALUE!</v>
      </c>
      <c r="T132" s="390" t="e">
        <f t="shared" si="91"/>
        <v>#VALUE!</v>
      </c>
      <c r="U132" s="387">
        <f t="shared" si="92"/>
        <v>0</v>
      </c>
      <c r="V132" s="175">
        <f>BDD!A122</f>
        <v>3194</v>
      </c>
      <c r="W132" s="176" t="str">
        <f>BDD!B122</f>
        <v>Mangue Lipens</v>
      </c>
      <c r="X132" s="177" t="str">
        <f>IF(BDD!F122=0, "", BDD!F122)</f>
        <v>❤️</v>
      </c>
      <c r="Y132" s="178" t="e">
        <f>ROUND(BDD!G122+FDP_CMD_KG, 2)</f>
        <v>#VALUE!</v>
      </c>
      <c r="Z132" s="178" t="e">
        <f>ROUND(BDD!G122+FDP_FACT_KG, 2)</f>
        <v>#DIV/0!</v>
      </c>
      <c r="AA132" s="179" t="str">
        <f>BDD!H122</f>
        <v>kg</v>
      </c>
      <c r="AB132" s="180" t="e">
        <f>IF(NOT(ISBLANK(BDD!I122)), ROUND(SUM((BDD!G122*reduc1),FDP_CMD_KG), 2), "")</f>
        <v>#VALUE!</v>
      </c>
      <c r="AC132" s="180" t="str">
        <f>IF(NOT(ISBLANK(BDD!J122)), ROUND(SUM((BDD!G122*reduc2),FDP_CMD_KG), 2), "")</f>
        <v/>
      </c>
      <c r="AD132" s="180" t="str">
        <f>IF(NOT(ISBLANK(BDD!K122)), ROUND(SUM((BDD!G122*reduc3),FDP_CMD_KG), 2), "")</f>
        <v/>
      </c>
      <c r="AE132" s="180" t="e">
        <f>IF(NOT(ISBLANK(BDD!I122)), ROUND(SUM((BDD!G122*reduc1),FDP_FACT_KG), 2), "")</f>
        <v>#DIV/0!</v>
      </c>
      <c r="AF132" s="180" t="str">
        <f>IF(NOT(ISBLANK(BDD!J122)), ROUND(SUM((BDD!G122*reduc2),FDP_FACT_KG), 2), "")</f>
        <v/>
      </c>
      <c r="AG132" s="180" t="str">
        <f>IF(NOT(ISBLANK(BDD!K122)), ROUND(SUM((BDD!G122*reduc3),FDP_FACT_KG), 2), "")</f>
        <v/>
      </c>
      <c r="AH132" s="181" t="str">
        <f>BDD!C122</f>
        <v>Grenade</v>
      </c>
      <c r="AI132" s="403">
        <f t="shared" si="93"/>
        <v>0</v>
      </c>
      <c r="AJ132" s="182" t="e">
        <f t="shared" si="94"/>
        <v>#VALUE!</v>
      </c>
      <c r="AK132" s="183" t="e">
        <f t="shared" si="95"/>
        <v>#VALUE!</v>
      </c>
      <c r="AL132" s="534"/>
      <c r="AM132" s="410"/>
      <c r="AN132" s="182" t="e">
        <f t="shared" si="96"/>
        <v>#DIV/0!</v>
      </c>
      <c r="AO132" s="184" t="e">
        <f t="shared" si="97"/>
        <v>#DIV/0!</v>
      </c>
      <c r="AP132" s="174"/>
      <c r="AQ132" s="174"/>
      <c r="AR132" s="534"/>
      <c r="AS132" s="409">
        <f t="shared" si="98"/>
        <v>0</v>
      </c>
      <c r="AT132" s="182" t="e">
        <f t="shared" si="99"/>
        <v>#DIV/0!</v>
      </c>
      <c r="AU132" s="183" t="e">
        <f t="shared" si="140"/>
        <v>#DIV/0!</v>
      </c>
      <c r="AV132" s="185">
        <f>COMMANDE!O132</f>
        <v>0</v>
      </c>
      <c r="AW132" s="186" t="str">
        <f t="shared" si="100"/>
        <v>-</v>
      </c>
      <c r="AX132" s="187" t="e">
        <f t="shared" si="101"/>
        <v>#VALUE!</v>
      </c>
      <c r="AY132" s="185">
        <f>COMMANDE!Q132</f>
        <v>0</v>
      </c>
      <c r="AZ132" s="186" t="str">
        <f t="shared" si="102"/>
        <v>-</v>
      </c>
      <c r="BA132" s="187" t="e">
        <f t="shared" si="103"/>
        <v>#VALUE!</v>
      </c>
      <c r="BB132" s="185">
        <f>COMMANDE!S132</f>
        <v>0</v>
      </c>
      <c r="BC132" s="186" t="str">
        <f t="shared" si="104"/>
        <v>-</v>
      </c>
      <c r="BD132" s="187" t="e">
        <f t="shared" si="105"/>
        <v>#VALUE!</v>
      </c>
      <c r="BE132" s="185">
        <f>COMMANDE!U132</f>
        <v>0</v>
      </c>
      <c r="BF132" s="186" t="str">
        <f t="shared" si="106"/>
        <v>-</v>
      </c>
      <c r="BG132" s="187" t="e">
        <f t="shared" si="107"/>
        <v>#VALUE!</v>
      </c>
      <c r="BH132" s="185">
        <f>COMMANDE!W132</f>
        <v>0</v>
      </c>
      <c r="BI132" s="186" t="str">
        <f t="shared" si="108"/>
        <v>-</v>
      </c>
      <c r="BJ132" s="187" t="e">
        <f t="shared" si="109"/>
        <v>#VALUE!</v>
      </c>
      <c r="BK132" s="185">
        <f>COMMANDE!Y132</f>
        <v>0</v>
      </c>
      <c r="BL132" s="186" t="str">
        <f t="shared" si="110"/>
        <v>-</v>
      </c>
      <c r="BM132" s="187" t="e">
        <f t="shared" si="111"/>
        <v>#VALUE!</v>
      </c>
      <c r="BN132" s="185">
        <f>COMMANDE!AA132</f>
        <v>0</v>
      </c>
      <c r="BO132" s="186" t="str">
        <f t="shared" si="112"/>
        <v>-</v>
      </c>
      <c r="BP132" s="187" t="e">
        <f t="shared" si="113"/>
        <v>#VALUE!</v>
      </c>
      <c r="BQ132" s="185">
        <f>COMMANDE!AC132</f>
        <v>0</v>
      </c>
      <c r="BR132" s="186" t="str">
        <f t="shared" si="114"/>
        <v>-</v>
      </c>
      <c r="BS132" s="187" t="e">
        <f t="shared" si="115"/>
        <v>#VALUE!</v>
      </c>
      <c r="BT132" s="185">
        <f>COMMANDE!AE132</f>
        <v>0</v>
      </c>
      <c r="BU132" s="186" t="str">
        <f t="shared" si="116"/>
        <v>-</v>
      </c>
      <c r="BV132" s="187" t="e">
        <f t="shared" si="117"/>
        <v>#VALUE!</v>
      </c>
      <c r="BW132" s="185">
        <f>COMMANDE!AG132</f>
        <v>0</v>
      </c>
      <c r="BX132" s="186" t="str">
        <f t="shared" si="118"/>
        <v>-</v>
      </c>
      <c r="BY132" s="187" t="e">
        <f t="shared" si="119"/>
        <v>#VALUE!</v>
      </c>
      <c r="BZ132" s="185">
        <f>COMMANDE!AI132</f>
        <v>0</v>
      </c>
      <c r="CA132" s="186" t="str">
        <f t="shared" si="120"/>
        <v>-</v>
      </c>
      <c r="CB132" s="187" t="e">
        <f t="shared" si="121"/>
        <v>#VALUE!</v>
      </c>
      <c r="CC132" s="185">
        <f>COMMANDE!AK132</f>
        <v>0</v>
      </c>
      <c r="CD132" s="186" t="str">
        <f t="shared" si="122"/>
        <v>-</v>
      </c>
      <c r="CE132" s="187" t="e">
        <f t="shared" si="123"/>
        <v>#VALUE!</v>
      </c>
      <c r="CF132" s="185">
        <f>COMMANDE!AM132</f>
        <v>0</v>
      </c>
      <c r="CG132" s="186" t="str">
        <f t="shared" si="124"/>
        <v>-</v>
      </c>
      <c r="CH132" s="187" t="e">
        <f t="shared" si="125"/>
        <v>#VALUE!</v>
      </c>
      <c r="CI132" s="185">
        <f>COMMANDE!AO132</f>
        <v>0</v>
      </c>
      <c r="CJ132" s="186" t="str">
        <f t="shared" si="126"/>
        <v>-</v>
      </c>
      <c r="CK132" s="187" t="e">
        <f t="shared" si="127"/>
        <v>#VALUE!</v>
      </c>
      <c r="CL132" s="185">
        <f>COMMANDE!AQ132</f>
        <v>0</v>
      </c>
      <c r="CM132" s="186" t="str">
        <f t="shared" si="128"/>
        <v>-</v>
      </c>
      <c r="CN132" s="187" t="e">
        <f t="shared" si="129"/>
        <v>#VALUE!</v>
      </c>
      <c r="CO132" s="185">
        <f>COMMANDE!AS132</f>
        <v>0</v>
      </c>
      <c r="CP132" s="186" t="str">
        <f t="shared" si="130"/>
        <v>-</v>
      </c>
      <c r="CQ132" s="187" t="e">
        <f t="shared" si="131"/>
        <v>#VALUE!</v>
      </c>
      <c r="CR132" s="185">
        <f>COMMANDE!AU132</f>
        <v>0</v>
      </c>
      <c r="CS132" s="186" t="str">
        <f t="shared" si="132"/>
        <v>-</v>
      </c>
      <c r="CT132" s="187" t="e">
        <f t="shared" si="133"/>
        <v>#VALUE!</v>
      </c>
      <c r="CU132" s="185">
        <f>COMMANDE!AW132</f>
        <v>0</v>
      </c>
      <c r="CV132" s="186" t="str">
        <f t="shared" si="134"/>
        <v>-</v>
      </c>
      <c r="CW132" s="187" t="e">
        <f t="shared" si="135"/>
        <v>#VALUE!</v>
      </c>
      <c r="CX132" s="185">
        <f>COMMANDE!AY132</f>
        <v>0</v>
      </c>
      <c r="CY132" s="186" t="str">
        <f t="shared" si="136"/>
        <v>-</v>
      </c>
      <c r="CZ132" s="187" t="e">
        <f t="shared" si="137"/>
        <v>#VALUE!</v>
      </c>
      <c r="DA132" s="185">
        <f>COMMANDE!BA132</f>
        <v>0</v>
      </c>
      <c r="DB132" s="186" t="str">
        <f t="shared" si="138"/>
        <v>-</v>
      </c>
      <c r="DC132" s="187" t="e">
        <f t="shared" si="139"/>
        <v>#VALUE!</v>
      </c>
      <c r="DD132" s="416"/>
      <c r="DE132" s="188"/>
    </row>
    <row r="133" spans="1:128" ht="40" customHeight="1" x14ac:dyDescent="0.2">
      <c r="A133" s="390" t="e">
        <f t="shared" si="72"/>
        <v>#VALUE!</v>
      </c>
      <c r="B133" s="390" t="e">
        <f t="shared" si="73"/>
        <v>#VALUE!</v>
      </c>
      <c r="C133" s="390" t="e">
        <f t="shared" si="74"/>
        <v>#VALUE!</v>
      </c>
      <c r="D133" s="390" t="e">
        <f t="shared" si="75"/>
        <v>#VALUE!</v>
      </c>
      <c r="E133" s="390" t="e">
        <f t="shared" si="76"/>
        <v>#VALUE!</v>
      </c>
      <c r="F133" s="390" t="e">
        <f t="shared" si="77"/>
        <v>#VALUE!</v>
      </c>
      <c r="G133" s="390" t="e">
        <f t="shared" si="78"/>
        <v>#VALUE!</v>
      </c>
      <c r="H133" s="390" t="e">
        <f t="shared" si="79"/>
        <v>#VALUE!</v>
      </c>
      <c r="I133" s="390" t="e">
        <f t="shared" si="80"/>
        <v>#VALUE!</v>
      </c>
      <c r="J133" s="390" t="e">
        <f t="shared" si="81"/>
        <v>#VALUE!</v>
      </c>
      <c r="K133" s="390" t="e">
        <f t="shared" si="82"/>
        <v>#VALUE!</v>
      </c>
      <c r="L133" s="390" t="e">
        <f t="shared" si="83"/>
        <v>#VALUE!</v>
      </c>
      <c r="M133" s="390" t="e">
        <f t="shared" si="84"/>
        <v>#VALUE!</v>
      </c>
      <c r="N133" s="390" t="e">
        <f t="shared" si="85"/>
        <v>#VALUE!</v>
      </c>
      <c r="O133" s="390" t="e">
        <f t="shared" si="86"/>
        <v>#VALUE!</v>
      </c>
      <c r="P133" s="390" t="e">
        <f t="shared" si="87"/>
        <v>#VALUE!</v>
      </c>
      <c r="Q133" s="390" t="e">
        <f t="shared" si="88"/>
        <v>#VALUE!</v>
      </c>
      <c r="R133" s="390" t="e">
        <f t="shared" si="89"/>
        <v>#VALUE!</v>
      </c>
      <c r="S133" s="390" t="e">
        <f t="shared" si="90"/>
        <v>#VALUE!</v>
      </c>
      <c r="T133" s="390" t="e">
        <f t="shared" si="91"/>
        <v>#VALUE!</v>
      </c>
      <c r="U133" s="387">
        <f t="shared" si="92"/>
        <v>0</v>
      </c>
      <c r="V133" s="175">
        <f>BDD!A123</f>
        <v>3190</v>
      </c>
      <c r="W133" s="176" t="str">
        <f>BDD!B123</f>
        <v>Mangue Osteen</v>
      </c>
      <c r="X133" s="177" t="str">
        <f>IF(BDD!F123=0, "", BDD!F123)</f>
        <v>❤️</v>
      </c>
      <c r="Y133" s="178" t="e">
        <f>ROUND(BDD!G123+FDP_CMD_KG, 2)</f>
        <v>#VALUE!</v>
      </c>
      <c r="Z133" s="178" t="e">
        <f>ROUND(BDD!G123+FDP_FACT_KG, 2)</f>
        <v>#DIV/0!</v>
      </c>
      <c r="AA133" s="179" t="str">
        <f>BDD!H123</f>
        <v>kg</v>
      </c>
      <c r="AB133" s="180" t="e">
        <f>IF(NOT(ISBLANK(BDD!I123)), ROUND(SUM((BDD!G123*reduc1),FDP_CMD_KG), 2), "")</f>
        <v>#VALUE!</v>
      </c>
      <c r="AC133" s="180" t="e">
        <f>IF(NOT(ISBLANK(BDD!J123)), ROUND(SUM((BDD!G123*reduc2),FDP_CMD_KG), 2), "")</f>
        <v>#VALUE!</v>
      </c>
      <c r="AD133" s="180" t="e">
        <f>IF(NOT(ISBLANK(BDD!K123)), ROUND(SUM((BDD!G123*reduc3),FDP_CMD_KG), 2), "")</f>
        <v>#VALUE!</v>
      </c>
      <c r="AE133" s="180" t="e">
        <f>IF(NOT(ISBLANK(BDD!I123)), ROUND(SUM((BDD!G123*reduc1),FDP_FACT_KG), 2), "")</f>
        <v>#DIV/0!</v>
      </c>
      <c r="AF133" s="180" t="e">
        <f>IF(NOT(ISBLANK(BDD!J123)), ROUND(SUM((BDD!G123*reduc2),FDP_FACT_KG), 2), "")</f>
        <v>#DIV/0!</v>
      </c>
      <c r="AG133" s="180" t="e">
        <f>IF(NOT(ISBLANK(BDD!K123)), ROUND(SUM((BDD!G123*reduc3),FDP_FACT_KG), 2), "")</f>
        <v>#DIV/0!</v>
      </c>
      <c r="AH133" s="181" t="str">
        <f>BDD!C123</f>
        <v>Grenade</v>
      </c>
      <c r="AI133" s="403">
        <f t="shared" si="93"/>
        <v>0</v>
      </c>
      <c r="AJ133" s="182" t="e">
        <f t="shared" si="94"/>
        <v>#VALUE!</v>
      </c>
      <c r="AK133" s="183" t="e">
        <f t="shared" si="95"/>
        <v>#VALUE!</v>
      </c>
      <c r="AL133" s="534"/>
      <c r="AM133" s="410"/>
      <c r="AN133" s="182" t="e">
        <f t="shared" si="96"/>
        <v>#DIV/0!</v>
      </c>
      <c r="AO133" s="184" t="e">
        <f t="shared" si="97"/>
        <v>#DIV/0!</v>
      </c>
      <c r="AP133" s="174"/>
      <c r="AQ133" s="174"/>
      <c r="AR133" s="534"/>
      <c r="AS133" s="409">
        <f t="shared" si="98"/>
        <v>0</v>
      </c>
      <c r="AT133" s="182" t="e">
        <f t="shared" si="99"/>
        <v>#DIV/0!</v>
      </c>
      <c r="AU133" s="183" t="e">
        <f t="shared" si="140"/>
        <v>#DIV/0!</v>
      </c>
      <c r="AV133" s="185">
        <f>COMMANDE!O133</f>
        <v>0</v>
      </c>
      <c r="AW133" s="186" t="str">
        <f t="shared" si="100"/>
        <v>-</v>
      </c>
      <c r="AX133" s="187" t="e">
        <f t="shared" si="101"/>
        <v>#VALUE!</v>
      </c>
      <c r="AY133" s="185">
        <f>COMMANDE!Q133</f>
        <v>0</v>
      </c>
      <c r="AZ133" s="186" t="str">
        <f t="shared" si="102"/>
        <v>-</v>
      </c>
      <c r="BA133" s="187" t="e">
        <f t="shared" si="103"/>
        <v>#VALUE!</v>
      </c>
      <c r="BB133" s="185">
        <f>COMMANDE!S133</f>
        <v>0</v>
      </c>
      <c r="BC133" s="186" t="str">
        <f t="shared" si="104"/>
        <v>-</v>
      </c>
      <c r="BD133" s="187" t="e">
        <f t="shared" si="105"/>
        <v>#VALUE!</v>
      </c>
      <c r="BE133" s="185">
        <f>COMMANDE!U133</f>
        <v>0</v>
      </c>
      <c r="BF133" s="186" t="str">
        <f t="shared" si="106"/>
        <v>-</v>
      </c>
      <c r="BG133" s="187" t="e">
        <f t="shared" si="107"/>
        <v>#VALUE!</v>
      </c>
      <c r="BH133" s="185">
        <f>COMMANDE!W133</f>
        <v>0</v>
      </c>
      <c r="BI133" s="186" t="str">
        <f t="shared" si="108"/>
        <v>-</v>
      </c>
      <c r="BJ133" s="187" t="e">
        <f t="shared" si="109"/>
        <v>#VALUE!</v>
      </c>
      <c r="BK133" s="185">
        <f>COMMANDE!Y133</f>
        <v>0</v>
      </c>
      <c r="BL133" s="186" t="str">
        <f t="shared" si="110"/>
        <v>-</v>
      </c>
      <c r="BM133" s="187" t="e">
        <f t="shared" si="111"/>
        <v>#VALUE!</v>
      </c>
      <c r="BN133" s="185">
        <f>COMMANDE!AA133</f>
        <v>0</v>
      </c>
      <c r="BO133" s="186" t="str">
        <f t="shared" si="112"/>
        <v>-</v>
      </c>
      <c r="BP133" s="187" t="e">
        <f t="shared" si="113"/>
        <v>#VALUE!</v>
      </c>
      <c r="BQ133" s="185">
        <f>COMMANDE!AC133</f>
        <v>0</v>
      </c>
      <c r="BR133" s="186" t="str">
        <f t="shared" si="114"/>
        <v>-</v>
      </c>
      <c r="BS133" s="187" t="e">
        <f t="shared" si="115"/>
        <v>#VALUE!</v>
      </c>
      <c r="BT133" s="185">
        <f>COMMANDE!AE133</f>
        <v>0</v>
      </c>
      <c r="BU133" s="186" t="str">
        <f t="shared" si="116"/>
        <v>-</v>
      </c>
      <c r="BV133" s="187" t="e">
        <f t="shared" si="117"/>
        <v>#VALUE!</v>
      </c>
      <c r="BW133" s="185">
        <f>COMMANDE!AG133</f>
        <v>0</v>
      </c>
      <c r="BX133" s="186" t="str">
        <f t="shared" si="118"/>
        <v>-</v>
      </c>
      <c r="BY133" s="187" t="e">
        <f t="shared" si="119"/>
        <v>#VALUE!</v>
      </c>
      <c r="BZ133" s="185">
        <f>COMMANDE!AI133</f>
        <v>0</v>
      </c>
      <c r="CA133" s="186" t="str">
        <f t="shared" si="120"/>
        <v>-</v>
      </c>
      <c r="CB133" s="187" t="e">
        <f t="shared" si="121"/>
        <v>#VALUE!</v>
      </c>
      <c r="CC133" s="185">
        <f>COMMANDE!AK133</f>
        <v>0</v>
      </c>
      <c r="CD133" s="186" t="str">
        <f t="shared" si="122"/>
        <v>-</v>
      </c>
      <c r="CE133" s="187" t="e">
        <f t="shared" si="123"/>
        <v>#VALUE!</v>
      </c>
      <c r="CF133" s="185">
        <f>COMMANDE!AM133</f>
        <v>0</v>
      </c>
      <c r="CG133" s="186" t="str">
        <f t="shared" si="124"/>
        <v>-</v>
      </c>
      <c r="CH133" s="187" t="e">
        <f t="shared" si="125"/>
        <v>#VALUE!</v>
      </c>
      <c r="CI133" s="185">
        <f>COMMANDE!AO133</f>
        <v>0</v>
      </c>
      <c r="CJ133" s="186" t="str">
        <f t="shared" si="126"/>
        <v>-</v>
      </c>
      <c r="CK133" s="187" t="e">
        <f t="shared" si="127"/>
        <v>#VALUE!</v>
      </c>
      <c r="CL133" s="185">
        <f>COMMANDE!AQ133</f>
        <v>0</v>
      </c>
      <c r="CM133" s="186" t="str">
        <f t="shared" si="128"/>
        <v>-</v>
      </c>
      <c r="CN133" s="187" t="e">
        <f t="shared" si="129"/>
        <v>#VALUE!</v>
      </c>
      <c r="CO133" s="185">
        <f>COMMANDE!AS133</f>
        <v>0</v>
      </c>
      <c r="CP133" s="186" t="str">
        <f t="shared" si="130"/>
        <v>-</v>
      </c>
      <c r="CQ133" s="187" t="e">
        <f t="shared" si="131"/>
        <v>#VALUE!</v>
      </c>
      <c r="CR133" s="185">
        <f>COMMANDE!AU133</f>
        <v>0</v>
      </c>
      <c r="CS133" s="186" t="str">
        <f t="shared" si="132"/>
        <v>-</v>
      </c>
      <c r="CT133" s="187" t="e">
        <f t="shared" si="133"/>
        <v>#VALUE!</v>
      </c>
      <c r="CU133" s="185">
        <f>COMMANDE!AW133</f>
        <v>0</v>
      </c>
      <c r="CV133" s="186" t="str">
        <f t="shared" si="134"/>
        <v>-</v>
      </c>
      <c r="CW133" s="187" t="e">
        <f t="shared" si="135"/>
        <v>#VALUE!</v>
      </c>
      <c r="CX133" s="185">
        <f>COMMANDE!AY133</f>
        <v>0</v>
      </c>
      <c r="CY133" s="186" t="str">
        <f t="shared" si="136"/>
        <v>-</v>
      </c>
      <c r="CZ133" s="187" t="e">
        <f t="shared" si="137"/>
        <v>#VALUE!</v>
      </c>
      <c r="DA133" s="185">
        <f>COMMANDE!BA133</f>
        <v>0</v>
      </c>
      <c r="DB133" s="186" t="str">
        <f t="shared" si="138"/>
        <v>-</v>
      </c>
      <c r="DC133" s="187" t="e">
        <f t="shared" si="139"/>
        <v>#VALUE!</v>
      </c>
      <c r="DD133" s="416"/>
      <c r="DE133" s="188"/>
    </row>
    <row r="134" spans="1:128" s="173" customFormat="1" ht="40" customHeight="1" x14ac:dyDescent="0.2">
      <c r="A134" s="390" t="e">
        <f t="shared" si="72"/>
        <v>#VALUE!</v>
      </c>
      <c r="B134" s="390" t="e">
        <f t="shared" si="73"/>
        <v>#VALUE!</v>
      </c>
      <c r="C134" s="390" t="e">
        <f t="shared" si="74"/>
        <v>#VALUE!</v>
      </c>
      <c r="D134" s="390" t="e">
        <f t="shared" si="75"/>
        <v>#VALUE!</v>
      </c>
      <c r="E134" s="390" t="e">
        <f t="shared" si="76"/>
        <v>#VALUE!</v>
      </c>
      <c r="F134" s="390" t="e">
        <f t="shared" si="77"/>
        <v>#VALUE!</v>
      </c>
      <c r="G134" s="390" t="e">
        <f t="shared" si="78"/>
        <v>#VALUE!</v>
      </c>
      <c r="H134" s="390" t="e">
        <f t="shared" si="79"/>
        <v>#VALUE!</v>
      </c>
      <c r="I134" s="390" t="e">
        <f t="shared" si="80"/>
        <v>#VALUE!</v>
      </c>
      <c r="J134" s="390" t="e">
        <f t="shared" si="81"/>
        <v>#VALUE!</v>
      </c>
      <c r="K134" s="390" t="e">
        <f t="shared" si="82"/>
        <v>#VALUE!</v>
      </c>
      <c r="L134" s="390" t="e">
        <f t="shared" si="83"/>
        <v>#VALUE!</v>
      </c>
      <c r="M134" s="390" t="e">
        <f t="shared" si="84"/>
        <v>#VALUE!</v>
      </c>
      <c r="N134" s="390" t="e">
        <f t="shared" si="85"/>
        <v>#VALUE!</v>
      </c>
      <c r="O134" s="390" t="e">
        <f t="shared" si="86"/>
        <v>#VALUE!</v>
      </c>
      <c r="P134" s="390" t="e">
        <f t="shared" si="87"/>
        <v>#VALUE!</v>
      </c>
      <c r="Q134" s="390" t="e">
        <f t="shared" si="88"/>
        <v>#VALUE!</v>
      </c>
      <c r="R134" s="390" t="e">
        <f t="shared" si="89"/>
        <v>#VALUE!</v>
      </c>
      <c r="S134" s="390" t="e">
        <f t="shared" si="90"/>
        <v>#VALUE!</v>
      </c>
      <c r="T134" s="390" t="e">
        <f t="shared" si="91"/>
        <v>#VALUE!</v>
      </c>
      <c r="U134" s="387">
        <f t="shared" si="92"/>
        <v>0</v>
      </c>
      <c r="V134" s="175" t="str">
        <f>BDD!A124</f>
        <v>3190. 658</v>
      </c>
      <c r="W134" s="176" t="str">
        <f>BDD!B124</f>
        <v>Mangue Osteen (Ferme Eparadise, mûrie sur plante, récoltée quotidiennement)</v>
      </c>
      <c r="X134" s="177" t="str">
        <f>IF(BDD!F124=0, "", BDD!F124)</f>
        <v>❤️</v>
      </c>
      <c r="Y134" s="178" t="e">
        <f>ROUND(BDD!G124+FDP_CMD_KG, 2)</f>
        <v>#VALUE!</v>
      </c>
      <c r="Z134" s="178" t="e">
        <f>ROUND(BDD!G124+FDP_FACT_KG, 2)</f>
        <v>#DIV/0!</v>
      </c>
      <c r="AA134" s="179" t="str">
        <f>BDD!H124</f>
        <v>kg</v>
      </c>
      <c r="AB134" s="180" t="e">
        <f>IF(NOT(ISBLANK(BDD!I124)), ROUND(SUM((BDD!G124*reduc1),FDP_CMD_KG), 2), "")</f>
        <v>#VALUE!</v>
      </c>
      <c r="AC134" s="180" t="e">
        <f>IF(NOT(ISBLANK(BDD!J124)), ROUND(SUM((BDD!G124*reduc2),FDP_CMD_KG), 2), "")</f>
        <v>#VALUE!</v>
      </c>
      <c r="AD134" s="180" t="e">
        <f>IF(NOT(ISBLANK(BDD!K124)), ROUND(SUM((BDD!G124*reduc3),FDP_CMD_KG), 2), "")</f>
        <v>#VALUE!</v>
      </c>
      <c r="AE134" s="180" t="e">
        <f>IF(NOT(ISBLANK(BDD!I124)), ROUND(SUM((BDD!G124*reduc1),FDP_FACT_KG), 2), "")</f>
        <v>#DIV/0!</v>
      </c>
      <c r="AF134" s="180" t="e">
        <f>IF(NOT(ISBLANK(BDD!J124)), ROUND(SUM((BDD!G124*reduc2),FDP_FACT_KG), 2), "")</f>
        <v>#DIV/0!</v>
      </c>
      <c r="AG134" s="180" t="e">
        <f>IF(NOT(ISBLANK(BDD!K124)), ROUND(SUM((BDD!G124*reduc3),FDP_FACT_KG), 2), "")</f>
        <v>#DIV/0!</v>
      </c>
      <c r="AH134" s="181" t="str">
        <f>BDD!C124</f>
        <v>Grenade</v>
      </c>
      <c r="AI134" s="403">
        <f t="shared" si="93"/>
        <v>0</v>
      </c>
      <c r="AJ134" s="182" t="e">
        <f t="shared" si="94"/>
        <v>#VALUE!</v>
      </c>
      <c r="AK134" s="183" t="e">
        <f t="shared" si="95"/>
        <v>#VALUE!</v>
      </c>
      <c r="AL134" s="534"/>
      <c r="AM134" s="410"/>
      <c r="AN134" s="182" t="e">
        <f t="shared" si="96"/>
        <v>#DIV/0!</v>
      </c>
      <c r="AO134" s="184" t="e">
        <f t="shared" si="97"/>
        <v>#DIV/0!</v>
      </c>
      <c r="AP134" s="174"/>
      <c r="AQ134" s="174"/>
      <c r="AR134" s="534"/>
      <c r="AS134" s="409">
        <f t="shared" si="98"/>
        <v>0</v>
      </c>
      <c r="AT134" s="182" t="e">
        <f t="shared" si="99"/>
        <v>#DIV/0!</v>
      </c>
      <c r="AU134" s="183" t="e">
        <f t="shared" si="140"/>
        <v>#DIV/0!</v>
      </c>
      <c r="AV134" s="185">
        <f>COMMANDE!O134</f>
        <v>0</v>
      </c>
      <c r="AW134" s="186" t="str">
        <f t="shared" si="100"/>
        <v>-</v>
      </c>
      <c r="AX134" s="187" t="e">
        <f t="shared" si="101"/>
        <v>#VALUE!</v>
      </c>
      <c r="AY134" s="185">
        <f>COMMANDE!Q134</f>
        <v>0</v>
      </c>
      <c r="AZ134" s="186" t="str">
        <f t="shared" si="102"/>
        <v>-</v>
      </c>
      <c r="BA134" s="187" t="e">
        <f t="shared" si="103"/>
        <v>#VALUE!</v>
      </c>
      <c r="BB134" s="185">
        <f>COMMANDE!S134</f>
        <v>0</v>
      </c>
      <c r="BC134" s="186" t="str">
        <f t="shared" si="104"/>
        <v>-</v>
      </c>
      <c r="BD134" s="187" t="e">
        <f t="shared" si="105"/>
        <v>#VALUE!</v>
      </c>
      <c r="BE134" s="185">
        <f>COMMANDE!U134</f>
        <v>0</v>
      </c>
      <c r="BF134" s="186" t="str">
        <f t="shared" si="106"/>
        <v>-</v>
      </c>
      <c r="BG134" s="187" t="e">
        <f t="shared" si="107"/>
        <v>#VALUE!</v>
      </c>
      <c r="BH134" s="185">
        <f>COMMANDE!W134</f>
        <v>0</v>
      </c>
      <c r="BI134" s="186" t="str">
        <f t="shared" si="108"/>
        <v>-</v>
      </c>
      <c r="BJ134" s="187" t="e">
        <f t="shared" si="109"/>
        <v>#VALUE!</v>
      </c>
      <c r="BK134" s="185">
        <f>COMMANDE!Y134</f>
        <v>0</v>
      </c>
      <c r="BL134" s="186" t="str">
        <f t="shared" si="110"/>
        <v>-</v>
      </c>
      <c r="BM134" s="187" t="e">
        <f t="shared" si="111"/>
        <v>#VALUE!</v>
      </c>
      <c r="BN134" s="185">
        <f>COMMANDE!AA134</f>
        <v>0</v>
      </c>
      <c r="BO134" s="186" t="str">
        <f t="shared" si="112"/>
        <v>-</v>
      </c>
      <c r="BP134" s="187" t="e">
        <f t="shared" si="113"/>
        <v>#VALUE!</v>
      </c>
      <c r="BQ134" s="185">
        <f>COMMANDE!AC134</f>
        <v>0</v>
      </c>
      <c r="BR134" s="186" t="str">
        <f t="shared" si="114"/>
        <v>-</v>
      </c>
      <c r="BS134" s="187" t="e">
        <f t="shared" si="115"/>
        <v>#VALUE!</v>
      </c>
      <c r="BT134" s="185">
        <f>COMMANDE!AE134</f>
        <v>0</v>
      </c>
      <c r="BU134" s="186" t="str">
        <f t="shared" si="116"/>
        <v>-</v>
      </c>
      <c r="BV134" s="187" t="e">
        <f t="shared" si="117"/>
        <v>#VALUE!</v>
      </c>
      <c r="BW134" s="185">
        <f>COMMANDE!AG134</f>
        <v>0</v>
      </c>
      <c r="BX134" s="186" t="str">
        <f t="shared" si="118"/>
        <v>-</v>
      </c>
      <c r="BY134" s="187" t="e">
        <f t="shared" si="119"/>
        <v>#VALUE!</v>
      </c>
      <c r="BZ134" s="185">
        <f>COMMANDE!AI134</f>
        <v>0</v>
      </c>
      <c r="CA134" s="186" t="str">
        <f t="shared" si="120"/>
        <v>-</v>
      </c>
      <c r="CB134" s="187" t="e">
        <f t="shared" si="121"/>
        <v>#VALUE!</v>
      </c>
      <c r="CC134" s="185">
        <f>COMMANDE!AK134</f>
        <v>0</v>
      </c>
      <c r="CD134" s="186" t="str">
        <f t="shared" si="122"/>
        <v>-</v>
      </c>
      <c r="CE134" s="187" t="e">
        <f t="shared" si="123"/>
        <v>#VALUE!</v>
      </c>
      <c r="CF134" s="185">
        <f>COMMANDE!AM134</f>
        <v>0</v>
      </c>
      <c r="CG134" s="186" t="str">
        <f t="shared" si="124"/>
        <v>-</v>
      </c>
      <c r="CH134" s="187" t="e">
        <f t="shared" si="125"/>
        <v>#VALUE!</v>
      </c>
      <c r="CI134" s="185">
        <f>COMMANDE!AO134</f>
        <v>0</v>
      </c>
      <c r="CJ134" s="186" t="str">
        <f t="shared" si="126"/>
        <v>-</v>
      </c>
      <c r="CK134" s="187" t="e">
        <f t="shared" si="127"/>
        <v>#VALUE!</v>
      </c>
      <c r="CL134" s="185">
        <f>COMMANDE!AQ134</f>
        <v>0</v>
      </c>
      <c r="CM134" s="186" t="str">
        <f t="shared" si="128"/>
        <v>-</v>
      </c>
      <c r="CN134" s="187" t="e">
        <f t="shared" si="129"/>
        <v>#VALUE!</v>
      </c>
      <c r="CO134" s="185">
        <f>COMMANDE!AS134</f>
        <v>0</v>
      </c>
      <c r="CP134" s="186" t="str">
        <f t="shared" si="130"/>
        <v>-</v>
      </c>
      <c r="CQ134" s="187" t="e">
        <f t="shared" si="131"/>
        <v>#VALUE!</v>
      </c>
      <c r="CR134" s="185">
        <f>COMMANDE!AU134</f>
        <v>0</v>
      </c>
      <c r="CS134" s="186" t="str">
        <f t="shared" si="132"/>
        <v>-</v>
      </c>
      <c r="CT134" s="187" t="e">
        <f t="shared" si="133"/>
        <v>#VALUE!</v>
      </c>
      <c r="CU134" s="185">
        <f>COMMANDE!AW134</f>
        <v>0</v>
      </c>
      <c r="CV134" s="186" t="str">
        <f t="shared" si="134"/>
        <v>-</v>
      </c>
      <c r="CW134" s="187" t="e">
        <f t="shared" si="135"/>
        <v>#VALUE!</v>
      </c>
      <c r="CX134" s="185">
        <f>COMMANDE!AY134</f>
        <v>0</v>
      </c>
      <c r="CY134" s="186" t="str">
        <f t="shared" si="136"/>
        <v>-</v>
      </c>
      <c r="CZ134" s="187" t="e">
        <f t="shared" si="137"/>
        <v>#VALUE!</v>
      </c>
      <c r="DA134" s="185">
        <f>COMMANDE!BA134</f>
        <v>0</v>
      </c>
      <c r="DB134" s="186" t="str">
        <f t="shared" si="138"/>
        <v>-</v>
      </c>
      <c r="DC134" s="187" t="e">
        <f t="shared" si="139"/>
        <v>#VALUE!</v>
      </c>
      <c r="DD134" s="416"/>
      <c r="DE134" s="188"/>
      <c r="DF134" s="140"/>
      <c r="DG134" s="140"/>
      <c r="DH134" s="140"/>
      <c r="DI134" s="140"/>
      <c r="DJ134" s="140"/>
      <c r="DK134" s="140"/>
      <c r="DL134" s="140"/>
      <c r="DM134" s="140"/>
      <c r="DN134" s="140"/>
      <c r="DO134" s="140"/>
      <c r="DP134" s="140"/>
      <c r="DQ134" s="140"/>
      <c r="DR134" s="140"/>
      <c r="DS134" s="140"/>
      <c r="DT134" s="140"/>
      <c r="DU134" s="140"/>
      <c r="DV134" s="140"/>
      <c r="DW134" s="140"/>
      <c r="DX134" s="140"/>
    </row>
    <row r="135" spans="1:128" ht="40" customHeight="1" x14ac:dyDescent="0.2">
      <c r="A135" s="390" t="e">
        <f t="shared" si="72"/>
        <v>#VALUE!</v>
      </c>
      <c r="B135" s="390" t="e">
        <f t="shared" si="73"/>
        <v>#VALUE!</v>
      </c>
      <c r="C135" s="390" t="e">
        <f t="shared" si="74"/>
        <v>#VALUE!</v>
      </c>
      <c r="D135" s="390" t="e">
        <f t="shared" si="75"/>
        <v>#VALUE!</v>
      </c>
      <c r="E135" s="390" t="e">
        <f t="shared" si="76"/>
        <v>#VALUE!</v>
      </c>
      <c r="F135" s="390" t="e">
        <f t="shared" si="77"/>
        <v>#VALUE!</v>
      </c>
      <c r="G135" s="390" t="e">
        <f t="shared" si="78"/>
        <v>#VALUE!</v>
      </c>
      <c r="H135" s="390" t="e">
        <f t="shared" si="79"/>
        <v>#VALUE!</v>
      </c>
      <c r="I135" s="390" t="e">
        <f t="shared" si="80"/>
        <v>#VALUE!</v>
      </c>
      <c r="J135" s="390" t="e">
        <f t="shared" si="81"/>
        <v>#VALUE!</v>
      </c>
      <c r="K135" s="390" t="e">
        <f t="shared" si="82"/>
        <v>#VALUE!</v>
      </c>
      <c r="L135" s="390" t="e">
        <f t="shared" si="83"/>
        <v>#VALUE!</v>
      </c>
      <c r="M135" s="390" t="e">
        <f t="shared" si="84"/>
        <v>#VALUE!</v>
      </c>
      <c r="N135" s="390" t="e">
        <f t="shared" si="85"/>
        <v>#VALUE!</v>
      </c>
      <c r="O135" s="390" t="e">
        <f t="shared" si="86"/>
        <v>#VALUE!</v>
      </c>
      <c r="P135" s="390" t="e">
        <f t="shared" si="87"/>
        <v>#VALUE!</v>
      </c>
      <c r="Q135" s="390" t="e">
        <f t="shared" si="88"/>
        <v>#VALUE!</v>
      </c>
      <c r="R135" s="390" t="e">
        <f t="shared" si="89"/>
        <v>#VALUE!</v>
      </c>
      <c r="S135" s="390" t="e">
        <f t="shared" si="90"/>
        <v>#VALUE!</v>
      </c>
      <c r="T135" s="390" t="e">
        <f t="shared" si="91"/>
        <v>#VALUE!</v>
      </c>
      <c r="U135" s="387">
        <f t="shared" si="92"/>
        <v>0</v>
      </c>
      <c r="V135" s="175">
        <f>BDD!A125</f>
        <v>1115</v>
      </c>
      <c r="W135" s="176" t="str">
        <f>BDD!B125</f>
        <v>Mangue Osteen BIO (Qualité supérieure, mûrie sur plante)</v>
      </c>
      <c r="X135" s="177" t="str">
        <f>IF(BDD!F125=0, "", BDD!F125)</f>
        <v>❤️</v>
      </c>
      <c r="Y135" s="178" t="e">
        <f>ROUND(BDD!G125+FDP_CMD_KG, 2)</f>
        <v>#VALUE!</v>
      </c>
      <c r="Z135" s="178" t="e">
        <f>ROUND(BDD!G125+FDP_FACT_KG, 2)</f>
        <v>#DIV/0!</v>
      </c>
      <c r="AA135" s="179" t="str">
        <f>BDD!H125</f>
        <v>kg</v>
      </c>
      <c r="AB135" s="180" t="e">
        <f>IF(NOT(ISBLANK(BDD!I125)), ROUND(SUM((BDD!G125*reduc1),FDP_CMD_KG), 2), "")</f>
        <v>#VALUE!</v>
      </c>
      <c r="AC135" s="180" t="e">
        <f>IF(NOT(ISBLANK(BDD!J125)), ROUND(SUM((BDD!G125*reduc2),FDP_CMD_KG), 2), "")</f>
        <v>#VALUE!</v>
      </c>
      <c r="AD135" s="180" t="str">
        <f>IF(NOT(ISBLANK(BDD!K125)), ROUND(SUM((BDD!G125*reduc3),FDP_CMD_KG), 2), "")</f>
        <v/>
      </c>
      <c r="AE135" s="180" t="e">
        <f>IF(NOT(ISBLANK(BDD!I125)), ROUND(SUM((BDD!G125*reduc1),FDP_FACT_KG), 2), "")</f>
        <v>#DIV/0!</v>
      </c>
      <c r="AF135" s="180" t="e">
        <f>IF(NOT(ISBLANK(BDD!J125)), ROUND(SUM((BDD!G125*reduc2),FDP_FACT_KG), 2), "")</f>
        <v>#DIV/0!</v>
      </c>
      <c r="AG135" s="180" t="str">
        <f>IF(NOT(ISBLANK(BDD!K125)), ROUND(SUM((BDD!G125*reduc3),FDP_FACT_KG), 2), "")</f>
        <v/>
      </c>
      <c r="AH135" s="181" t="str">
        <f>BDD!C125</f>
        <v>Salobrena</v>
      </c>
      <c r="AI135" s="403">
        <f t="shared" si="93"/>
        <v>0</v>
      </c>
      <c r="AJ135" s="182" t="e">
        <f t="shared" si="94"/>
        <v>#VALUE!</v>
      </c>
      <c r="AK135" s="183" t="e">
        <f t="shared" si="95"/>
        <v>#VALUE!</v>
      </c>
      <c r="AL135" s="534"/>
      <c r="AM135" s="410"/>
      <c r="AN135" s="182" t="e">
        <f t="shared" si="96"/>
        <v>#DIV/0!</v>
      </c>
      <c r="AO135" s="184" t="e">
        <f t="shared" si="97"/>
        <v>#DIV/0!</v>
      </c>
      <c r="AP135" s="174"/>
      <c r="AQ135" s="174"/>
      <c r="AR135" s="534"/>
      <c r="AS135" s="409">
        <f t="shared" si="98"/>
        <v>0</v>
      </c>
      <c r="AT135" s="182" t="e">
        <f t="shared" si="99"/>
        <v>#DIV/0!</v>
      </c>
      <c r="AU135" s="183" t="e">
        <f t="shared" si="140"/>
        <v>#DIV/0!</v>
      </c>
      <c r="AV135" s="185">
        <f>COMMANDE!O135</f>
        <v>0</v>
      </c>
      <c r="AW135" s="186" t="str">
        <f t="shared" si="100"/>
        <v>-</v>
      </c>
      <c r="AX135" s="187" t="e">
        <f t="shared" si="101"/>
        <v>#VALUE!</v>
      </c>
      <c r="AY135" s="185">
        <f>COMMANDE!Q135</f>
        <v>0</v>
      </c>
      <c r="AZ135" s="186" t="str">
        <f t="shared" si="102"/>
        <v>-</v>
      </c>
      <c r="BA135" s="187" t="e">
        <f t="shared" si="103"/>
        <v>#VALUE!</v>
      </c>
      <c r="BB135" s="185">
        <f>COMMANDE!S135</f>
        <v>0</v>
      </c>
      <c r="BC135" s="186" t="str">
        <f t="shared" si="104"/>
        <v>-</v>
      </c>
      <c r="BD135" s="187" t="e">
        <f t="shared" si="105"/>
        <v>#VALUE!</v>
      </c>
      <c r="BE135" s="185">
        <f>COMMANDE!U135</f>
        <v>0</v>
      </c>
      <c r="BF135" s="186" t="str">
        <f t="shared" si="106"/>
        <v>-</v>
      </c>
      <c r="BG135" s="187" t="e">
        <f t="shared" si="107"/>
        <v>#VALUE!</v>
      </c>
      <c r="BH135" s="185">
        <f>COMMANDE!W135</f>
        <v>0</v>
      </c>
      <c r="BI135" s="186" t="str">
        <f t="shared" si="108"/>
        <v>-</v>
      </c>
      <c r="BJ135" s="187" t="e">
        <f t="shared" si="109"/>
        <v>#VALUE!</v>
      </c>
      <c r="BK135" s="185">
        <f>COMMANDE!Y135</f>
        <v>0</v>
      </c>
      <c r="BL135" s="186" t="str">
        <f t="shared" si="110"/>
        <v>-</v>
      </c>
      <c r="BM135" s="187" t="e">
        <f t="shared" si="111"/>
        <v>#VALUE!</v>
      </c>
      <c r="BN135" s="185">
        <f>COMMANDE!AA135</f>
        <v>0</v>
      </c>
      <c r="BO135" s="186" t="str">
        <f t="shared" si="112"/>
        <v>-</v>
      </c>
      <c r="BP135" s="187" t="e">
        <f t="shared" si="113"/>
        <v>#VALUE!</v>
      </c>
      <c r="BQ135" s="185">
        <f>COMMANDE!AC135</f>
        <v>0</v>
      </c>
      <c r="BR135" s="186" t="str">
        <f t="shared" si="114"/>
        <v>-</v>
      </c>
      <c r="BS135" s="187" t="e">
        <f t="shared" si="115"/>
        <v>#VALUE!</v>
      </c>
      <c r="BT135" s="185">
        <f>COMMANDE!AE135</f>
        <v>0</v>
      </c>
      <c r="BU135" s="186" t="str">
        <f t="shared" si="116"/>
        <v>-</v>
      </c>
      <c r="BV135" s="187" t="e">
        <f t="shared" si="117"/>
        <v>#VALUE!</v>
      </c>
      <c r="BW135" s="185">
        <f>COMMANDE!AG135</f>
        <v>0</v>
      </c>
      <c r="BX135" s="186" t="str">
        <f t="shared" si="118"/>
        <v>-</v>
      </c>
      <c r="BY135" s="187" t="e">
        <f t="shared" si="119"/>
        <v>#VALUE!</v>
      </c>
      <c r="BZ135" s="185">
        <f>COMMANDE!AI135</f>
        <v>0</v>
      </c>
      <c r="CA135" s="186" t="str">
        <f t="shared" si="120"/>
        <v>-</v>
      </c>
      <c r="CB135" s="187" t="e">
        <f t="shared" si="121"/>
        <v>#VALUE!</v>
      </c>
      <c r="CC135" s="185">
        <f>COMMANDE!AK135</f>
        <v>0</v>
      </c>
      <c r="CD135" s="186" t="str">
        <f t="shared" si="122"/>
        <v>-</v>
      </c>
      <c r="CE135" s="187" t="e">
        <f t="shared" si="123"/>
        <v>#VALUE!</v>
      </c>
      <c r="CF135" s="185">
        <f>COMMANDE!AM135</f>
        <v>0</v>
      </c>
      <c r="CG135" s="186" t="str">
        <f t="shared" si="124"/>
        <v>-</v>
      </c>
      <c r="CH135" s="187" t="e">
        <f t="shared" si="125"/>
        <v>#VALUE!</v>
      </c>
      <c r="CI135" s="185">
        <f>COMMANDE!AO135</f>
        <v>0</v>
      </c>
      <c r="CJ135" s="186" t="str">
        <f t="shared" si="126"/>
        <v>-</v>
      </c>
      <c r="CK135" s="187" t="e">
        <f t="shared" si="127"/>
        <v>#VALUE!</v>
      </c>
      <c r="CL135" s="185">
        <f>COMMANDE!AQ135</f>
        <v>0</v>
      </c>
      <c r="CM135" s="186" t="str">
        <f t="shared" si="128"/>
        <v>-</v>
      </c>
      <c r="CN135" s="187" t="e">
        <f t="shared" si="129"/>
        <v>#VALUE!</v>
      </c>
      <c r="CO135" s="185">
        <f>COMMANDE!AS135</f>
        <v>0</v>
      </c>
      <c r="CP135" s="186" t="str">
        <f t="shared" si="130"/>
        <v>-</v>
      </c>
      <c r="CQ135" s="187" t="e">
        <f t="shared" si="131"/>
        <v>#VALUE!</v>
      </c>
      <c r="CR135" s="185">
        <f>COMMANDE!AU135</f>
        <v>0</v>
      </c>
      <c r="CS135" s="186" t="str">
        <f t="shared" si="132"/>
        <v>-</v>
      </c>
      <c r="CT135" s="187" t="e">
        <f t="shared" si="133"/>
        <v>#VALUE!</v>
      </c>
      <c r="CU135" s="185">
        <f>COMMANDE!AW135</f>
        <v>0</v>
      </c>
      <c r="CV135" s="186" t="str">
        <f t="shared" si="134"/>
        <v>-</v>
      </c>
      <c r="CW135" s="187" t="e">
        <f t="shared" si="135"/>
        <v>#VALUE!</v>
      </c>
      <c r="CX135" s="185">
        <f>COMMANDE!AY135</f>
        <v>0</v>
      </c>
      <c r="CY135" s="186" t="str">
        <f t="shared" si="136"/>
        <v>-</v>
      </c>
      <c r="CZ135" s="187" t="e">
        <f t="shared" si="137"/>
        <v>#VALUE!</v>
      </c>
      <c r="DA135" s="185">
        <f>COMMANDE!BA135</f>
        <v>0</v>
      </c>
      <c r="DB135" s="186" t="str">
        <f t="shared" si="138"/>
        <v>-</v>
      </c>
      <c r="DC135" s="187" t="e">
        <f t="shared" si="139"/>
        <v>#VALUE!</v>
      </c>
      <c r="DD135" s="416"/>
      <c r="DE135" s="188"/>
    </row>
    <row r="136" spans="1:128" ht="40" customHeight="1" x14ac:dyDescent="0.2">
      <c r="A136" s="390" t="e">
        <f t="shared" si="72"/>
        <v>#VALUE!</v>
      </c>
      <c r="B136" s="390" t="e">
        <f t="shared" si="73"/>
        <v>#VALUE!</v>
      </c>
      <c r="C136" s="390" t="e">
        <f t="shared" si="74"/>
        <v>#VALUE!</v>
      </c>
      <c r="D136" s="390" t="e">
        <f t="shared" si="75"/>
        <v>#VALUE!</v>
      </c>
      <c r="E136" s="390" t="e">
        <f t="shared" si="76"/>
        <v>#VALUE!</v>
      </c>
      <c r="F136" s="390" t="e">
        <f t="shared" si="77"/>
        <v>#VALUE!</v>
      </c>
      <c r="G136" s="390" t="e">
        <f t="shared" si="78"/>
        <v>#VALUE!</v>
      </c>
      <c r="H136" s="390" t="e">
        <f t="shared" si="79"/>
        <v>#VALUE!</v>
      </c>
      <c r="I136" s="390" t="e">
        <f t="shared" si="80"/>
        <v>#VALUE!</v>
      </c>
      <c r="J136" s="390" t="e">
        <f t="shared" si="81"/>
        <v>#VALUE!</v>
      </c>
      <c r="K136" s="390" t="e">
        <f t="shared" si="82"/>
        <v>#VALUE!</v>
      </c>
      <c r="L136" s="390" t="e">
        <f t="shared" si="83"/>
        <v>#VALUE!</v>
      </c>
      <c r="M136" s="390" t="e">
        <f t="shared" si="84"/>
        <v>#VALUE!</v>
      </c>
      <c r="N136" s="390" t="e">
        <f t="shared" si="85"/>
        <v>#VALUE!</v>
      </c>
      <c r="O136" s="390" t="e">
        <f t="shared" si="86"/>
        <v>#VALUE!</v>
      </c>
      <c r="P136" s="390" t="e">
        <f t="shared" si="87"/>
        <v>#VALUE!</v>
      </c>
      <c r="Q136" s="390" t="e">
        <f t="shared" si="88"/>
        <v>#VALUE!</v>
      </c>
      <c r="R136" s="390" t="e">
        <f t="shared" si="89"/>
        <v>#VALUE!</v>
      </c>
      <c r="S136" s="390" t="e">
        <f t="shared" si="90"/>
        <v>#VALUE!</v>
      </c>
      <c r="T136" s="390" t="e">
        <f t="shared" si="91"/>
        <v>#VALUE!</v>
      </c>
      <c r="U136" s="387">
        <f t="shared" si="92"/>
        <v>0</v>
      </c>
      <c r="V136" s="175">
        <f>BDD!A126</f>
        <v>3703</v>
      </c>
      <c r="W136" s="176" t="str">
        <f>BDD!B126</f>
        <v>Mangue Osteen mini gourmet</v>
      </c>
      <c r="X136" s="177" t="str">
        <f>IF(BDD!F126=0, "", BDD!F126)</f>
        <v/>
      </c>
      <c r="Y136" s="178" t="e">
        <f>ROUND(BDD!G126+FDP_CMD_KG, 2)</f>
        <v>#VALUE!</v>
      </c>
      <c r="Z136" s="178" t="e">
        <f>ROUND(BDD!G126+FDP_FACT_KG, 2)</f>
        <v>#DIV/0!</v>
      </c>
      <c r="AA136" s="179" t="str">
        <f>BDD!H126</f>
        <v>kg</v>
      </c>
      <c r="AB136" s="180" t="e">
        <f>IF(NOT(ISBLANK(BDD!I126)), ROUND(SUM((BDD!G126*reduc1),FDP_CMD_KG), 2), "")</f>
        <v>#VALUE!</v>
      </c>
      <c r="AC136" s="180" t="e">
        <f>IF(NOT(ISBLANK(BDD!J126)), ROUND(SUM((BDD!G126*reduc2),FDP_CMD_KG), 2), "")</f>
        <v>#VALUE!</v>
      </c>
      <c r="AD136" s="180" t="str">
        <f>IF(NOT(ISBLANK(BDD!K126)), ROUND(SUM((BDD!G126*reduc3),FDP_CMD_KG), 2), "")</f>
        <v/>
      </c>
      <c r="AE136" s="180" t="e">
        <f>IF(NOT(ISBLANK(BDD!I126)), ROUND(SUM((BDD!G126*reduc1),FDP_FACT_KG), 2), "")</f>
        <v>#DIV/0!</v>
      </c>
      <c r="AF136" s="180" t="e">
        <f>IF(NOT(ISBLANK(BDD!J126)), ROUND(SUM((BDD!G126*reduc2),FDP_FACT_KG), 2), "")</f>
        <v>#DIV/0!</v>
      </c>
      <c r="AG136" s="180" t="str">
        <f>IF(NOT(ISBLANK(BDD!K126)), ROUND(SUM((BDD!G126*reduc3),FDP_FACT_KG), 2), "")</f>
        <v/>
      </c>
      <c r="AH136" s="181" t="str">
        <f>BDD!C126</f>
        <v>Grenade</v>
      </c>
      <c r="AI136" s="403">
        <f t="shared" si="93"/>
        <v>0</v>
      </c>
      <c r="AJ136" s="182" t="e">
        <f t="shared" si="94"/>
        <v>#VALUE!</v>
      </c>
      <c r="AK136" s="183" t="e">
        <f t="shared" si="95"/>
        <v>#VALUE!</v>
      </c>
      <c r="AL136" s="534"/>
      <c r="AM136" s="410"/>
      <c r="AN136" s="182" t="e">
        <f t="shared" si="96"/>
        <v>#DIV/0!</v>
      </c>
      <c r="AO136" s="184" t="e">
        <f t="shared" si="97"/>
        <v>#DIV/0!</v>
      </c>
      <c r="AP136" s="174"/>
      <c r="AQ136" s="174"/>
      <c r="AR136" s="534"/>
      <c r="AS136" s="409">
        <f t="shared" si="98"/>
        <v>0</v>
      </c>
      <c r="AT136" s="182" t="e">
        <f t="shared" si="99"/>
        <v>#DIV/0!</v>
      </c>
      <c r="AU136" s="183" t="e">
        <f t="shared" si="140"/>
        <v>#DIV/0!</v>
      </c>
      <c r="AV136" s="185">
        <f>COMMANDE!O136</f>
        <v>0</v>
      </c>
      <c r="AW136" s="186" t="str">
        <f t="shared" si="100"/>
        <v>-</v>
      </c>
      <c r="AX136" s="187" t="e">
        <f t="shared" si="101"/>
        <v>#VALUE!</v>
      </c>
      <c r="AY136" s="185">
        <f>COMMANDE!Q136</f>
        <v>0</v>
      </c>
      <c r="AZ136" s="186" t="str">
        <f t="shared" si="102"/>
        <v>-</v>
      </c>
      <c r="BA136" s="187" t="e">
        <f t="shared" si="103"/>
        <v>#VALUE!</v>
      </c>
      <c r="BB136" s="185">
        <f>COMMANDE!S136</f>
        <v>0</v>
      </c>
      <c r="BC136" s="186" t="str">
        <f t="shared" si="104"/>
        <v>-</v>
      </c>
      <c r="BD136" s="187" t="e">
        <f t="shared" si="105"/>
        <v>#VALUE!</v>
      </c>
      <c r="BE136" s="185">
        <f>COMMANDE!U136</f>
        <v>0</v>
      </c>
      <c r="BF136" s="186" t="str">
        <f t="shared" si="106"/>
        <v>-</v>
      </c>
      <c r="BG136" s="187" t="e">
        <f t="shared" si="107"/>
        <v>#VALUE!</v>
      </c>
      <c r="BH136" s="185">
        <f>COMMANDE!W136</f>
        <v>0</v>
      </c>
      <c r="BI136" s="186" t="str">
        <f t="shared" si="108"/>
        <v>-</v>
      </c>
      <c r="BJ136" s="187" t="e">
        <f t="shared" si="109"/>
        <v>#VALUE!</v>
      </c>
      <c r="BK136" s="185">
        <f>COMMANDE!Y136</f>
        <v>0</v>
      </c>
      <c r="BL136" s="186" t="str">
        <f t="shared" si="110"/>
        <v>-</v>
      </c>
      <c r="BM136" s="187" t="e">
        <f t="shared" si="111"/>
        <v>#VALUE!</v>
      </c>
      <c r="BN136" s="185">
        <f>COMMANDE!AA136</f>
        <v>0</v>
      </c>
      <c r="BO136" s="186" t="str">
        <f t="shared" si="112"/>
        <v>-</v>
      </c>
      <c r="BP136" s="187" t="e">
        <f t="shared" si="113"/>
        <v>#VALUE!</v>
      </c>
      <c r="BQ136" s="185">
        <f>COMMANDE!AC136</f>
        <v>0</v>
      </c>
      <c r="BR136" s="186" t="str">
        <f t="shared" si="114"/>
        <v>-</v>
      </c>
      <c r="BS136" s="187" t="e">
        <f t="shared" si="115"/>
        <v>#VALUE!</v>
      </c>
      <c r="BT136" s="185">
        <f>COMMANDE!AE136</f>
        <v>0</v>
      </c>
      <c r="BU136" s="186" t="str">
        <f t="shared" si="116"/>
        <v>-</v>
      </c>
      <c r="BV136" s="187" t="e">
        <f t="shared" si="117"/>
        <v>#VALUE!</v>
      </c>
      <c r="BW136" s="185">
        <f>COMMANDE!AG136</f>
        <v>0</v>
      </c>
      <c r="BX136" s="186" t="str">
        <f t="shared" si="118"/>
        <v>-</v>
      </c>
      <c r="BY136" s="187" t="e">
        <f t="shared" si="119"/>
        <v>#VALUE!</v>
      </c>
      <c r="BZ136" s="185">
        <f>COMMANDE!AI136</f>
        <v>0</v>
      </c>
      <c r="CA136" s="186" t="str">
        <f t="shared" si="120"/>
        <v>-</v>
      </c>
      <c r="CB136" s="187" t="e">
        <f t="shared" si="121"/>
        <v>#VALUE!</v>
      </c>
      <c r="CC136" s="185">
        <f>COMMANDE!AK136</f>
        <v>0</v>
      </c>
      <c r="CD136" s="186" t="str">
        <f t="shared" si="122"/>
        <v>-</v>
      </c>
      <c r="CE136" s="187" t="e">
        <f t="shared" si="123"/>
        <v>#VALUE!</v>
      </c>
      <c r="CF136" s="185">
        <f>COMMANDE!AM136</f>
        <v>0</v>
      </c>
      <c r="CG136" s="186" t="str">
        <f t="shared" si="124"/>
        <v>-</v>
      </c>
      <c r="CH136" s="187" t="e">
        <f t="shared" si="125"/>
        <v>#VALUE!</v>
      </c>
      <c r="CI136" s="185">
        <f>COMMANDE!AO136</f>
        <v>0</v>
      </c>
      <c r="CJ136" s="186" t="str">
        <f t="shared" si="126"/>
        <v>-</v>
      </c>
      <c r="CK136" s="187" t="e">
        <f t="shared" si="127"/>
        <v>#VALUE!</v>
      </c>
      <c r="CL136" s="185">
        <f>COMMANDE!AQ136</f>
        <v>0</v>
      </c>
      <c r="CM136" s="186" t="str">
        <f t="shared" si="128"/>
        <v>-</v>
      </c>
      <c r="CN136" s="187" t="e">
        <f t="shared" si="129"/>
        <v>#VALUE!</v>
      </c>
      <c r="CO136" s="185">
        <f>COMMANDE!AS136</f>
        <v>0</v>
      </c>
      <c r="CP136" s="186" t="str">
        <f t="shared" si="130"/>
        <v>-</v>
      </c>
      <c r="CQ136" s="187" t="e">
        <f t="shared" si="131"/>
        <v>#VALUE!</v>
      </c>
      <c r="CR136" s="185">
        <f>COMMANDE!AU136</f>
        <v>0</v>
      </c>
      <c r="CS136" s="186" t="str">
        <f t="shared" si="132"/>
        <v>-</v>
      </c>
      <c r="CT136" s="187" t="e">
        <f t="shared" si="133"/>
        <v>#VALUE!</v>
      </c>
      <c r="CU136" s="185">
        <f>COMMANDE!AW136</f>
        <v>0</v>
      </c>
      <c r="CV136" s="186" t="str">
        <f t="shared" si="134"/>
        <v>-</v>
      </c>
      <c r="CW136" s="187" t="e">
        <f t="shared" si="135"/>
        <v>#VALUE!</v>
      </c>
      <c r="CX136" s="185">
        <f>COMMANDE!AY136</f>
        <v>0</v>
      </c>
      <c r="CY136" s="186" t="str">
        <f t="shared" si="136"/>
        <v>-</v>
      </c>
      <c r="CZ136" s="187" t="e">
        <f t="shared" si="137"/>
        <v>#VALUE!</v>
      </c>
      <c r="DA136" s="185">
        <f>COMMANDE!BA136</f>
        <v>0</v>
      </c>
      <c r="DB136" s="186" t="str">
        <f t="shared" si="138"/>
        <v>-</v>
      </c>
      <c r="DC136" s="187" t="e">
        <f t="shared" si="139"/>
        <v>#VALUE!</v>
      </c>
      <c r="DD136" s="416"/>
      <c r="DE136" s="188"/>
    </row>
    <row r="137" spans="1:128" s="173" customFormat="1" ht="40" customHeight="1" x14ac:dyDescent="0.2">
      <c r="A137" s="390" t="e">
        <f t="shared" si="72"/>
        <v>#VALUE!</v>
      </c>
      <c r="B137" s="390" t="e">
        <f t="shared" si="73"/>
        <v>#VALUE!</v>
      </c>
      <c r="C137" s="390" t="e">
        <f t="shared" si="74"/>
        <v>#VALUE!</v>
      </c>
      <c r="D137" s="390" t="e">
        <f t="shared" si="75"/>
        <v>#VALUE!</v>
      </c>
      <c r="E137" s="390" t="e">
        <f t="shared" si="76"/>
        <v>#VALUE!</v>
      </c>
      <c r="F137" s="390" t="e">
        <f t="shared" si="77"/>
        <v>#VALUE!</v>
      </c>
      <c r="G137" s="390" t="e">
        <f t="shared" si="78"/>
        <v>#VALUE!</v>
      </c>
      <c r="H137" s="390" t="e">
        <f t="shared" si="79"/>
        <v>#VALUE!</v>
      </c>
      <c r="I137" s="390" t="e">
        <f t="shared" si="80"/>
        <v>#VALUE!</v>
      </c>
      <c r="J137" s="390" t="e">
        <f t="shared" si="81"/>
        <v>#VALUE!</v>
      </c>
      <c r="K137" s="390" t="e">
        <f t="shared" si="82"/>
        <v>#VALUE!</v>
      </c>
      <c r="L137" s="390" t="e">
        <f t="shared" si="83"/>
        <v>#VALUE!</v>
      </c>
      <c r="M137" s="390" t="e">
        <f t="shared" si="84"/>
        <v>#VALUE!</v>
      </c>
      <c r="N137" s="390" t="e">
        <f t="shared" si="85"/>
        <v>#VALUE!</v>
      </c>
      <c r="O137" s="390" t="e">
        <f t="shared" si="86"/>
        <v>#VALUE!</v>
      </c>
      <c r="P137" s="390" t="e">
        <f t="shared" si="87"/>
        <v>#VALUE!</v>
      </c>
      <c r="Q137" s="390" t="e">
        <f t="shared" si="88"/>
        <v>#VALUE!</v>
      </c>
      <c r="R137" s="390" t="e">
        <f t="shared" si="89"/>
        <v>#VALUE!</v>
      </c>
      <c r="S137" s="390" t="e">
        <f t="shared" si="90"/>
        <v>#VALUE!</v>
      </c>
      <c r="T137" s="390" t="e">
        <f t="shared" si="91"/>
        <v>#VALUE!</v>
      </c>
      <c r="U137" s="387">
        <f t="shared" si="92"/>
        <v>0</v>
      </c>
      <c r="V137" s="175">
        <f>BDD!A127</f>
        <v>1843</v>
      </c>
      <c r="W137" s="176" t="str">
        <f>BDD!B127</f>
        <v>Mangue Palmer Rouge BIO (Grand)</v>
      </c>
      <c r="X137" s="177" t="str">
        <f>IF(BDD!F127=0, "", BDD!F127)</f>
        <v/>
      </c>
      <c r="Y137" s="178" t="e">
        <f>ROUND(BDD!G127+FDP_CMD_KG, 2)</f>
        <v>#VALUE!</v>
      </c>
      <c r="Z137" s="178" t="e">
        <f>ROUND(BDD!G127+FDP_FACT_KG, 2)</f>
        <v>#DIV/0!</v>
      </c>
      <c r="AA137" s="179" t="str">
        <f>BDD!H127</f>
        <v>kg</v>
      </c>
      <c r="AB137" s="180" t="e">
        <f>IF(NOT(ISBLANK(BDD!I127)), ROUND(SUM((BDD!G127*reduc1),FDP_CMD_KG), 2), "")</f>
        <v>#VALUE!</v>
      </c>
      <c r="AC137" s="180" t="e">
        <f>IF(NOT(ISBLANK(BDD!J127)), ROUND(SUM((BDD!G127*reduc2),FDP_CMD_KG), 2), "")</f>
        <v>#VALUE!</v>
      </c>
      <c r="AD137" s="180" t="str">
        <f>IF(NOT(ISBLANK(BDD!K127)), ROUND(SUM((BDD!G127*reduc3),FDP_CMD_KG), 2), "")</f>
        <v/>
      </c>
      <c r="AE137" s="180" t="e">
        <f>IF(NOT(ISBLANK(BDD!I127)), ROUND(SUM((BDD!G127*reduc1),FDP_FACT_KG), 2), "")</f>
        <v>#DIV/0!</v>
      </c>
      <c r="AF137" s="180" t="e">
        <f>IF(NOT(ISBLANK(BDD!J127)), ROUND(SUM((BDD!G127*reduc2),FDP_FACT_KG), 2), "")</f>
        <v>#DIV/0!</v>
      </c>
      <c r="AG137" s="180" t="str">
        <f>IF(NOT(ISBLANK(BDD!K127)), ROUND(SUM((BDD!G127*reduc3),FDP_FACT_KG), 2), "")</f>
        <v/>
      </c>
      <c r="AH137" s="181" t="str">
        <f>BDD!C127</f>
        <v>Grenade</v>
      </c>
      <c r="AI137" s="403">
        <f t="shared" si="93"/>
        <v>0</v>
      </c>
      <c r="AJ137" s="182" t="e">
        <f t="shared" si="94"/>
        <v>#VALUE!</v>
      </c>
      <c r="AK137" s="183" t="e">
        <f t="shared" si="95"/>
        <v>#VALUE!</v>
      </c>
      <c r="AL137" s="534"/>
      <c r="AM137" s="410"/>
      <c r="AN137" s="182" t="e">
        <f t="shared" si="96"/>
        <v>#DIV/0!</v>
      </c>
      <c r="AO137" s="184" t="e">
        <f t="shared" si="97"/>
        <v>#DIV/0!</v>
      </c>
      <c r="AP137" s="174"/>
      <c r="AQ137" s="174"/>
      <c r="AR137" s="534"/>
      <c r="AS137" s="409">
        <f t="shared" si="98"/>
        <v>0</v>
      </c>
      <c r="AT137" s="182" t="e">
        <f t="shared" si="99"/>
        <v>#DIV/0!</v>
      </c>
      <c r="AU137" s="183" t="e">
        <f t="shared" si="140"/>
        <v>#DIV/0!</v>
      </c>
      <c r="AV137" s="185">
        <f>COMMANDE!O137</f>
        <v>0</v>
      </c>
      <c r="AW137" s="186" t="str">
        <f t="shared" si="100"/>
        <v>-</v>
      </c>
      <c r="AX137" s="187" t="e">
        <f t="shared" si="101"/>
        <v>#VALUE!</v>
      </c>
      <c r="AY137" s="185">
        <f>COMMANDE!Q137</f>
        <v>0</v>
      </c>
      <c r="AZ137" s="186" t="str">
        <f t="shared" si="102"/>
        <v>-</v>
      </c>
      <c r="BA137" s="187" t="e">
        <f t="shared" si="103"/>
        <v>#VALUE!</v>
      </c>
      <c r="BB137" s="185">
        <f>COMMANDE!S137</f>
        <v>0</v>
      </c>
      <c r="BC137" s="186" t="str">
        <f t="shared" si="104"/>
        <v>-</v>
      </c>
      <c r="BD137" s="187" t="e">
        <f t="shared" si="105"/>
        <v>#VALUE!</v>
      </c>
      <c r="BE137" s="185">
        <f>COMMANDE!U137</f>
        <v>0</v>
      </c>
      <c r="BF137" s="186" t="str">
        <f t="shared" si="106"/>
        <v>-</v>
      </c>
      <c r="BG137" s="187" t="e">
        <f t="shared" si="107"/>
        <v>#VALUE!</v>
      </c>
      <c r="BH137" s="185">
        <f>COMMANDE!W137</f>
        <v>0</v>
      </c>
      <c r="BI137" s="186" t="str">
        <f t="shared" si="108"/>
        <v>-</v>
      </c>
      <c r="BJ137" s="187" t="e">
        <f t="shared" si="109"/>
        <v>#VALUE!</v>
      </c>
      <c r="BK137" s="185">
        <f>COMMANDE!Y137</f>
        <v>0</v>
      </c>
      <c r="BL137" s="186" t="str">
        <f t="shared" si="110"/>
        <v>-</v>
      </c>
      <c r="BM137" s="187" t="e">
        <f t="shared" si="111"/>
        <v>#VALUE!</v>
      </c>
      <c r="BN137" s="185">
        <f>COMMANDE!AA137</f>
        <v>0</v>
      </c>
      <c r="BO137" s="186" t="str">
        <f t="shared" si="112"/>
        <v>-</v>
      </c>
      <c r="BP137" s="187" t="e">
        <f t="shared" si="113"/>
        <v>#VALUE!</v>
      </c>
      <c r="BQ137" s="185">
        <f>COMMANDE!AC137</f>
        <v>0</v>
      </c>
      <c r="BR137" s="186" t="str">
        <f t="shared" si="114"/>
        <v>-</v>
      </c>
      <c r="BS137" s="187" t="e">
        <f t="shared" si="115"/>
        <v>#VALUE!</v>
      </c>
      <c r="BT137" s="185">
        <f>COMMANDE!AE137</f>
        <v>0</v>
      </c>
      <c r="BU137" s="186" t="str">
        <f t="shared" si="116"/>
        <v>-</v>
      </c>
      <c r="BV137" s="187" t="e">
        <f t="shared" si="117"/>
        <v>#VALUE!</v>
      </c>
      <c r="BW137" s="185">
        <f>COMMANDE!AG137</f>
        <v>0</v>
      </c>
      <c r="BX137" s="186" t="str">
        <f t="shared" si="118"/>
        <v>-</v>
      </c>
      <c r="BY137" s="187" t="e">
        <f t="shared" si="119"/>
        <v>#VALUE!</v>
      </c>
      <c r="BZ137" s="185">
        <f>COMMANDE!AI137</f>
        <v>0</v>
      </c>
      <c r="CA137" s="186" t="str">
        <f t="shared" si="120"/>
        <v>-</v>
      </c>
      <c r="CB137" s="187" t="e">
        <f t="shared" si="121"/>
        <v>#VALUE!</v>
      </c>
      <c r="CC137" s="185">
        <f>COMMANDE!AK137</f>
        <v>0</v>
      </c>
      <c r="CD137" s="186" t="str">
        <f t="shared" si="122"/>
        <v>-</v>
      </c>
      <c r="CE137" s="187" t="e">
        <f t="shared" si="123"/>
        <v>#VALUE!</v>
      </c>
      <c r="CF137" s="185">
        <f>COMMANDE!AM137</f>
        <v>0</v>
      </c>
      <c r="CG137" s="186" t="str">
        <f t="shared" si="124"/>
        <v>-</v>
      </c>
      <c r="CH137" s="187" t="e">
        <f t="shared" si="125"/>
        <v>#VALUE!</v>
      </c>
      <c r="CI137" s="185">
        <f>COMMANDE!AO137</f>
        <v>0</v>
      </c>
      <c r="CJ137" s="186" t="str">
        <f t="shared" si="126"/>
        <v>-</v>
      </c>
      <c r="CK137" s="187" t="e">
        <f t="shared" si="127"/>
        <v>#VALUE!</v>
      </c>
      <c r="CL137" s="185">
        <f>COMMANDE!AQ137</f>
        <v>0</v>
      </c>
      <c r="CM137" s="186" t="str">
        <f t="shared" si="128"/>
        <v>-</v>
      </c>
      <c r="CN137" s="187" t="e">
        <f t="shared" si="129"/>
        <v>#VALUE!</v>
      </c>
      <c r="CO137" s="185">
        <f>COMMANDE!AS137</f>
        <v>0</v>
      </c>
      <c r="CP137" s="186" t="str">
        <f t="shared" si="130"/>
        <v>-</v>
      </c>
      <c r="CQ137" s="187" t="e">
        <f t="shared" si="131"/>
        <v>#VALUE!</v>
      </c>
      <c r="CR137" s="185">
        <f>COMMANDE!AU137</f>
        <v>0</v>
      </c>
      <c r="CS137" s="186" t="str">
        <f t="shared" si="132"/>
        <v>-</v>
      </c>
      <c r="CT137" s="187" t="e">
        <f t="shared" si="133"/>
        <v>#VALUE!</v>
      </c>
      <c r="CU137" s="185">
        <f>COMMANDE!AW137</f>
        <v>0</v>
      </c>
      <c r="CV137" s="186" t="str">
        <f t="shared" si="134"/>
        <v>-</v>
      </c>
      <c r="CW137" s="187" t="e">
        <f t="shared" si="135"/>
        <v>#VALUE!</v>
      </c>
      <c r="CX137" s="185">
        <f>COMMANDE!AY137</f>
        <v>0</v>
      </c>
      <c r="CY137" s="186" t="str">
        <f t="shared" si="136"/>
        <v>-</v>
      </c>
      <c r="CZ137" s="187" t="e">
        <f t="shared" si="137"/>
        <v>#VALUE!</v>
      </c>
      <c r="DA137" s="185">
        <f>COMMANDE!BA137</f>
        <v>0</v>
      </c>
      <c r="DB137" s="186" t="str">
        <f t="shared" si="138"/>
        <v>-</v>
      </c>
      <c r="DC137" s="187" t="e">
        <f t="shared" si="139"/>
        <v>#VALUE!</v>
      </c>
      <c r="DD137" s="416"/>
      <c r="DE137" s="188"/>
      <c r="DF137" s="140"/>
      <c r="DG137" s="140"/>
      <c r="DH137" s="140"/>
      <c r="DI137" s="140"/>
      <c r="DJ137" s="140"/>
      <c r="DK137" s="140"/>
      <c r="DL137" s="140"/>
      <c r="DM137" s="140"/>
      <c r="DN137" s="140"/>
      <c r="DO137" s="140"/>
      <c r="DP137" s="140"/>
      <c r="DQ137" s="140"/>
      <c r="DR137" s="140"/>
      <c r="DS137" s="140"/>
      <c r="DT137" s="140"/>
      <c r="DU137" s="140"/>
      <c r="DV137" s="140"/>
      <c r="DW137" s="140"/>
      <c r="DX137" s="140"/>
    </row>
    <row r="138" spans="1:128" s="173" customFormat="1" ht="40" customHeight="1" x14ac:dyDescent="0.2">
      <c r="A138" s="390" t="e">
        <f t="shared" si="72"/>
        <v>#VALUE!</v>
      </c>
      <c r="B138" s="390" t="e">
        <f t="shared" si="73"/>
        <v>#VALUE!</v>
      </c>
      <c r="C138" s="390" t="e">
        <f t="shared" si="74"/>
        <v>#VALUE!</v>
      </c>
      <c r="D138" s="390" t="e">
        <f t="shared" si="75"/>
        <v>#VALUE!</v>
      </c>
      <c r="E138" s="390" t="e">
        <f t="shared" si="76"/>
        <v>#VALUE!</v>
      </c>
      <c r="F138" s="390" t="e">
        <f t="shared" si="77"/>
        <v>#VALUE!</v>
      </c>
      <c r="G138" s="390" t="e">
        <f t="shared" si="78"/>
        <v>#VALUE!</v>
      </c>
      <c r="H138" s="390" t="e">
        <f t="shared" si="79"/>
        <v>#VALUE!</v>
      </c>
      <c r="I138" s="390" t="e">
        <f t="shared" si="80"/>
        <v>#VALUE!</v>
      </c>
      <c r="J138" s="390" t="e">
        <f t="shared" si="81"/>
        <v>#VALUE!</v>
      </c>
      <c r="K138" s="390" t="e">
        <f t="shared" si="82"/>
        <v>#VALUE!</v>
      </c>
      <c r="L138" s="390" t="e">
        <f t="shared" si="83"/>
        <v>#VALUE!</v>
      </c>
      <c r="M138" s="390" t="e">
        <f t="shared" si="84"/>
        <v>#VALUE!</v>
      </c>
      <c r="N138" s="390" t="e">
        <f t="shared" si="85"/>
        <v>#VALUE!</v>
      </c>
      <c r="O138" s="390" t="e">
        <f t="shared" si="86"/>
        <v>#VALUE!</v>
      </c>
      <c r="P138" s="390" t="e">
        <f t="shared" si="87"/>
        <v>#VALUE!</v>
      </c>
      <c r="Q138" s="390" t="e">
        <f t="shared" si="88"/>
        <v>#VALUE!</v>
      </c>
      <c r="R138" s="390" t="e">
        <f t="shared" si="89"/>
        <v>#VALUE!</v>
      </c>
      <c r="S138" s="390" t="e">
        <f t="shared" si="90"/>
        <v>#VALUE!</v>
      </c>
      <c r="T138" s="390" t="e">
        <f t="shared" si="91"/>
        <v>#VALUE!</v>
      </c>
      <c r="U138" s="387">
        <f t="shared" si="92"/>
        <v>0</v>
      </c>
      <c r="V138" s="175">
        <f>BDD!A128</f>
        <v>6269</v>
      </c>
      <c r="W138" s="176" t="str">
        <f>BDD!B128</f>
        <v>Mangue Palmer rouge gourmet BIO</v>
      </c>
      <c r="X138" s="177" t="str">
        <f>IF(BDD!F128=0, "", BDD!F128)</f>
        <v/>
      </c>
      <c r="Y138" s="178" t="e">
        <f>ROUND(BDD!G128+FDP_CMD_KG, 2)</f>
        <v>#VALUE!</v>
      </c>
      <c r="Z138" s="178" t="e">
        <f>ROUND(BDD!G128+FDP_FACT_KG, 2)</f>
        <v>#DIV/0!</v>
      </c>
      <c r="AA138" s="179" t="str">
        <f>BDD!H128</f>
        <v>kg</v>
      </c>
      <c r="AB138" s="180" t="e">
        <f>IF(NOT(ISBLANK(BDD!I128)), ROUND(SUM((BDD!G128*reduc1),FDP_CMD_KG), 2), "")</f>
        <v>#VALUE!</v>
      </c>
      <c r="AC138" s="180" t="e">
        <f>IF(NOT(ISBLANK(BDD!J128)), ROUND(SUM((BDD!G128*reduc2),FDP_CMD_KG), 2), "")</f>
        <v>#VALUE!</v>
      </c>
      <c r="AD138" s="180" t="e">
        <f>IF(NOT(ISBLANK(BDD!K128)), ROUND(SUM((BDD!G128*reduc3),FDP_CMD_KG), 2), "")</f>
        <v>#VALUE!</v>
      </c>
      <c r="AE138" s="180" t="e">
        <f>IF(NOT(ISBLANK(BDD!I128)), ROUND(SUM((BDD!G128*reduc1),FDP_FACT_KG), 2), "")</f>
        <v>#DIV/0!</v>
      </c>
      <c r="AF138" s="180" t="e">
        <f>IF(NOT(ISBLANK(BDD!J128)), ROUND(SUM((BDD!G128*reduc2),FDP_FACT_KG), 2), "")</f>
        <v>#DIV/0!</v>
      </c>
      <c r="AG138" s="180" t="e">
        <f>IF(NOT(ISBLANK(BDD!K128)), ROUND(SUM((BDD!G128*reduc3),FDP_FACT_KG), 2), "")</f>
        <v>#DIV/0!</v>
      </c>
      <c r="AH138" s="181" t="str">
        <f>BDD!C128</f>
        <v>Grenade</v>
      </c>
      <c r="AI138" s="403">
        <f t="shared" si="93"/>
        <v>0</v>
      </c>
      <c r="AJ138" s="182" t="e">
        <f t="shared" si="94"/>
        <v>#VALUE!</v>
      </c>
      <c r="AK138" s="183" t="e">
        <f t="shared" si="95"/>
        <v>#VALUE!</v>
      </c>
      <c r="AL138" s="534"/>
      <c r="AM138" s="410"/>
      <c r="AN138" s="182" t="e">
        <f t="shared" si="96"/>
        <v>#DIV/0!</v>
      </c>
      <c r="AO138" s="184" t="e">
        <f t="shared" si="97"/>
        <v>#DIV/0!</v>
      </c>
      <c r="AP138" s="174"/>
      <c r="AQ138" s="174"/>
      <c r="AR138" s="534"/>
      <c r="AS138" s="409">
        <f t="shared" si="98"/>
        <v>0</v>
      </c>
      <c r="AT138" s="182" t="e">
        <f t="shared" si="99"/>
        <v>#DIV/0!</v>
      </c>
      <c r="AU138" s="183" t="e">
        <f t="shared" si="140"/>
        <v>#DIV/0!</v>
      </c>
      <c r="AV138" s="185">
        <f>COMMANDE!O138</f>
        <v>0</v>
      </c>
      <c r="AW138" s="186" t="str">
        <f t="shared" si="100"/>
        <v>-</v>
      </c>
      <c r="AX138" s="187" t="e">
        <f t="shared" si="101"/>
        <v>#VALUE!</v>
      </c>
      <c r="AY138" s="185">
        <f>COMMANDE!Q138</f>
        <v>0</v>
      </c>
      <c r="AZ138" s="186" t="str">
        <f t="shared" si="102"/>
        <v>-</v>
      </c>
      <c r="BA138" s="187" t="e">
        <f t="shared" si="103"/>
        <v>#VALUE!</v>
      </c>
      <c r="BB138" s="185">
        <f>COMMANDE!S138</f>
        <v>0</v>
      </c>
      <c r="BC138" s="186" t="str">
        <f t="shared" si="104"/>
        <v>-</v>
      </c>
      <c r="BD138" s="187" t="e">
        <f t="shared" si="105"/>
        <v>#VALUE!</v>
      </c>
      <c r="BE138" s="185">
        <f>COMMANDE!U138</f>
        <v>0</v>
      </c>
      <c r="BF138" s="186" t="str">
        <f t="shared" si="106"/>
        <v>-</v>
      </c>
      <c r="BG138" s="187" t="e">
        <f t="shared" si="107"/>
        <v>#VALUE!</v>
      </c>
      <c r="BH138" s="185">
        <f>COMMANDE!W138</f>
        <v>0</v>
      </c>
      <c r="BI138" s="186" t="str">
        <f t="shared" si="108"/>
        <v>-</v>
      </c>
      <c r="BJ138" s="187" t="e">
        <f t="shared" si="109"/>
        <v>#VALUE!</v>
      </c>
      <c r="BK138" s="185">
        <f>COMMANDE!Y138</f>
        <v>0</v>
      </c>
      <c r="BL138" s="186" t="str">
        <f t="shared" si="110"/>
        <v>-</v>
      </c>
      <c r="BM138" s="187" t="e">
        <f t="shared" si="111"/>
        <v>#VALUE!</v>
      </c>
      <c r="BN138" s="185">
        <f>COMMANDE!AA138</f>
        <v>0</v>
      </c>
      <c r="BO138" s="186" t="str">
        <f t="shared" si="112"/>
        <v>-</v>
      </c>
      <c r="BP138" s="187" t="e">
        <f t="shared" si="113"/>
        <v>#VALUE!</v>
      </c>
      <c r="BQ138" s="185">
        <f>COMMANDE!AC138</f>
        <v>0</v>
      </c>
      <c r="BR138" s="186" t="str">
        <f t="shared" si="114"/>
        <v>-</v>
      </c>
      <c r="BS138" s="187" t="e">
        <f t="shared" si="115"/>
        <v>#VALUE!</v>
      </c>
      <c r="BT138" s="185">
        <f>COMMANDE!AE138</f>
        <v>0</v>
      </c>
      <c r="BU138" s="186" t="str">
        <f t="shared" si="116"/>
        <v>-</v>
      </c>
      <c r="BV138" s="187" t="e">
        <f t="shared" si="117"/>
        <v>#VALUE!</v>
      </c>
      <c r="BW138" s="185">
        <f>COMMANDE!AG138</f>
        <v>0</v>
      </c>
      <c r="BX138" s="186" t="str">
        <f t="shared" si="118"/>
        <v>-</v>
      </c>
      <c r="BY138" s="187" t="e">
        <f t="shared" si="119"/>
        <v>#VALUE!</v>
      </c>
      <c r="BZ138" s="185">
        <f>COMMANDE!AI138</f>
        <v>0</v>
      </c>
      <c r="CA138" s="186" t="str">
        <f t="shared" si="120"/>
        <v>-</v>
      </c>
      <c r="CB138" s="187" t="e">
        <f t="shared" si="121"/>
        <v>#VALUE!</v>
      </c>
      <c r="CC138" s="185">
        <f>COMMANDE!AK138</f>
        <v>0</v>
      </c>
      <c r="CD138" s="186" t="str">
        <f t="shared" si="122"/>
        <v>-</v>
      </c>
      <c r="CE138" s="187" t="e">
        <f t="shared" si="123"/>
        <v>#VALUE!</v>
      </c>
      <c r="CF138" s="185">
        <f>COMMANDE!AM138</f>
        <v>0</v>
      </c>
      <c r="CG138" s="186" t="str">
        <f t="shared" si="124"/>
        <v>-</v>
      </c>
      <c r="CH138" s="187" t="e">
        <f t="shared" si="125"/>
        <v>#VALUE!</v>
      </c>
      <c r="CI138" s="185">
        <f>COMMANDE!AO138</f>
        <v>0</v>
      </c>
      <c r="CJ138" s="186" t="str">
        <f t="shared" si="126"/>
        <v>-</v>
      </c>
      <c r="CK138" s="187" t="e">
        <f t="shared" si="127"/>
        <v>#VALUE!</v>
      </c>
      <c r="CL138" s="185">
        <f>COMMANDE!AQ138</f>
        <v>0</v>
      </c>
      <c r="CM138" s="186" t="str">
        <f t="shared" si="128"/>
        <v>-</v>
      </c>
      <c r="CN138" s="187" t="e">
        <f t="shared" si="129"/>
        <v>#VALUE!</v>
      </c>
      <c r="CO138" s="185">
        <f>COMMANDE!AS138</f>
        <v>0</v>
      </c>
      <c r="CP138" s="186" t="str">
        <f t="shared" si="130"/>
        <v>-</v>
      </c>
      <c r="CQ138" s="187" t="e">
        <f t="shared" si="131"/>
        <v>#VALUE!</v>
      </c>
      <c r="CR138" s="185">
        <f>COMMANDE!AU138</f>
        <v>0</v>
      </c>
      <c r="CS138" s="186" t="str">
        <f t="shared" si="132"/>
        <v>-</v>
      </c>
      <c r="CT138" s="187" t="e">
        <f t="shared" si="133"/>
        <v>#VALUE!</v>
      </c>
      <c r="CU138" s="185">
        <f>COMMANDE!AW138</f>
        <v>0</v>
      </c>
      <c r="CV138" s="186" t="str">
        <f t="shared" si="134"/>
        <v>-</v>
      </c>
      <c r="CW138" s="187" t="e">
        <f t="shared" si="135"/>
        <v>#VALUE!</v>
      </c>
      <c r="CX138" s="185">
        <f>COMMANDE!AY138</f>
        <v>0</v>
      </c>
      <c r="CY138" s="186" t="str">
        <f t="shared" si="136"/>
        <v>-</v>
      </c>
      <c r="CZ138" s="187" t="e">
        <f t="shared" si="137"/>
        <v>#VALUE!</v>
      </c>
      <c r="DA138" s="185">
        <f>COMMANDE!BA138</f>
        <v>0</v>
      </c>
      <c r="DB138" s="186" t="str">
        <f t="shared" si="138"/>
        <v>-</v>
      </c>
      <c r="DC138" s="187" t="e">
        <f t="shared" si="139"/>
        <v>#VALUE!</v>
      </c>
      <c r="DD138" s="416"/>
      <c r="DE138" s="188"/>
      <c r="DF138" s="140"/>
      <c r="DG138" s="140"/>
      <c r="DH138" s="140"/>
      <c r="DI138" s="140"/>
      <c r="DJ138" s="140"/>
      <c r="DK138" s="140"/>
      <c r="DL138" s="140"/>
      <c r="DM138" s="140"/>
      <c r="DN138" s="140"/>
      <c r="DO138" s="140"/>
      <c r="DP138" s="140"/>
      <c r="DQ138" s="140"/>
      <c r="DR138" s="140"/>
      <c r="DS138" s="140"/>
      <c r="DT138" s="140"/>
      <c r="DU138" s="140"/>
      <c r="DV138" s="140"/>
      <c r="DW138" s="140"/>
      <c r="DX138" s="140"/>
    </row>
    <row r="139" spans="1:128" ht="40" customHeight="1" x14ac:dyDescent="0.2">
      <c r="A139" s="390" t="e">
        <f t="shared" si="72"/>
        <v>#VALUE!</v>
      </c>
      <c r="B139" s="390" t="e">
        <f t="shared" si="73"/>
        <v>#VALUE!</v>
      </c>
      <c r="C139" s="390" t="e">
        <f t="shared" si="74"/>
        <v>#VALUE!</v>
      </c>
      <c r="D139" s="390" t="e">
        <f t="shared" si="75"/>
        <v>#VALUE!</v>
      </c>
      <c r="E139" s="390" t="e">
        <f t="shared" si="76"/>
        <v>#VALUE!</v>
      </c>
      <c r="F139" s="390" t="e">
        <f t="shared" si="77"/>
        <v>#VALUE!</v>
      </c>
      <c r="G139" s="390" t="e">
        <f t="shared" si="78"/>
        <v>#VALUE!</v>
      </c>
      <c r="H139" s="390" t="e">
        <f t="shared" si="79"/>
        <v>#VALUE!</v>
      </c>
      <c r="I139" s="390" t="e">
        <f t="shared" si="80"/>
        <v>#VALUE!</v>
      </c>
      <c r="J139" s="390" t="e">
        <f t="shared" si="81"/>
        <v>#VALUE!</v>
      </c>
      <c r="K139" s="390" t="e">
        <f t="shared" si="82"/>
        <v>#VALUE!</v>
      </c>
      <c r="L139" s="390" t="e">
        <f t="shared" si="83"/>
        <v>#VALUE!</v>
      </c>
      <c r="M139" s="390" t="e">
        <f t="shared" si="84"/>
        <v>#VALUE!</v>
      </c>
      <c r="N139" s="390" t="e">
        <f t="shared" si="85"/>
        <v>#VALUE!</v>
      </c>
      <c r="O139" s="390" t="e">
        <f t="shared" si="86"/>
        <v>#VALUE!</v>
      </c>
      <c r="P139" s="390" t="e">
        <f t="shared" si="87"/>
        <v>#VALUE!</v>
      </c>
      <c r="Q139" s="390" t="e">
        <f t="shared" si="88"/>
        <v>#VALUE!</v>
      </c>
      <c r="R139" s="390" t="e">
        <f t="shared" si="89"/>
        <v>#VALUE!</v>
      </c>
      <c r="S139" s="390" t="e">
        <f t="shared" si="90"/>
        <v>#VALUE!</v>
      </c>
      <c r="T139" s="390" t="e">
        <f t="shared" si="91"/>
        <v>#VALUE!</v>
      </c>
      <c r="U139" s="387">
        <f t="shared" si="92"/>
        <v>0</v>
      </c>
      <c r="V139" s="175" t="str">
        <f>BDD!A129</f>
        <v>3214-3248-3174-3194-3190-3175</v>
      </c>
      <c r="W139" s="176" t="str">
        <f>BDD!B129</f>
        <v>Mangue plusieurs variétés
    - (Haden, Irwin, Lipens, Osteen, Tommy Atkins)</v>
      </c>
      <c r="X139" s="177" t="str">
        <f>IF(BDD!F129=0, "", BDD!F129)</f>
        <v/>
      </c>
      <c r="Y139" s="178" t="e">
        <f>ROUND(BDD!G129+FDP_CMD_KG, 2)</f>
        <v>#VALUE!</v>
      </c>
      <c r="Z139" s="178" t="e">
        <f>ROUND(BDD!G129+FDP_FACT_KG, 2)</f>
        <v>#DIV/0!</v>
      </c>
      <c r="AA139" s="179" t="str">
        <f>BDD!H129</f>
        <v>kg</v>
      </c>
      <c r="AB139" s="180" t="str">
        <f>IF(NOT(ISBLANK(BDD!I129)), ROUND(SUM((BDD!G129*reduc1),FDP_CMD_KG), 2), "")</f>
        <v/>
      </c>
      <c r="AC139" s="180" t="str">
        <f>IF(NOT(ISBLANK(BDD!J129)), ROUND(SUM((BDD!G129*reduc2),FDP_CMD_KG), 2), "")</f>
        <v/>
      </c>
      <c r="AD139" s="180" t="str">
        <f>IF(NOT(ISBLANK(BDD!K129)), ROUND(SUM((BDD!G129*reduc3),FDP_CMD_KG), 2), "")</f>
        <v/>
      </c>
      <c r="AE139" s="180" t="str">
        <f>IF(NOT(ISBLANK(BDD!I129)), ROUND(SUM((BDD!G129*reduc1),FDP_FACT_KG), 2), "")</f>
        <v/>
      </c>
      <c r="AF139" s="180" t="str">
        <f>IF(NOT(ISBLANK(BDD!J129)), ROUND(SUM((BDD!G129*reduc2),FDP_FACT_KG), 2), "")</f>
        <v/>
      </c>
      <c r="AG139" s="180" t="str">
        <f>IF(NOT(ISBLANK(BDD!K129)), ROUND(SUM((BDD!G129*reduc3),FDP_FACT_KG), 2), "")</f>
        <v/>
      </c>
      <c r="AH139" s="181" t="str">
        <f>BDD!C129</f>
        <v>Grenade</v>
      </c>
      <c r="AI139" s="403">
        <f t="shared" si="93"/>
        <v>0</v>
      </c>
      <c r="AJ139" s="182" t="e">
        <f t="shared" si="94"/>
        <v>#VALUE!</v>
      </c>
      <c r="AK139" s="183" t="e">
        <f t="shared" si="95"/>
        <v>#VALUE!</v>
      </c>
      <c r="AL139" s="534"/>
      <c r="AM139" s="410"/>
      <c r="AN139" s="182" t="e">
        <f t="shared" si="96"/>
        <v>#DIV/0!</v>
      </c>
      <c r="AO139" s="184" t="e">
        <f t="shared" si="97"/>
        <v>#DIV/0!</v>
      </c>
      <c r="AP139" s="174"/>
      <c r="AQ139" s="174"/>
      <c r="AR139" s="534"/>
      <c r="AS139" s="409">
        <f t="shared" si="98"/>
        <v>0</v>
      </c>
      <c r="AT139" s="182" t="e">
        <f t="shared" si="99"/>
        <v>#DIV/0!</v>
      </c>
      <c r="AU139" s="183" t="e">
        <f t="shared" si="140"/>
        <v>#DIV/0!</v>
      </c>
      <c r="AV139" s="185">
        <f>COMMANDE!O139</f>
        <v>0</v>
      </c>
      <c r="AW139" s="186" t="str">
        <f t="shared" si="100"/>
        <v>-</v>
      </c>
      <c r="AX139" s="187" t="e">
        <f t="shared" si="101"/>
        <v>#VALUE!</v>
      </c>
      <c r="AY139" s="185">
        <f>COMMANDE!Q139</f>
        <v>0</v>
      </c>
      <c r="AZ139" s="186" t="str">
        <f t="shared" si="102"/>
        <v>-</v>
      </c>
      <c r="BA139" s="187" t="e">
        <f t="shared" si="103"/>
        <v>#VALUE!</v>
      </c>
      <c r="BB139" s="185">
        <f>COMMANDE!S139</f>
        <v>0</v>
      </c>
      <c r="BC139" s="186" t="str">
        <f t="shared" si="104"/>
        <v>-</v>
      </c>
      <c r="BD139" s="187" t="e">
        <f t="shared" si="105"/>
        <v>#VALUE!</v>
      </c>
      <c r="BE139" s="185">
        <f>COMMANDE!U139</f>
        <v>0</v>
      </c>
      <c r="BF139" s="186" t="str">
        <f t="shared" si="106"/>
        <v>-</v>
      </c>
      <c r="BG139" s="187" t="e">
        <f t="shared" si="107"/>
        <v>#VALUE!</v>
      </c>
      <c r="BH139" s="185">
        <f>COMMANDE!W139</f>
        <v>0</v>
      </c>
      <c r="BI139" s="186" t="str">
        <f t="shared" si="108"/>
        <v>-</v>
      </c>
      <c r="BJ139" s="187" t="e">
        <f t="shared" si="109"/>
        <v>#VALUE!</v>
      </c>
      <c r="BK139" s="185">
        <f>COMMANDE!Y139</f>
        <v>0</v>
      </c>
      <c r="BL139" s="186" t="str">
        <f t="shared" si="110"/>
        <v>-</v>
      </c>
      <c r="BM139" s="187" t="e">
        <f t="shared" si="111"/>
        <v>#VALUE!</v>
      </c>
      <c r="BN139" s="185">
        <f>COMMANDE!AA139</f>
        <v>0</v>
      </c>
      <c r="BO139" s="186" t="str">
        <f t="shared" si="112"/>
        <v>-</v>
      </c>
      <c r="BP139" s="187" t="e">
        <f t="shared" si="113"/>
        <v>#VALUE!</v>
      </c>
      <c r="BQ139" s="185">
        <f>COMMANDE!AC139</f>
        <v>0</v>
      </c>
      <c r="BR139" s="186" t="str">
        <f t="shared" si="114"/>
        <v>-</v>
      </c>
      <c r="BS139" s="187" t="e">
        <f t="shared" si="115"/>
        <v>#VALUE!</v>
      </c>
      <c r="BT139" s="185">
        <f>COMMANDE!AE139</f>
        <v>0</v>
      </c>
      <c r="BU139" s="186" t="str">
        <f t="shared" si="116"/>
        <v>-</v>
      </c>
      <c r="BV139" s="187" t="e">
        <f t="shared" si="117"/>
        <v>#VALUE!</v>
      </c>
      <c r="BW139" s="185">
        <f>COMMANDE!AG139</f>
        <v>0</v>
      </c>
      <c r="BX139" s="186" t="str">
        <f t="shared" si="118"/>
        <v>-</v>
      </c>
      <c r="BY139" s="187" t="e">
        <f t="shared" si="119"/>
        <v>#VALUE!</v>
      </c>
      <c r="BZ139" s="185">
        <f>COMMANDE!AI139</f>
        <v>0</v>
      </c>
      <c r="CA139" s="186" t="str">
        <f t="shared" si="120"/>
        <v>-</v>
      </c>
      <c r="CB139" s="187" t="e">
        <f t="shared" si="121"/>
        <v>#VALUE!</v>
      </c>
      <c r="CC139" s="185">
        <f>COMMANDE!AK139</f>
        <v>0</v>
      </c>
      <c r="CD139" s="186" t="str">
        <f t="shared" si="122"/>
        <v>-</v>
      </c>
      <c r="CE139" s="187" t="e">
        <f t="shared" si="123"/>
        <v>#VALUE!</v>
      </c>
      <c r="CF139" s="185">
        <f>COMMANDE!AM139</f>
        <v>0</v>
      </c>
      <c r="CG139" s="186" t="str">
        <f t="shared" si="124"/>
        <v>-</v>
      </c>
      <c r="CH139" s="187" t="e">
        <f t="shared" si="125"/>
        <v>#VALUE!</v>
      </c>
      <c r="CI139" s="185">
        <f>COMMANDE!AO139</f>
        <v>0</v>
      </c>
      <c r="CJ139" s="186" t="str">
        <f t="shared" si="126"/>
        <v>-</v>
      </c>
      <c r="CK139" s="187" t="e">
        <f t="shared" si="127"/>
        <v>#VALUE!</v>
      </c>
      <c r="CL139" s="185">
        <f>COMMANDE!AQ139</f>
        <v>0</v>
      </c>
      <c r="CM139" s="186" t="str">
        <f t="shared" si="128"/>
        <v>-</v>
      </c>
      <c r="CN139" s="187" t="e">
        <f t="shared" si="129"/>
        <v>#VALUE!</v>
      </c>
      <c r="CO139" s="185">
        <f>COMMANDE!AS139</f>
        <v>0</v>
      </c>
      <c r="CP139" s="186" t="str">
        <f t="shared" si="130"/>
        <v>-</v>
      </c>
      <c r="CQ139" s="187" t="e">
        <f t="shared" si="131"/>
        <v>#VALUE!</v>
      </c>
      <c r="CR139" s="185">
        <f>COMMANDE!AU139</f>
        <v>0</v>
      </c>
      <c r="CS139" s="186" t="str">
        <f t="shared" si="132"/>
        <v>-</v>
      </c>
      <c r="CT139" s="187" t="e">
        <f t="shared" si="133"/>
        <v>#VALUE!</v>
      </c>
      <c r="CU139" s="185">
        <f>COMMANDE!AW139</f>
        <v>0</v>
      </c>
      <c r="CV139" s="186" t="str">
        <f t="shared" si="134"/>
        <v>-</v>
      </c>
      <c r="CW139" s="187" t="e">
        <f t="shared" si="135"/>
        <v>#VALUE!</v>
      </c>
      <c r="CX139" s="185">
        <f>COMMANDE!AY139</f>
        <v>0</v>
      </c>
      <c r="CY139" s="186" t="str">
        <f t="shared" si="136"/>
        <v>-</v>
      </c>
      <c r="CZ139" s="187" t="e">
        <f t="shared" si="137"/>
        <v>#VALUE!</v>
      </c>
      <c r="DA139" s="185">
        <f>COMMANDE!BA139</f>
        <v>0</v>
      </c>
      <c r="DB139" s="186" t="str">
        <f t="shared" si="138"/>
        <v>-</v>
      </c>
      <c r="DC139" s="187" t="e">
        <f t="shared" si="139"/>
        <v>#VALUE!</v>
      </c>
      <c r="DD139" s="416"/>
      <c r="DE139" s="188"/>
    </row>
    <row r="140" spans="1:128" ht="40" customHeight="1" x14ac:dyDescent="0.2">
      <c r="A140" s="390" t="e">
        <f t="shared" si="72"/>
        <v>#VALUE!</v>
      </c>
      <c r="B140" s="390" t="e">
        <f t="shared" si="73"/>
        <v>#VALUE!</v>
      </c>
      <c r="C140" s="390" t="e">
        <f t="shared" si="74"/>
        <v>#VALUE!</v>
      </c>
      <c r="D140" s="390" t="e">
        <f t="shared" si="75"/>
        <v>#VALUE!</v>
      </c>
      <c r="E140" s="390" t="e">
        <f t="shared" si="76"/>
        <v>#VALUE!</v>
      </c>
      <c r="F140" s="390" t="e">
        <f t="shared" si="77"/>
        <v>#VALUE!</v>
      </c>
      <c r="G140" s="390" t="e">
        <f t="shared" si="78"/>
        <v>#VALUE!</v>
      </c>
      <c r="H140" s="390" t="e">
        <f t="shared" si="79"/>
        <v>#VALUE!</v>
      </c>
      <c r="I140" s="390" t="e">
        <f t="shared" si="80"/>
        <v>#VALUE!</v>
      </c>
      <c r="J140" s="390" t="e">
        <f t="shared" si="81"/>
        <v>#VALUE!</v>
      </c>
      <c r="K140" s="390" t="e">
        <f t="shared" si="82"/>
        <v>#VALUE!</v>
      </c>
      <c r="L140" s="390" t="e">
        <f t="shared" si="83"/>
        <v>#VALUE!</v>
      </c>
      <c r="M140" s="390" t="e">
        <f t="shared" si="84"/>
        <v>#VALUE!</v>
      </c>
      <c r="N140" s="390" t="e">
        <f t="shared" si="85"/>
        <v>#VALUE!</v>
      </c>
      <c r="O140" s="390" t="e">
        <f t="shared" si="86"/>
        <v>#VALUE!</v>
      </c>
      <c r="P140" s="390" t="e">
        <f t="shared" si="87"/>
        <v>#VALUE!</v>
      </c>
      <c r="Q140" s="390" t="e">
        <f t="shared" si="88"/>
        <v>#VALUE!</v>
      </c>
      <c r="R140" s="390" t="e">
        <f t="shared" si="89"/>
        <v>#VALUE!</v>
      </c>
      <c r="S140" s="390" t="e">
        <f t="shared" si="90"/>
        <v>#VALUE!</v>
      </c>
      <c r="T140" s="390" t="e">
        <f t="shared" si="91"/>
        <v>#VALUE!</v>
      </c>
      <c r="U140" s="387">
        <f t="shared" si="92"/>
        <v>0</v>
      </c>
      <c r="V140" s="175">
        <f>BDD!A130</f>
        <v>3112</v>
      </c>
      <c r="W140" s="176" t="str">
        <f>BDD!B130</f>
        <v>Melon peau de crapaud</v>
      </c>
      <c r="X140" s="177" t="str">
        <f>IF(BDD!F130=0, "", BDD!F130)</f>
        <v>❤️</v>
      </c>
      <c r="Y140" s="178" t="e">
        <f>ROUND(BDD!G130+FDP_CMD_KG, 2)</f>
        <v>#VALUE!</v>
      </c>
      <c r="Z140" s="178" t="e">
        <f>ROUND(BDD!G130+FDP_FACT_KG, 2)</f>
        <v>#DIV/0!</v>
      </c>
      <c r="AA140" s="179" t="str">
        <f>BDD!H130</f>
        <v>kg</v>
      </c>
      <c r="AB140" s="180" t="e">
        <f>IF(NOT(ISBLANK(BDD!I130)), ROUND(SUM((BDD!G130*reduc1),FDP_CMD_KG), 2), "")</f>
        <v>#VALUE!</v>
      </c>
      <c r="AC140" s="180" t="e">
        <f>IF(NOT(ISBLANK(BDD!J130)), ROUND(SUM((BDD!G130*reduc2),FDP_CMD_KG), 2), "")</f>
        <v>#VALUE!</v>
      </c>
      <c r="AD140" s="180" t="e">
        <f>IF(NOT(ISBLANK(BDD!K130)), ROUND(SUM((BDD!G130*reduc3),FDP_CMD_KG), 2), "")</f>
        <v>#VALUE!</v>
      </c>
      <c r="AE140" s="180" t="e">
        <f>IF(NOT(ISBLANK(BDD!I130)), ROUND(SUM((BDD!G130*reduc1),FDP_FACT_KG), 2), "")</f>
        <v>#DIV/0!</v>
      </c>
      <c r="AF140" s="180" t="e">
        <f>IF(NOT(ISBLANK(BDD!J130)), ROUND(SUM((BDD!G130*reduc2),FDP_FACT_KG), 2), "")</f>
        <v>#DIV/0!</v>
      </c>
      <c r="AG140" s="180" t="e">
        <f>IF(NOT(ISBLANK(BDD!K130)), ROUND(SUM((BDD!G130*reduc3),FDP_FACT_KG), 2), "")</f>
        <v>#DIV/0!</v>
      </c>
      <c r="AH140" s="181" t="str">
        <f>BDD!C130</f>
        <v>Cordova</v>
      </c>
      <c r="AI140" s="403">
        <f t="shared" si="93"/>
        <v>0</v>
      </c>
      <c r="AJ140" s="182" t="e">
        <f t="shared" si="94"/>
        <v>#VALUE!</v>
      </c>
      <c r="AK140" s="183" t="e">
        <f t="shared" si="95"/>
        <v>#VALUE!</v>
      </c>
      <c r="AL140" s="534"/>
      <c r="AM140" s="410"/>
      <c r="AN140" s="182" t="e">
        <f t="shared" si="96"/>
        <v>#DIV/0!</v>
      </c>
      <c r="AO140" s="184" t="e">
        <f t="shared" si="97"/>
        <v>#DIV/0!</v>
      </c>
      <c r="AP140" s="174"/>
      <c r="AQ140" s="174"/>
      <c r="AR140" s="534"/>
      <c r="AS140" s="409">
        <f t="shared" si="98"/>
        <v>0</v>
      </c>
      <c r="AT140" s="182" t="e">
        <f t="shared" si="99"/>
        <v>#DIV/0!</v>
      </c>
      <c r="AU140" s="183" t="e">
        <f t="shared" si="140"/>
        <v>#DIV/0!</v>
      </c>
      <c r="AV140" s="185">
        <f>COMMANDE!O140</f>
        <v>0</v>
      </c>
      <c r="AW140" s="186" t="str">
        <f t="shared" si="100"/>
        <v>-</v>
      </c>
      <c r="AX140" s="187" t="e">
        <f t="shared" si="101"/>
        <v>#VALUE!</v>
      </c>
      <c r="AY140" s="185">
        <f>COMMANDE!Q140</f>
        <v>0</v>
      </c>
      <c r="AZ140" s="186" t="str">
        <f t="shared" si="102"/>
        <v>-</v>
      </c>
      <c r="BA140" s="187" t="e">
        <f t="shared" si="103"/>
        <v>#VALUE!</v>
      </c>
      <c r="BB140" s="185">
        <f>COMMANDE!S140</f>
        <v>0</v>
      </c>
      <c r="BC140" s="186" t="str">
        <f t="shared" si="104"/>
        <v>-</v>
      </c>
      <c r="BD140" s="187" t="e">
        <f t="shared" si="105"/>
        <v>#VALUE!</v>
      </c>
      <c r="BE140" s="185">
        <f>COMMANDE!U140</f>
        <v>0</v>
      </c>
      <c r="BF140" s="186" t="str">
        <f t="shared" si="106"/>
        <v>-</v>
      </c>
      <c r="BG140" s="187" t="e">
        <f t="shared" si="107"/>
        <v>#VALUE!</v>
      </c>
      <c r="BH140" s="185">
        <f>COMMANDE!W140</f>
        <v>0</v>
      </c>
      <c r="BI140" s="186" t="str">
        <f t="shared" si="108"/>
        <v>-</v>
      </c>
      <c r="BJ140" s="187" t="e">
        <f t="shared" si="109"/>
        <v>#VALUE!</v>
      </c>
      <c r="BK140" s="185">
        <f>COMMANDE!Y140</f>
        <v>0</v>
      </c>
      <c r="BL140" s="186" t="str">
        <f t="shared" si="110"/>
        <v>-</v>
      </c>
      <c r="BM140" s="187" t="e">
        <f t="shared" si="111"/>
        <v>#VALUE!</v>
      </c>
      <c r="BN140" s="185">
        <f>COMMANDE!AA140</f>
        <v>0</v>
      </c>
      <c r="BO140" s="186" t="str">
        <f t="shared" si="112"/>
        <v>-</v>
      </c>
      <c r="BP140" s="187" t="e">
        <f t="shared" si="113"/>
        <v>#VALUE!</v>
      </c>
      <c r="BQ140" s="185">
        <f>COMMANDE!AC140</f>
        <v>0</v>
      </c>
      <c r="BR140" s="186" t="str">
        <f t="shared" si="114"/>
        <v>-</v>
      </c>
      <c r="BS140" s="187" t="e">
        <f t="shared" si="115"/>
        <v>#VALUE!</v>
      </c>
      <c r="BT140" s="185">
        <f>COMMANDE!AE140</f>
        <v>0</v>
      </c>
      <c r="BU140" s="186" t="str">
        <f t="shared" si="116"/>
        <v>-</v>
      </c>
      <c r="BV140" s="187" t="e">
        <f t="shared" si="117"/>
        <v>#VALUE!</v>
      </c>
      <c r="BW140" s="185">
        <f>COMMANDE!AG140</f>
        <v>0</v>
      </c>
      <c r="BX140" s="186" t="str">
        <f t="shared" si="118"/>
        <v>-</v>
      </c>
      <c r="BY140" s="187" t="e">
        <f t="shared" si="119"/>
        <v>#VALUE!</v>
      </c>
      <c r="BZ140" s="185">
        <f>COMMANDE!AI140</f>
        <v>0</v>
      </c>
      <c r="CA140" s="186" t="str">
        <f t="shared" si="120"/>
        <v>-</v>
      </c>
      <c r="CB140" s="187" t="e">
        <f t="shared" si="121"/>
        <v>#VALUE!</v>
      </c>
      <c r="CC140" s="185">
        <f>COMMANDE!AK140</f>
        <v>0</v>
      </c>
      <c r="CD140" s="186" t="str">
        <f t="shared" si="122"/>
        <v>-</v>
      </c>
      <c r="CE140" s="187" t="e">
        <f t="shared" si="123"/>
        <v>#VALUE!</v>
      </c>
      <c r="CF140" s="185">
        <f>COMMANDE!AM140</f>
        <v>0</v>
      </c>
      <c r="CG140" s="186" t="str">
        <f t="shared" si="124"/>
        <v>-</v>
      </c>
      <c r="CH140" s="187" t="e">
        <f t="shared" si="125"/>
        <v>#VALUE!</v>
      </c>
      <c r="CI140" s="185">
        <f>COMMANDE!AO140</f>
        <v>0</v>
      </c>
      <c r="CJ140" s="186" t="str">
        <f t="shared" si="126"/>
        <v>-</v>
      </c>
      <c r="CK140" s="187" t="e">
        <f t="shared" si="127"/>
        <v>#VALUE!</v>
      </c>
      <c r="CL140" s="185">
        <f>COMMANDE!AQ140</f>
        <v>0</v>
      </c>
      <c r="CM140" s="186" t="str">
        <f t="shared" si="128"/>
        <v>-</v>
      </c>
      <c r="CN140" s="187" t="e">
        <f t="shared" si="129"/>
        <v>#VALUE!</v>
      </c>
      <c r="CO140" s="185">
        <f>COMMANDE!AS140</f>
        <v>0</v>
      </c>
      <c r="CP140" s="186" t="str">
        <f t="shared" si="130"/>
        <v>-</v>
      </c>
      <c r="CQ140" s="187" t="e">
        <f t="shared" si="131"/>
        <v>#VALUE!</v>
      </c>
      <c r="CR140" s="185">
        <f>COMMANDE!AU140</f>
        <v>0</v>
      </c>
      <c r="CS140" s="186" t="str">
        <f t="shared" si="132"/>
        <v>-</v>
      </c>
      <c r="CT140" s="187" t="e">
        <f t="shared" si="133"/>
        <v>#VALUE!</v>
      </c>
      <c r="CU140" s="185">
        <f>COMMANDE!AW140</f>
        <v>0</v>
      </c>
      <c r="CV140" s="186" t="str">
        <f t="shared" si="134"/>
        <v>-</v>
      </c>
      <c r="CW140" s="187" t="e">
        <f t="shared" si="135"/>
        <v>#VALUE!</v>
      </c>
      <c r="CX140" s="185">
        <f>COMMANDE!AY140</f>
        <v>0</v>
      </c>
      <c r="CY140" s="186" t="str">
        <f t="shared" si="136"/>
        <v>-</v>
      </c>
      <c r="CZ140" s="187" t="e">
        <f t="shared" si="137"/>
        <v>#VALUE!</v>
      </c>
      <c r="DA140" s="185">
        <f>COMMANDE!BA140</f>
        <v>0</v>
      </c>
      <c r="DB140" s="186" t="str">
        <f t="shared" si="138"/>
        <v>-</v>
      </c>
      <c r="DC140" s="187" t="e">
        <f t="shared" si="139"/>
        <v>#VALUE!</v>
      </c>
      <c r="DD140" s="416"/>
      <c r="DE140" s="188"/>
    </row>
    <row r="141" spans="1:128" ht="40" customHeight="1" x14ac:dyDescent="0.2">
      <c r="A141" s="390" t="e">
        <f t="shared" ref="A141:A262" si="141">IF(OR($AV141&gt;0, $AX141&gt;0), 1, 0)</f>
        <v>#VALUE!</v>
      </c>
      <c r="B141" s="390" t="e">
        <f t="shared" ref="B141:B262" si="142">IF(OR($AY141&gt;0, $BA141&gt;0), 1, 0)</f>
        <v>#VALUE!</v>
      </c>
      <c r="C141" s="390" t="e">
        <f t="shared" ref="C141:C262" si="143">IF(OR($BB141&gt;0, $BD141&gt;0), 1, 0)</f>
        <v>#VALUE!</v>
      </c>
      <c r="D141" s="390" t="e">
        <f t="shared" ref="D141:D262" si="144">IF(OR($BE141&gt;0, $BG141&gt;0), 1, 0)</f>
        <v>#VALUE!</v>
      </c>
      <c r="E141" s="390" t="e">
        <f t="shared" ref="E141:E262" si="145">IF(OR($BH141&gt;0, $BJ141&gt;0), 1, 0)</f>
        <v>#VALUE!</v>
      </c>
      <c r="F141" s="390" t="e">
        <f t="shared" ref="F141:F262" si="146">IF(OR($BK141&gt;0, $BM141&gt;0), 1, 0)</f>
        <v>#VALUE!</v>
      </c>
      <c r="G141" s="390" t="e">
        <f t="shared" ref="G141:G262" si="147">IF(OR($BN141&gt;0, $BP141&gt;0), 1, 0)</f>
        <v>#VALUE!</v>
      </c>
      <c r="H141" s="390" t="e">
        <f t="shared" ref="H141:H262" si="148">IF(OR($BQ141&gt;0, $BS141&gt;0), 1, 0)</f>
        <v>#VALUE!</v>
      </c>
      <c r="I141" s="390" t="e">
        <f t="shared" ref="I141:I262" si="149">IF(OR($BT141&gt;0, $BV141&gt;0), 1, 0)</f>
        <v>#VALUE!</v>
      </c>
      <c r="J141" s="390" t="e">
        <f t="shared" ref="J141:J262" si="150">IF(OR($BW141&gt;0, $BY141&gt;0), 1, 0)</f>
        <v>#VALUE!</v>
      </c>
      <c r="K141" s="390" t="e">
        <f t="shared" ref="K141:K262" si="151">IF(OR($BZ141&gt;0, $CB141&gt;0), 1, 0)</f>
        <v>#VALUE!</v>
      </c>
      <c r="L141" s="390" t="e">
        <f t="shared" ref="L141:L262" si="152">IF(OR($CC141&gt;0, $CE141&gt;0), 1, 0)</f>
        <v>#VALUE!</v>
      </c>
      <c r="M141" s="390" t="e">
        <f t="shared" ref="M141:M262" si="153">IF(OR($CF141&gt;0, $CH141&gt;0), 1, 0)</f>
        <v>#VALUE!</v>
      </c>
      <c r="N141" s="390" t="e">
        <f t="shared" ref="N141:N262" si="154">IF(OR($CI141&gt;0, $CK141&gt;0), 1, 0)</f>
        <v>#VALUE!</v>
      </c>
      <c r="O141" s="390" t="e">
        <f t="shared" ref="O141:O262" si="155">IF(OR($CL141&gt;0, $CN141&gt;0), 1, 0)</f>
        <v>#VALUE!</v>
      </c>
      <c r="P141" s="390" t="e">
        <f t="shared" ref="P141:P204" si="156">IF(OR($CO141&gt;0, $CQ141&gt;0), 1, 0)</f>
        <v>#VALUE!</v>
      </c>
      <c r="Q141" s="390" t="e">
        <f t="shared" ref="Q141:Q204" si="157">IF(OR($CR141&gt;0, $CT141&gt;0), 1, 0)</f>
        <v>#VALUE!</v>
      </c>
      <c r="R141" s="390" t="e">
        <f t="shared" ref="R141:R204" si="158">IF(OR($CU141&gt;0, $CW141&gt;0), 1, 0)</f>
        <v>#VALUE!</v>
      </c>
      <c r="S141" s="390" t="e">
        <f t="shared" ref="S141:S204" si="159">IF(OR($CX141&gt;0, $CZ141&gt;0), 1, 0)</f>
        <v>#VALUE!</v>
      </c>
      <c r="T141" s="390" t="e">
        <f t="shared" ref="T141:T204" si="160">IF(OR($DA141&gt;0, $DC141&gt;0), 1, 0)</f>
        <v>#VALUE!</v>
      </c>
      <c r="U141" s="387">
        <f t="shared" ref="U141:U204" si="161">IF(OR($AI141&gt;0,$AM141&gt;0,$AS141&gt;0), 1, 0)</f>
        <v>0</v>
      </c>
      <c r="V141" s="175">
        <f>BDD!A131</f>
        <v>1052</v>
      </c>
      <c r="W141" s="176" t="str">
        <f>BDD!B131</f>
        <v>Melon peau de crapaud BIO</v>
      </c>
      <c r="X141" s="177" t="str">
        <f>IF(BDD!F131=0, "", BDD!F131)</f>
        <v/>
      </c>
      <c r="Y141" s="178" t="e">
        <f>ROUND(BDD!G131+FDP_CMD_KG, 2)</f>
        <v>#VALUE!</v>
      </c>
      <c r="Z141" s="178" t="e">
        <f>ROUND(BDD!G131+FDP_FACT_KG, 2)</f>
        <v>#DIV/0!</v>
      </c>
      <c r="AA141" s="179" t="str">
        <f>BDD!H131</f>
        <v>kg</v>
      </c>
      <c r="AB141" s="180" t="e">
        <f>IF(NOT(ISBLANK(BDD!I131)), ROUND(SUM((BDD!G131*reduc1),FDP_CMD_KG), 2), "")</f>
        <v>#VALUE!</v>
      </c>
      <c r="AC141" s="180" t="e">
        <f>IF(NOT(ISBLANK(BDD!J131)), ROUND(SUM((BDD!G131*reduc2),FDP_CMD_KG), 2), "")</f>
        <v>#VALUE!</v>
      </c>
      <c r="AD141" s="180" t="str">
        <f>IF(NOT(ISBLANK(BDD!K131)), ROUND(SUM((BDD!G131*reduc3),FDP_CMD_KG), 2), "")</f>
        <v/>
      </c>
      <c r="AE141" s="180" t="e">
        <f>IF(NOT(ISBLANK(BDD!I131)), ROUND(SUM((BDD!G131*reduc1),FDP_FACT_KG), 2), "")</f>
        <v>#DIV/0!</v>
      </c>
      <c r="AF141" s="180" t="e">
        <f>IF(NOT(ISBLANK(BDD!J131)), ROUND(SUM((BDD!G131*reduc2),FDP_FACT_KG), 2), "")</f>
        <v>#DIV/0!</v>
      </c>
      <c r="AG141" s="180" t="str">
        <f>IF(NOT(ISBLANK(BDD!K131)), ROUND(SUM((BDD!G131*reduc3),FDP_FACT_KG), 2), "")</f>
        <v/>
      </c>
      <c r="AH141" s="181" t="str">
        <f>BDD!C131</f>
        <v>Andalousie</v>
      </c>
      <c r="AI141" s="403">
        <f t="shared" ref="AI141:AI204" si="162">SUM(AV141,AY141,BB141,BE141,BH141,BK141,BN141,BQ141,BT141,BW141,BZ141,CC141,CF141,CI141,CL141,CO141,CR141,CU141,CX141,DA141)</f>
        <v>0</v>
      </c>
      <c r="AJ141" s="182" t="e">
        <f t="shared" ref="AJ141:AJ204" si="163">_xlfn.IFS(AND(AI141&gt;=60,$AD141&lt;&gt;""), $AD141,    AND(AI141&gt;=30,$AC141&lt;&gt;""), $AC141,    AND(AI141&gt;=10,$AB141&lt;&gt;""), $AB141,    TRUE, $Y141)</f>
        <v>#VALUE!</v>
      </c>
      <c r="AK141" s="183" t="e">
        <f t="shared" ref="AK141:AK204" si="164">$AI141*$AJ141</f>
        <v>#VALUE!</v>
      </c>
      <c r="AL141" s="534"/>
      <c r="AM141" s="410"/>
      <c r="AN141" s="182" t="e">
        <f t="shared" ref="AN141:AN204" si="165">_xlfn.IFS(AND(AM141&gt;=60,$AG141&lt;&gt;""), $AG141,    AND(AM141&gt;=30,$AF141&lt;&gt;""), $AF141,    AND(AM141&gt;=10,$AE141&lt;&gt;""), $AE141,    TRUE, $Z141)</f>
        <v>#DIV/0!</v>
      </c>
      <c r="AO141" s="184" t="e">
        <f t="shared" ref="AO141:AO204" si="166">AM141*AN141</f>
        <v>#DIV/0!</v>
      </c>
      <c r="AP141" s="174"/>
      <c r="AQ141" s="174"/>
      <c r="AR141" s="534"/>
      <c r="AS141" s="409">
        <f t="shared" ref="AS141:AS204" si="167">SUM(AW141,AZ141,BC141,BF141,BI141,BL141,BO141,BR141,BU141,BX141,CA141,CD141,CG141,CJ141,CM141,CP141,CS141,CV141,CY141,DB141)</f>
        <v>0</v>
      </c>
      <c r="AT141" s="182" t="e">
        <f t="shared" ref="AT141:AT204" si="168">_xlfn.IFS(AND(AS141&gt;=60,$AG141&lt;&gt;""), $AG141,    AND(AS141&gt;=30,$AF141&lt;&gt;""), $AF141,    AND(AS141&gt;=10,$AE141&lt;&gt;""), $AE141,    TRUE, $Z141)</f>
        <v>#DIV/0!</v>
      </c>
      <c r="AU141" s="183" t="e">
        <f t="shared" si="140"/>
        <v>#DIV/0!</v>
      </c>
      <c r="AV141" s="185">
        <f>COMMANDE!O141</f>
        <v>0</v>
      </c>
      <c r="AW141" s="186" t="str">
        <f t="shared" ref="AW141:AW204" si="169">_xlfn.IFS(AND($AI141=$AM141,$AI141&gt;0,$AM141&gt;0,AV141&gt;0), AV141,     AND(NOT($AI141=$AM141),$AI141&gt;0,$AM141&gt;0,AV141&gt;0), ($AM141*AV141)/$AI141,     AND($AI141=0,$AM141&gt;0,$AQ141&gt;0), IF(INDEX(AV$12:AV$263,MATCH($AQ141,$AP$12:$AP$263,0))&gt;0,($AM141*INDEX(AV$12:AV$263,MATCH($AQ141,$AP$12:$AP$263,0)))/INDEX($AI$12:$AI$263,MATCH($AQ141,$AP$12:$AP$263,0)), "-"),     TRUE, "-")</f>
        <v>-</v>
      </c>
      <c r="AX141" s="187" t="e">
        <f t="shared" ref="AX141:AX204" si="170">IF(AW$9&gt;0, IF(OR(AW141="",AW141="-"), 0, AW141*$AT141), AV141*$AJ141)</f>
        <v>#VALUE!</v>
      </c>
      <c r="AY141" s="185">
        <f>COMMANDE!Q141</f>
        <v>0</v>
      </c>
      <c r="AZ141" s="186" t="str">
        <f t="shared" ref="AZ141:AZ204" si="171">_xlfn.IFS(AND($AI141=$AM141,$AI141&gt;0,$AM141&gt;0,AY141&gt;0), AY141,     AND(NOT($AI141=$AM141),$AI141&gt;0,$AM141&gt;0,AY141&gt;0), ($AM141*AY141)/$AI141,     AND($AI141=0,$AM141&gt;0,$AQ141&gt;0), IF(INDEX(AY$12:AY$263,MATCH($AQ141,$AP$12:$AP$263,0))&gt;0,($AM141*INDEX(AY$12:AY$263,MATCH($AQ141,$AP$12:$AP$263,0)))/INDEX($AI$12:$AI$263,MATCH($AQ141,$AP$12:$AP$263,0)), "-"),     TRUE, "-")</f>
        <v>-</v>
      </c>
      <c r="BA141" s="187" t="e">
        <f t="shared" ref="BA141:BA204" si="172">IF(AZ$9&gt;0, IF(OR(AZ141="",AZ141="-"), 0, AZ141*$AT141), AY141*$AJ141)</f>
        <v>#VALUE!</v>
      </c>
      <c r="BB141" s="185">
        <f>COMMANDE!S141</f>
        <v>0</v>
      </c>
      <c r="BC141" s="186" t="str">
        <f t="shared" ref="BC141:BC204" si="173">_xlfn.IFS(AND($AI141=$AM141,$AI141&gt;0,$AM141&gt;0,BB141&gt;0), BB141,     AND(NOT($AI141=$AM141),$AI141&gt;0,$AM141&gt;0,BB141&gt;0), ($AM141*BB141)/$AI141,     AND($AI141=0,$AM141&gt;0,$AQ141&gt;0), IF(INDEX(BB$12:BB$263,MATCH($AQ141,$AP$12:$AP$263,0))&gt;0,($AM141*INDEX(BB$12:BB$263,MATCH($AQ141,$AP$12:$AP$263,0)))/INDEX($AI$12:$AI$263,MATCH($AQ141,$AP$12:$AP$263,0)), "-"),     TRUE, "-")</f>
        <v>-</v>
      </c>
      <c r="BD141" s="187" t="e">
        <f t="shared" ref="BD141:BD204" si="174">IF(BC$9&gt;0, IF(OR(BC141="",BC141="-"), 0, BC141*$AT141), BB141*$AJ141)</f>
        <v>#VALUE!</v>
      </c>
      <c r="BE141" s="185">
        <f>COMMANDE!U141</f>
        <v>0</v>
      </c>
      <c r="BF141" s="186" t="str">
        <f t="shared" ref="BF141:BF204" si="175">_xlfn.IFS(AND($AI141=$AM141,$AI141&gt;0,$AM141&gt;0,BE141&gt;0), BE141,     AND(NOT($AI141=$AM141),$AI141&gt;0,$AM141&gt;0,BE141&gt;0), ($AM141*BE141)/$AI141,     AND($AI141=0,$AM141&gt;0,$AQ141&gt;0), IF(INDEX(BE$12:BE$263,MATCH($AQ141,$AP$12:$AP$263,0))&gt;0,($AM141*INDEX(BE$12:BE$263,MATCH($AQ141,$AP$12:$AP$263,0)))/INDEX($AI$12:$AI$263,MATCH($AQ141,$AP$12:$AP$263,0)), "-"),     TRUE, "-")</f>
        <v>-</v>
      </c>
      <c r="BG141" s="187" t="e">
        <f t="shared" ref="BG141:BG204" si="176">IF(BF$9&gt;0, IF(OR(BF141="",BF141="-"), 0, BF141*$AT141), BE141*$AJ141)</f>
        <v>#VALUE!</v>
      </c>
      <c r="BH141" s="185">
        <f>COMMANDE!W141</f>
        <v>0</v>
      </c>
      <c r="BI141" s="186" t="str">
        <f t="shared" ref="BI141:BI204" si="177">_xlfn.IFS(AND($AI141=$AM141,$AI141&gt;0,$AM141&gt;0,BH141&gt;0), BH141,     AND(NOT($AI141=$AM141),$AI141&gt;0,$AM141&gt;0,BH141&gt;0), ($AM141*BH141)/$AI141,     AND($AI141=0,$AM141&gt;0,$AQ141&gt;0), IF(INDEX(BH$12:BH$263,MATCH($AQ141,$AP$12:$AP$263,0))&gt;0,($AM141*INDEX(BH$12:BH$263,MATCH($AQ141,$AP$12:$AP$263,0)))/INDEX($AI$12:$AI$263,MATCH($AQ141,$AP$12:$AP$263,0)), "-"),     TRUE, "-")</f>
        <v>-</v>
      </c>
      <c r="BJ141" s="187" t="e">
        <f t="shared" ref="BJ141:BJ204" si="178">IF(BI$9&gt;0, IF(OR(BI141="",BI141="-"), 0, BI141*$AT141), BH141*$AJ141)</f>
        <v>#VALUE!</v>
      </c>
      <c r="BK141" s="185">
        <f>COMMANDE!Y141</f>
        <v>0</v>
      </c>
      <c r="BL141" s="186" t="str">
        <f t="shared" ref="BL141:BL204" si="179">_xlfn.IFS(AND($AI141=$AM141,$AI141&gt;0,$AM141&gt;0,BK141&gt;0), BK141,     AND(NOT($AI141=$AM141),$AI141&gt;0,$AM141&gt;0,BK141&gt;0), ($AM141*BK141)/$AI141,     AND($AI141=0,$AM141&gt;0,$AQ141&gt;0), IF(INDEX(BK$12:BK$263,MATCH($AQ141,$AP$12:$AP$263,0))&gt;0,($AM141*INDEX(BK$12:BK$263,MATCH($AQ141,$AP$12:$AP$263,0)))/INDEX($AI$12:$AI$263,MATCH($AQ141,$AP$12:$AP$263,0)), "-"),     TRUE, "-")</f>
        <v>-</v>
      </c>
      <c r="BM141" s="187" t="e">
        <f t="shared" ref="BM141:BM204" si="180">IF(BL$9&gt;0, IF(OR(BL141="",BL141="-"), 0, BL141*$AT141), BK141*$AJ141)</f>
        <v>#VALUE!</v>
      </c>
      <c r="BN141" s="185">
        <f>COMMANDE!AA141</f>
        <v>0</v>
      </c>
      <c r="BO141" s="186" t="str">
        <f t="shared" ref="BO141:BO204" si="181">_xlfn.IFS(AND($AI141=$AM141,$AI141&gt;0,$AM141&gt;0,BN141&gt;0), BN141,     AND(NOT($AI141=$AM141),$AI141&gt;0,$AM141&gt;0,BN141&gt;0), ($AM141*BN141)/$AI141,     AND($AI141=0,$AM141&gt;0,$AQ141&gt;0), IF(INDEX(BN$12:BN$263,MATCH($AQ141,$AP$12:$AP$263,0))&gt;0,($AM141*INDEX(BN$12:BN$263,MATCH($AQ141,$AP$12:$AP$263,0)))/INDEX($AI$12:$AI$263,MATCH($AQ141,$AP$12:$AP$263,0)), "-"),     TRUE, "-")</f>
        <v>-</v>
      </c>
      <c r="BP141" s="187" t="e">
        <f t="shared" ref="BP141:BP204" si="182">IF(BO$9&gt;0, IF(OR(BO141="",BO141="-"), 0, BO141*$AT141), BN141*$AJ141)</f>
        <v>#VALUE!</v>
      </c>
      <c r="BQ141" s="185">
        <f>COMMANDE!AC141</f>
        <v>0</v>
      </c>
      <c r="BR141" s="186" t="str">
        <f t="shared" ref="BR141:BR204" si="183">_xlfn.IFS(AND($AI141=$AM141,$AI141&gt;0,$AM141&gt;0,BQ141&gt;0), BQ141,     AND(NOT($AI141=$AM141),$AI141&gt;0,$AM141&gt;0,BQ141&gt;0), ($AM141*BQ141)/$AI141,     AND($AI141=0,$AM141&gt;0,$AQ141&gt;0), IF(INDEX(BQ$12:BQ$263,MATCH($AQ141,$AP$12:$AP$263,0))&gt;0,($AM141*INDEX(BQ$12:BQ$263,MATCH($AQ141,$AP$12:$AP$263,0)))/INDEX($AI$12:$AI$263,MATCH($AQ141,$AP$12:$AP$263,0)), "-"),     TRUE, "-")</f>
        <v>-</v>
      </c>
      <c r="BS141" s="187" t="e">
        <f t="shared" ref="BS141:BS204" si="184">IF(BR$9&gt;0, IF(OR(BR141="",BR141="-"), 0, BR141*$AT141), BQ141*$AJ141)</f>
        <v>#VALUE!</v>
      </c>
      <c r="BT141" s="185">
        <f>COMMANDE!AE141</f>
        <v>0</v>
      </c>
      <c r="BU141" s="186" t="str">
        <f t="shared" ref="BU141:BU204" si="185">_xlfn.IFS(AND($AI141=$AM141,$AI141&gt;0,$AM141&gt;0,BT141&gt;0), BT141,     AND(NOT($AI141=$AM141),$AI141&gt;0,$AM141&gt;0,BT141&gt;0), ($AM141*BT141)/$AI141,     AND($AI141=0,$AM141&gt;0,$AQ141&gt;0), IF(INDEX(BT$12:BT$263,MATCH($AQ141,$AP$12:$AP$263,0))&gt;0,($AM141*INDEX(BT$12:BT$263,MATCH($AQ141,$AP$12:$AP$263,0)))/INDEX($AI$12:$AI$263,MATCH($AQ141,$AP$12:$AP$263,0)), "-"),     TRUE, "-")</f>
        <v>-</v>
      </c>
      <c r="BV141" s="187" t="e">
        <f t="shared" ref="BV141:BV204" si="186">IF(BU$9&gt;0, IF(OR(BU141="",BU141="-"), 0, BU141*$AT141), BT141*$AJ141)</f>
        <v>#VALUE!</v>
      </c>
      <c r="BW141" s="185">
        <f>COMMANDE!AG141</f>
        <v>0</v>
      </c>
      <c r="BX141" s="186" t="str">
        <f t="shared" ref="BX141:BX204" si="187">_xlfn.IFS(AND($AI141=$AM141,$AI141&gt;0,$AM141&gt;0,BW141&gt;0), BW141,     AND(NOT($AI141=$AM141),$AI141&gt;0,$AM141&gt;0,BW141&gt;0), ($AM141*BW141)/$AI141,     AND($AI141=0,$AM141&gt;0,$AQ141&gt;0), IF(INDEX(BW$12:BW$263,MATCH($AQ141,$AP$12:$AP$263,0))&gt;0,($AM141*INDEX(BW$12:BW$263,MATCH($AQ141,$AP$12:$AP$263,0)))/INDEX($AI$12:$AI$263,MATCH($AQ141,$AP$12:$AP$263,0)), "-"),     TRUE, "-")</f>
        <v>-</v>
      </c>
      <c r="BY141" s="187" t="e">
        <f t="shared" ref="BY141:BY204" si="188">IF(BX$9&gt;0, IF(OR(BX141="",BX141="-"), 0, BX141*$AT141), BW141*$AJ141)</f>
        <v>#VALUE!</v>
      </c>
      <c r="BZ141" s="185">
        <f>COMMANDE!AI141</f>
        <v>0</v>
      </c>
      <c r="CA141" s="186" t="str">
        <f t="shared" ref="CA141:CA204" si="189">_xlfn.IFS(AND($AI141=$AM141,$AI141&gt;0,$AM141&gt;0,BZ141&gt;0), BZ141,     AND(NOT($AI141=$AM141),$AI141&gt;0,$AM141&gt;0,BZ141&gt;0), ($AM141*BZ141)/$AI141,     AND($AI141=0,$AM141&gt;0,$AQ141&gt;0), IF(INDEX(BZ$12:BZ$263,MATCH($AQ141,$AP$12:$AP$263,0))&gt;0,($AM141*INDEX(BZ$12:BZ$263,MATCH($AQ141,$AP$12:$AP$263,0)))/INDEX($AI$12:$AI$263,MATCH($AQ141,$AP$12:$AP$263,0)), "-"),     TRUE, "-")</f>
        <v>-</v>
      </c>
      <c r="CB141" s="187" t="e">
        <f t="shared" ref="CB141:CB204" si="190">IF(CA$9&gt;0, IF(OR(CA141="",CA141="-"), 0, CA141*$AT141), BZ141*$AJ141)</f>
        <v>#VALUE!</v>
      </c>
      <c r="CC141" s="185">
        <f>COMMANDE!AK141</f>
        <v>0</v>
      </c>
      <c r="CD141" s="186" t="str">
        <f t="shared" ref="CD141:CD204" si="191">_xlfn.IFS(AND($AI141=$AM141,$AI141&gt;0,$AM141&gt;0,CC141&gt;0), CC141,     AND(NOT($AI141=$AM141),$AI141&gt;0,$AM141&gt;0,CC141&gt;0), ($AM141*CC141)/$AI141,     AND($AI141=0,$AM141&gt;0,$AQ141&gt;0), IF(INDEX(CC$12:CC$263,MATCH($AQ141,$AP$12:$AP$263,0))&gt;0,($AM141*INDEX(CC$12:CC$263,MATCH($AQ141,$AP$12:$AP$263,0)))/INDEX($AI$12:$AI$263,MATCH($AQ141,$AP$12:$AP$263,0)), "-"),     TRUE, "-")</f>
        <v>-</v>
      </c>
      <c r="CE141" s="187" t="e">
        <f t="shared" ref="CE141:CE204" si="192">IF(CD$9&gt;0, IF(OR(CD141="",CD141="-"), 0, CD141*$AT141), CC141*$AJ141)</f>
        <v>#VALUE!</v>
      </c>
      <c r="CF141" s="185">
        <f>COMMANDE!AM141</f>
        <v>0</v>
      </c>
      <c r="CG141" s="186" t="str">
        <f t="shared" ref="CG141:CG204" si="193">_xlfn.IFS(AND($AI141=$AM141,$AI141&gt;0,$AM141&gt;0,CF141&gt;0), CF141,     AND(NOT($AI141=$AM141),$AI141&gt;0,$AM141&gt;0,CF141&gt;0), ($AM141*CF141)/$AI141,     AND($AI141=0,$AM141&gt;0,$AQ141&gt;0), IF(INDEX(CF$12:CF$263,MATCH($AQ141,$AP$12:$AP$263,0))&gt;0,($AM141*INDEX(CF$12:CF$263,MATCH($AQ141,$AP$12:$AP$263,0)))/INDEX($AI$12:$AI$263,MATCH($AQ141,$AP$12:$AP$263,0)), "-"),     TRUE, "-")</f>
        <v>-</v>
      </c>
      <c r="CH141" s="187" t="e">
        <f t="shared" ref="CH141:CH204" si="194">IF(CG$9&gt;0, IF(OR(CG141="",CG141="-"), 0, CG141*$AT141), CF141*$AJ141)</f>
        <v>#VALUE!</v>
      </c>
      <c r="CI141" s="185">
        <f>COMMANDE!AO141</f>
        <v>0</v>
      </c>
      <c r="CJ141" s="186" t="str">
        <f t="shared" ref="CJ141:CJ204" si="195">_xlfn.IFS(AND($AI141=$AM141,$AI141&gt;0,$AM141&gt;0,CI141&gt;0), CI141,     AND(NOT($AI141=$AM141),$AI141&gt;0,$AM141&gt;0,CI141&gt;0), ($AM141*CI141)/$AI141,     AND($AI141=0,$AM141&gt;0,$AQ141&gt;0), IF(INDEX(CI$12:CI$263,MATCH($AQ141,$AP$12:$AP$263,0))&gt;0,($AM141*INDEX(CI$12:CI$263,MATCH($AQ141,$AP$12:$AP$263,0)))/INDEX($AI$12:$AI$263,MATCH($AQ141,$AP$12:$AP$263,0)), "-"),     TRUE, "-")</f>
        <v>-</v>
      </c>
      <c r="CK141" s="187" t="e">
        <f t="shared" ref="CK141:CK204" si="196">IF(CJ$9&gt;0, IF(OR(CJ141="",CJ141="-"), 0, CJ141*$AT141), CI141*$AJ141)</f>
        <v>#VALUE!</v>
      </c>
      <c r="CL141" s="185">
        <f>COMMANDE!AQ141</f>
        <v>0</v>
      </c>
      <c r="CM141" s="186" t="str">
        <f t="shared" ref="CM141:CM204" si="197">_xlfn.IFS(AND($AI141=$AM141,$AI141&gt;0,$AM141&gt;0,CL141&gt;0), CL141,     AND(NOT($AI141=$AM141),$AI141&gt;0,$AM141&gt;0,CL141&gt;0), ($AM141*CL141)/$AI141,     AND($AI141=0,$AM141&gt;0,$AQ141&gt;0), IF(INDEX(CL$12:CL$263,MATCH($AQ141,$AP$12:$AP$263,0))&gt;0,($AM141*INDEX(CL$12:CL$263,MATCH($AQ141,$AP$12:$AP$263,0)))/INDEX($AI$12:$AI$263,MATCH($AQ141,$AP$12:$AP$263,0)), "-"),     TRUE, "-")</f>
        <v>-</v>
      </c>
      <c r="CN141" s="187" t="e">
        <f t="shared" ref="CN141:CN204" si="198">IF(CM$9&gt;0, IF(OR(CM141="",CM141="-"), 0, CM141*$AT141), CL141*$AJ141)</f>
        <v>#VALUE!</v>
      </c>
      <c r="CO141" s="185">
        <f>COMMANDE!AS141</f>
        <v>0</v>
      </c>
      <c r="CP141" s="186" t="str">
        <f t="shared" ref="CP141:CP204" si="199">_xlfn.IFS(AND($AI141=$AM141,$AI141&gt;0,$AM141&gt;0,CO141&gt;0), CO141,     AND(NOT($AI141=$AM141),$AI141&gt;0,$AM141&gt;0,CO141&gt;0), ($AM141*CO141)/$AI141,     AND($AI141=0,$AM141&gt;0,$AQ141&gt;0), IF(INDEX(CO$12:CO$263,MATCH($AQ141,$AP$12:$AP$263,0))&gt;0,($AM141*INDEX(CO$12:CO$263,MATCH($AQ141,$AP$12:$AP$263,0)))/INDEX($AI$12:$AI$263,MATCH($AQ141,$AP$12:$AP$263,0)), "-"),     TRUE, "-")</f>
        <v>-</v>
      </c>
      <c r="CQ141" s="187" t="e">
        <f t="shared" ref="CQ141:CQ204" si="200">IF(CP$9&gt;0, IF(OR(CP141="",CP141="-"), 0, CP141*$AT141), CO141*$AJ141)</f>
        <v>#VALUE!</v>
      </c>
      <c r="CR141" s="185">
        <f>COMMANDE!AU141</f>
        <v>0</v>
      </c>
      <c r="CS141" s="186" t="str">
        <f t="shared" ref="CS141:CS204" si="201">_xlfn.IFS(AND($AI141=$AM141,$AI141&gt;0,$AM141&gt;0,CR141&gt;0), CR141,     AND(NOT($AI141=$AM141),$AI141&gt;0,$AM141&gt;0,CR141&gt;0), ($AM141*CR141)/$AI141,     AND($AI141=0,$AM141&gt;0,$AQ141&gt;0), IF(INDEX(CR$12:CR$263,MATCH($AQ141,$AP$12:$AP$263,0))&gt;0,($AM141*INDEX(CR$12:CR$263,MATCH($AQ141,$AP$12:$AP$263,0)))/INDEX($AI$12:$AI$263,MATCH($AQ141,$AP$12:$AP$263,0)), "-"),     TRUE, "-")</f>
        <v>-</v>
      </c>
      <c r="CT141" s="187" t="e">
        <f t="shared" ref="CT141:CT204" si="202">IF(CS$9&gt;0, IF(OR(CS141="",CS141="-"), 0, CS141*$AT141), CR141*$AJ141)</f>
        <v>#VALUE!</v>
      </c>
      <c r="CU141" s="185">
        <f>COMMANDE!AW141</f>
        <v>0</v>
      </c>
      <c r="CV141" s="186" t="str">
        <f t="shared" ref="CV141:CV204" si="203">_xlfn.IFS(AND($AI141=$AM141,$AI141&gt;0,$AM141&gt;0,CU141&gt;0), CU141,     AND(NOT($AI141=$AM141),$AI141&gt;0,$AM141&gt;0,CU141&gt;0), ($AM141*CU141)/$AI141,     AND($AI141=0,$AM141&gt;0,$AQ141&gt;0), IF(INDEX(CU$12:CU$263,MATCH($AQ141,$AP$12:$AP$263,0))&gt;0,($AM141*INDEX(CU$12:CU$263,MATCH($AQ141,$AP$12:$AP$263,0)))/INDEX($AI$12:$AI$263,MATCH($AQ141,$AP$12:$AP$263,0)), "-"),     TRUE, "-")</f>
        <v>-</v>
      </c>
      <c r="CW141" s="187" t="e">
        <f t="shared" ref="CW141:CW204" si="204">IF(CV$9&gt;0, IF(OR(CV141="",CV141="-"), 0, CV141*$AT141), CU141*$AJ141)</f>
        <v>#VALUE!</v>
      </c>
      <c r="CX141" s="185">
        <f>COMMANDE!AY141</f>
        <v>0</v>
      </c>
      <c r="CY141" s="186" t="str">
        <f t="shared" ref="CY141:CY204" si="205">_xlfn.IFS(AND($AI141=$AM141,$AI141&gt;0,$AM141&gt;0,CX141&gt;0), CX141,     AND(NOT($AI141=$AM141),$AI141&gt;0,$AM141&gt;0,CX141&gt;0), ($AM141*CX141)/$AI141,     AND($AI141=0,$AM141&gt;0,$AQ141&gt;0), IF(INDEX(CX$12:CX$263,MATCH($AQ141,$AP$12:$AP$263,0))&gt;0,($AM141*INDEX(CX$12:CX$263,MATCH($AQ141,$AP$12:$AP$263,0)))/INDEX($AI$12:$AI$263,MATCH($AQ141,$AP$12:$AP$263,0)), "-"),     TRUE, "-")</f>
        <v>-</v>
      </c>
      <c r="CZ141" s="187" t="e">
        <f t="shared" ref="CZ141:CZ204" si="206">IF(CY$9&gt;0, IF(OR(CY141="",CY141="-"), 0, CY141*$AT141), CX141*$AJ141)</f>
        <v>#VALUE!</v>
      </c>
      <c r="DA141" s="185">
        <f>COMMANDE!BA141</f>
        <v>0</v>
      </c>
      <c r="DB141" s="186" t="str">
        <f t="shared" ref="DB141:DB204" si="207">_xlfn.IFS(AND($AI141=$AM141,$AI141&gt;0,$AM141&gt;0,DA141&gt;0), DA141,     AND(NOT($AI141=$AM141),$AI141&gt;0,$AM141&gt;0,DA141&gt;0), ($AM141*DA141)/$AI141,     AND($AI141=0,$AM141&gt;0,$AQ141&gt;0), IF(INDEX(DA$12:DA$263,MATCH($AQ141,$AP$12:$AP$263,0))&gt;0,($AM141*INDEX(DA$12:DA$263,MATCH($AQ141,$AP$12:$AP$263,0)))/INDEX($AI$12:$AI$263,MATCH($AQ141,$AP$12:$AP$263,0)), "-"),     TRUE, "-")</f>
        <v>-</v>
      </c>
      <c r="DC141" s="187" t="e">
        <f t="shared" ref="DC141:DC204" si="208">IF(DB$9&gt;0, IF(OR(DB141="",DB141="-"), 0, DB141*$AT141), DA141*$AJ141)</f>
        <v>#VALUE!</v>
      </c>
      <c r="DD141" s="416"/>
      <c r="DE141" s="188"/>
    </row>
    <row r="142" spans="1:128" ht="40" customHeight="1" x14ac:dyDescent="0.2">
      <c r="A142" s="390" t="e">
        <f t="shared" si="141"/>
        <v>#VALUE!</v>
      </c>
      <c r="B142" s="390" t="e">
        <f t="shared" si="142"/>
        <v>#VALUE!</v>
      </c>
      <c r="C142" s="390" t="e">
        <f t="shared" si="143"/>
        <v>#VALUE!</v>
      </c>
      <c r="D142" s="390" t="e">
        <f t="shared" si="144"/>
        <v>#VALUE!</v>
      </c>
      <c r="E142" s="390" t="e">
        <f t="shared" si="145"/>
        <v>#VALUE!</v>
      </c>
      <c r="F142" s="390" t="e">
        <f t="shared" si="146"/>
        <v>#VALUE!</v>
      </c>
      <c r="G142" s="390" t="e">
        <f t="shared" si="147"/>
        <v>#VALUE!</v>
      </c>
      <c r="H142" s="390" t="e">
        <f t="shared" si="148"/>
        <v>#VALUE!</v>
      </c>
      <c r="I142" s="390" t="e">
        <f t="shared" si="149"/>
        <v>#VALUE!</v>
      </c>
      <c r="J142" s="390" t="e">
        <f t="shared" si="150"/>
        <v>#VALUE!</v>
      </c>
      <c r="K142" s="390" t="e">
        <f t="shared" si="151"/>
        <v>#VALUE!</v>
      </c>
      <c r="L142" s="390" t="e">
        <f t="shared" si="152"/>
        <v>#VALUE!</v>
      </c>
      <c r="M142" s="390" t="e">
        <f t="shared" si="153"/>
        <v>#VALUE!</v>
      </c>
      <c r="N142" s="390" t="e">
        <f t="shared" si="154"/>
        <v>#VALUE!</v>
      </c>
      <c r="O142" s="390" t="e">
        <f t="shared" si="155"/>
        <v>#VALUE!</v>
      </c>
      <c r="P142" s="390" t="e">
        <f t="shared" si="156"/>
        <v>#VALUE!</v>
      </c>
      <c r="Q142" s="390" t="e">
        <f t="shared" si="157"/>
        <v>#VALUE!</v>
      </c>
      <c r="R142" s="390" t="e">
        <f t="shared" si="158"/>
        <v>#VALUE!</v>
      </c>
      <c r="S142" s="390" t="e">
        <f t="shared" si="159"/>
        <v>#VALUE!</v>
      </c>
      <c r="T142" s="390" t="e">
        <f t="shared" si="160"/>
        <v>#VALUE!</v>
      </c>
      <c r="U142" s="387">
        <f t="shared" si="161"/>
        <v>0</v>
      </c>
      <c r="V142" s="175">
        <f>BDD!A132</f>
        <v>3925</v>
      </c>
      <c r="W142" s="176" t="str">
        <f>BDD!B132</f>
        <v>Miel d'avocat (Bocal en verre 1kg)</v>
      </c>
      <c r="X142" s="177" t="str">
        <f>IF(BDD!F132=0, "", BDD!F132)</f>
        <v>❤️</v>
      </c>
      <c r="Y142" s="178" t="e">
        <f>ROUND(BDD!G132+FDP_CMD_KG, 2)</f>
        <v>#VALUE!</v>
      </c>
      <c r="Z142" s="178" t="e">
        <f>ROUND(BDD!G132+FDP_FACT_KG, 2)</f>
        <v>#DIV/0!</v>
      </c>
      <c r="AA142" s="179" t="str">
        <f>BDD!H132</f>
        <v>Pièce</v>
      </c>
      <c r="AB142" s="180" t="e">
        <f>IF(NOT(ISBLANK(BDD!I132)), ROUND(SUM((BDD!G132*reduc1),FDP_CMD_KG), 2), "")</f>
        <v>#VALUE!</v>
      </c>
      <c r="AC142" s="180" t="str">
        <f>IF(NOT(ISBLANK(BDD!J132)), ROUND(SUM((BDD!G132*reduc2),FDP_CMD_KG), 2), "")</f>
        <v/>
      </c>
      <c r="AD142" s="180" t="str">
        <f>IF(NOT(ISBLANK(BDD!K132)), ROUND(SUM((BDD!G132*reduc3),FDP_CMD_KG), 2), "")</f>
        <v/>
      </c>
      <c r="AE142" s="180" t="e">
        <f>IF(NOT(ISBLANK(BDD!I132)), ROUND(SUM((BDD!G132*reduc1),FDP_FACT_KG), 2), "")</f>
        <v>#DIV/0!</v>
      </c>
      <c r="AF142" s="180" t="str">
        <f>IF(NOT(ISBLANK(BDD!J132)), ROUND(SUM((BDD!G132*reduc2),FDP_FACT_KG), 2), "")</f>
        <v/>
      </c>
      <c r="AG142" s="180" t="str">
        <f>IF(NOT(ISBLANK(BDD!K132)), ROUND(SUM((BDD!G132*reduc3),FDP_FACT_KG), 2), "")</f>
        <v/>
      </c>
      <c r="AH142" s="181" t="str">
        <f>BDD!C132</f>
        <v>Grenade</v>
      </c>
      <c r="AI142" s="403">
        <f t="shared" si="162"/>
        <v>0</v>
      </c>
      <c r="AJ142" s="182" t="e">
        <f t="shared" si="163"/>
        <v>#VALUE!</v>
      </c>
      <c r="AK142" s="183" t="e">
        <f t="shared" si="164"/>
        <v>#VALUE!</v>
      </c>
      <c r="AL142" s="534"/>
      <c r="AM142" s="410"/>
      <c r="AN142" s="182" t="e">
        <f t="shared" si="165"/>
        <v>#DIV/0!</v>
      </c>
      <c r="AO142" s="184" t="e">
        <f t="shared" si="166"/>
        <v>#DIV/0!</v>
      </c>
      <c r="AP142" s="174"/>
      <c r="AQ142" s="174"/>
      <c r="AR142" s="534"/>
      <c r="AS142" s="409">
        <f t="shared" si="167"/>
        <v>0</v>
      </c>
      <c r="AT142" s="182" t="e">
        <f t="shared" si="168"/>
        <v>#DIV/0!</v>
      </c>
      <c r="AU142" s="183" t="e">
        <f t="shared" si="140"/>
        <v>#DIV/0!</v>
      </c>
      <c r="AV142" s="185">
        <f>COMMANDE!O142</f>
        <v>0</v>
      </c>
      <c r="AW142" s="186" t="str">
        <f t="shared" si="169"/>
        <v>-</v>
      </c>
      <c r="AX142" s="187" t="e">
        <f t="shared" si="170"/>
        <v>#VALUE!</v>
      </c>
      <c r="AY142" s="185">
        <f>COMMANDE!Q142</f>
        <v>0</v>
      </c>
      <c r="AZ142" s="186" t="str">
        <f t="shared" si="171"/>
        <v>-</v>
      </c>
      <c r="BA142" s="187" t="e">
        <f t="shared" si="172"/>
        <v>#VALUE!</v>
      </c>
      <c r="BB142" s="185">
        <f>COMMANDE!S142</f>
        <v>0</v>
      </c>
      <c r="BC142" s="186" t="str">
        <f t="shared" si="173"/>
        <v>-</v>
      </c>
      <c r="BD142" s="187" t="e">
        <f t="shared" si="174"/>
        <v>#VALUE!</v>
      </c>
      <c r="BE142" s="185">
        <f>COMMANDE!U142</f>
        <v>0</v>
      </c>
      <c r="BF142" s="186" t="str">
        <f t="shared" si="175"/>
        <v>-</v>
      </c>
      <c r="BG142" s="187" t="e">
        <f t="shared" si="176"/>
        <v>#VALUE!</v>
      </c>
      <c r="BH142" s="185">
        <f>COMMANDE!W142</f>
        <v>0</v>
      </c>
      <c r="BI142" s="186" t="str">
        <f t="shared" si="177"/>
        <v>-</v>
      </c>
      <c r="BJ142" s="187" t="e">
        <f t="shared" si="178"/>
        <v>#VALUE!</v>
      </c>
      <c r="BK142" s="185">
        <f>COMMANDE!Y142</f>
        <v>0</v>
      </c>
      <c r="BL142" s="186" t="str">
        <f t="shared" si="179"/>
        <v>-</v>
      </c>
      <c r="BM142" s="187" t="e">
        <f t="shared" si="180"/>
        <v>#VALUE!</v>
      </c>
      <c r="BN142" s="185">
        <f>COMMANDE!AA142</f>
        <v>0</v>
      </c>
      <c r="BO142" s="186" t="str">
        <f t="shared" si="181"/>
        <v>-</v>
      </c>
      <c r="BP142" s="187" t="e">
        <f t="shared" si="182"/>
        <v>#VALUE!</v>
      </c>
      <c r="BQ142" s="185">
        <f>COMMANDE!AC142</f>
        <v>0</v>
      </c>
      <c r="BR142" s="186" t="str">
        <f t="shared" si="183"/>
        <v>-</v>
      </c>
      <c r="BS142" s="187" t="e">
        <f t="shared" si="184"/>
        <v>#VALUE!</v>
      </c>
      <c r="BT142" s="185">
        <f>COMMANDE!AE142</f>
        <v>0</v>
      </c>
      <c r="BU142" s="186" t="str">
        <f t="shared" si="185"/>
        <v>-</v>
      </c>
      <c r="BV142" s="187" t="e">
        <f t="shared" si="186"/>
        <v>#VALUE!</v>
      </c>
      <c r="BW142" s="185">
        <f>COMMANDE!AG142</f>
        <v>0</v>
      </c>
      <c r="BX142" s="186" t="str">
        <f t="shared" si="187"/>
        <v>-</v>
      </c>
      <c r="BY142" s="187" t="e">
        <f t="shared" si="188"/>
        <v>#VALUE!</v>
      </c>
      <c r="BZ142" s="185">
        <f>COMMANDE!AI142</f>
        <v>0</v>
      </c>
      <c r="CA142" s="186" t="str">
        <f t="shared" si="189"/>
        <v>-</v>
      </c>
      <c r="CB142" s="187" t="e">
        <f t="shared" si="190"/>
        <v>#VALUE!</v>
      </c>
      <c r="CC142" s="185">
        <f>COMMANDE!AK142</f>
        <v>0</v>
      </c>
      <c r="CD142" s="186" t="str">
        <f t="shared" si="191"/>
        <v>-</v>
      </c>
      <c r="CE142" s="187" t="e">
        <f t="shared" si="192"/>
        <v>#VALUE!</v>
      </c>
      <c r="CF142" s="185">
        <f>COMMANDE!AM142</f>
        <v>0</v>
      </c>
      <c r="CG142" s="186" t="str">
        <f t="shared" si="193"/>
        <v>-</v>
      </c>
      <c r="CH142" s="187" t="e">
        <f t="shared" si="194"/>
        <v>#VALUE!</v>
      </c>
      <c r="CI142" s="185">
        <f>COMMANDE!AO142</f>
        <v>0</v>
      </c>
      <c r="CJ142" s="186" t="str">
        <f t="shared" si="195"/>
        <v>-</v>
      </c>
      <c r="CK142" s="187" t="e">
        <f t="shared" si="196"/>
        <v>#VALUE!</v>
      </c>
      <c r="CL142" s="185">
        <f>COMMANDE!AQ142</f>
        <v>0</v>
      </c>
      <c r="CM142" s="186" t="str">
        <f t="shared" si="197"/>
        <v>-</v>
      </c>
      <c r="CN142" s="187" t="e">
        <f t="shared" si="198"/>
        <v>#VALUE!</v>
      </c>
      <c r="CO142" s="185">
        <f>COMMANDE!AS142</f>
        <v>0</v>
      </c>
      <c r="CP142" s="186" t="str">
        <f t="shared" si="199"/>
        <v>-</v>
      </c>
      <c r="CQ142" s="187" t="e">
        <f t="shared" si="200"/>
        <v>#VALUE!</v>
      </c>
      <c r="CR142" s="185">
        <f>COMMANDE!AU142</f>
        <v>0</v>
      </c>
      <c r="CS142" s="186" t="str">
        <f t="shared" si="201"/>
        <v>-</v>
      </c>
      <c r="CT142" s="187" t="e">
        <f t="shared" si="202"/>
        <v>#VALUE!</v>
      </c>
      <c r="CU142" s="185">
        <f>COMMANDE!AW142</f>
        <v>0</v>
      </c>
      <c r="CV142" s="186" t="str">
        <f t="shared" si="203"/>
        <v>-</v>
      </c>
      <c r="CW142" s="187" t="e">
        <f t="shared" si="204"/>
        <v>#VALUE!</v>
      </c>
      <c r="CX142" s="185">
        <f>COMMANDE!AY142</f>
        <v>0</v>
      </c>
      <c r="CY142" s="186" t="str">
        <f t="shared" si="205"/>
        <v>-</v>
      </c>
      <c r="CZ142" s="187" t="e">
        <f t="shared" si="206"/>
        <v>#VALUE!</v>
      </c>
      <c r="DA142" s="185">
        <f>COMMANDE!BA142</f>
        <v>0</v>
      </c>
      <c r="DB142" s="186" t="str">
        <f t="shared" si="207"/>
        <v>-</v>
      </c>
      <c r="DC142" s="187" t="e">
        <f t="shared" si="208"/>
        <v>#VALUE!</v>
      </c>
      <c r="DD142" s="416"/>
      <c r="DE142" s="188"/>
    </row>
    <row r="143" spans="1:128" ht="40" customHeight="1" x14ac:dyDescent="0.2">
      <c r="A143" s="390" t="e">
        <f t="shared" si="141"/>
        <v>#VALUE!</v>
      </c>
      <c r="B143" s="390" t="e">
        <f t="shared" si="142"/>
        <v>#VALUE!</v>
      </c>
      <c r="C143" s="390" t="e">
        <f t="shared" si="143"/>
        <v>#VALUE!</v>
      </c>
      <c r="D143" s="390" t="e">
        <f t="shared" si="144"/>
        <v>#VALUE!</v>
      </c>
      <c r="E143" s="390" t="e">
        <f t="shared" si="145"/>
        <v>#VALUE!</v>
      </c>
      <c r="F143" s="390" t="e">
        <f t="shared" si="146"/>
        <v>#VALUE!</v>
      </c>
      <c r="G143" s="390" t="e">
        <f t="shared" si="147"/>
        <v>#VALUE!</v>
      </c>
      <c r="H143" s="390" t="e">
        <f t="shared" si="148"/>
        <v>#VALUE!</v>
      </c>
      <c r="I143" s="390" t="e">
        <f t="shared" si="149"/>
        <v>#VALUE!</v>
      </c>
      <c r="J143" s="390" t="e">
        <f t="shared" si="150"/>
        <v>#VALUE!</v>
      </c>
      <c r="K143" s="390" t="e">
        <f t="shared" si="151"/>
        <v>#VALUE!</v>
      </c>
      <c r="L143" s="390" t="e">
        <f t="shared" si="152"/>
        <v>#VALUE!</v>
      </c>
      <c r="M143" s="390" t="e">
        <f t="shared" si="153"/>
        <v>#VALUE!</v>
      </c>
      <c r="N143" s="390" t="e">
        <f t="shared" si="154"/>
        <v>#VALUE!</v>
      </c>
      <c r="O143" s="390" t="e">
        <f t="shared" si="155"/>
        <v>#VALUE!</v>
      </c>
      <c r="P143" s="390" t="e">
        <f t="shared" si="156"/>
        <v>#VALUE!</v>
      </c>
      <c r="Q143" s="390" t="e">
        <f t="shared" si="157"/>
        <v>#VALUE!</v>
      </c>
      <c r="R143" s="390" t="e">
        <f t="shared" si="158"/>
        <v>#VALUE!</v>
      </c>
      <c r="S143" s="390" t="e">
        <f t="shared" si="159"/>
        <v>#VALUE!</v>
      </c>
      <c r="T143" s="390" t="e">
        <f t="shared" si="160"/>
        <v>#VALUE!</v>
      </c>
      <c r="U143" s="387">
        <f t="shared" si="161"/>
        <v>0</v>
      </c>
      <c r="V143" s="175">
        <f>BDD!A133</f>
        <v>1324</v>
      </c>
      <c r="W143" s="176" t="str">
        <f>BDD!B133</f>
        <v>Miel d'eucalyptus BIO (Bocal en verre 1kg)</v>
      </c>
      <c r="X143" s="177" t="str">
        <f>IF(BDD!F133=0, "", BDD!F133)</f>
        <v>❤️</v>
      </c>
      <c r="Y143" s="178" t="e">
        <f>ROUND(BDD!G133+FDP_CMD_KG, 2)</f>
        <v>#VALUE!</v>
      </c>
      <c r="Z143" s="178" t="e">
        <f>ROUND(BDD!G133+FDP_FACT_KG, 2)</f>
        <v>#DIV/0!</v>
      </c>
      <c r="AA143" s="179" t="str">
        <f>BDD!H133</f>
        <v>Pièce</v>
      </c>
      <c r="AB143" s="180" t="e">
        <f>IF(NOT(ISBLANK(BDD!I133)), ROUND(SUM((BDD!G133*reduc1),FDP_CMD_KG), 2), "")</f>
        <v>#VALUE!</v>
      </c>
      <c r="AC143" s="180" t="str">
        <f>IF(NOT(ISBLANK(BDD!J133)), ROUND(SUM((BDD!G133*reduc2),FDP_CMD_KG), 2), "")</f>
        <v/>
      </c>
      <c r="AD143" s="180" t="str">
        <f>IF(NOT(ISBLANK(BDD!K133)), ROUND(SUM((BDD!G133*reduc3),FDP_CMD_KG), 2), "")</f>
        <v/>
      </c>
      <c r="AE143" s="180" t="e">
        <f>IF(NOT(ISBLANK(BDD!I133)), ROUND(SUM((BDD!G133*reduc1),FDP_FACT_KG), 2), "")</f>
        <v>#DIV/0!</v>
      </c>
      <c r="AF143" s="180" t="str">
        <f>IF(NOT(ISBLANK(BDD!J133)), ROUND(SUM((BDD!G133*reduc2),FDP_FACT_KG), 2), "")</f>
        <v/>
      </c>
      <c r="AG143" s="180" t="str">
        <f>IF(NOT(ISBLANK(BDD!K133)), ROUND(SUM((BDD!G133*reduc3),FDP_FACT_KG), 2), "")</f>
        <v/>
      </c>
      <c r="AH143" s="181" t="str">
        <f>BDD!C133</f>
        <v>Huelva</v>
      </c>
      <c r="AI143" s="403">
        <f t="shared" si="162"/>
        <v>0</v>
      </c>
      <c r="AJ143" s="182" t="e">
        <f t="shared" si="163"/>
        <v>#VALUE!</v>
      </c>
      <c r="AK143" s="183" t="e">
        <f t="shared" si="164"/>
        <v>#VALUE!</v>
      </c>
      <c r="AL143" s="534"/>
      <c r="AM143" s="410"/>
      <c r="AN143" s="182" t="e">
        <f t="shared" si="165"/>
        <v>#DIV/0!</v>
      </c>
      <c r="AO143" s="184" t="e">
        <f t="shared" si="166"/>
        <v>#DIV/0!</v>
      </c>
      <c r="AP143" s="174"/>
      <c r="AQ143" s="174"/>
      <c r="AR143" s="534"/>
      <c r="AS143" s="409">
        <f t="shared" si="167"/>
        <v>0</v>
      </c>
      <c r="AT143" s="182" t="e">
        <f t="shared" si="168"/>
        <v>#DIV/0!</v>
      </c>
      <c r="AU143" s="183" t="e">
        <f t="shared" si="140"/>
        <v>#DIV/0!</v>
      </c>
      <c r="AV143" s="185">
        <f>COMMANDE!O143</f>
        <v>0</v>
      </c>
      <c r="AW143" s="186" t="str">
        <f t="shared" si="169"/>
        <v>-</v>
      </c>
      <c r="AX143" s="187" t="e">
        <f t="shared" si="170"/>
        <v>#VALUE!</v>
      </c>
      <c r="AY143" s="185">
        <f>COMMANDE!Q143</f>
        <v>0</v>
      </c>
      <c r="AZ143" s="186" t="str">
        <f t="shared" si="171"/>
        <v>-</v>
      </c>
      <c r="BA143" s="187" t="e">
        <f t="shared" si="172"/>
        <v>#VALUE!</v>
      </c>
      <c r="BB143" s="185">
        <f>COMMANDE!S143</f>
        <v>0</v>
      </c>
      <c r="BC143" s="186" t="str">
        <f t="shared" si="173"/>
        <v>-</v>
      </c>
      <c r="BD143" s="187" t="e">
        <f t="shared" si="174"/>
        <v>#VALUE!</v>
      </c>
      <c r="BE143" s="185">
        <f>COMMANDE!U143</f>
        <v>0</v>
      </c>
      <c r="BF143" s="186" t="str">
        <f t="shared" si="175"/>
        <v>-</v>
      </c>
      <c r="BG143" s="187" t="e">
        <f t="shared" si="176"/>
        <v>#VALUE!</v>
      </c>
      <c r="BH143" s="185">
        <f>COMMANDE!W143</f>
        <v>0</v>
      </c>
      <c r="BI143" s="186" t="str">
        <f t="shared" si="177"/>
        <v>-</v>
      </c>
      <c r="BJ143" s="187" t="e">
        <f t="shared" si="178"/>
        <v>#VALUE!</v>
      </c>
      <c r="BK143" s="185">
        <f>COMMANDE!Y143</f>
        <v>0</v>
      </c>
      <c r="BL143" s="186" t="str">
        <f t="shared" si="179"/>
        <v>-</v>
      </c>
      <c r="BM143" s="187" t="e">
        <f t="shared" si="180"/>
        <v>#VALUE!</v>
      </c>
      <c r="BN143" s="185">
        <f>COMMANDE!AA143</f>
        <v>0</v>
      </c>
      <c r="BO143" s="186" t="str">
        <f t="shared" si="181"/>
        <v>-</v>
      </c>
      <c r="BP143" s="187" t="e">
        <f t="shared" si="182"/>
        <v>#VALUE!</v>
      </c>
      <c r="BQ143" s="185">
        <f>COMMANDE!AC143</f>
        <v>0</v>
      </c>
      <c r="BR143" s="186" t="str">
        <f t="shared" si="183"/>
        <v>-</v>
      </c>
      <c r="BS143" s="187" t="e">
        <f t="shared" si="184"/>
        <v>#VALUE!</v>
      </c>
      <c r="BT143" s="185">
        <f>COMMANDE!AE143</f>
        <v>0</v>
      </c>
      <c r="BU143" s="186" t="str">
        <f t="shared" si="185"/>
        <v>-</v>
      </c>
      <c r="BV143" s="187" t="e">
        <f t="shared" si="186"/>
        <v>#VALUE!</v>
      </c>
      <c r="BW143" s="185">
        <f>COMMANDE!AG143</f>
        <v>0</v>
      </c>
      <c r="BX143" s="186" t="str">
        <f t="shared" si="187"/>
        <v>-</v>
      </c>
      <c r="BY143" s="187" t="e">
        <f t="shared" si="188"/>
        <v>#VALUE!</v>
      </c>
      <c r="BZ143" s="185">
        <f>COMMANDE!AI143</f>
        <v>0</v>
      </c>
      <c r="CA143" s="186" t="str">
        <f t="shared" si="189"/>
        <v>-</v>
      </c>
      <c r="CB143" s="187" t="e">
        <f t="shared" si="190"/>
        <v>#VALUE!</v>
      </c>
      <c r="CC143" s="185">
        <f>COMMANDE!AK143</f>
        <v>0</v>
      </c>
      <c r="CD143" s="186" t="str">
        <f t="shared" si="191"/>
        <v>-</v>
      </c>
      <c r="CE143" s="187" t="e">
        <f t="shared" si="192"/>
        <v>#VALUE!</v>
      </c>
      <c r="CF143" s="185">
        <f>COMMANDE!AM143</f>
        <v>0</v>
      </c>
      <c r="CG143" s="186" t="str">
        <f t="shared" si="193"/>
        <v>-</v>
      </c>
      <c r="CH143" s="187" t="e">
        <f t="shared" si="194"/>
        <v>#VALUE!</v>
      </c>
      <c r="CI143" s="185">
        <f>COMMANDE!AO143</f>
        <v>0</v>
      </c>
      <c r="CJ143" s="186" t="str">
        <f t="shared" si="195"/>
        <v>-</v>
      </c>
      <c r="CK143" s="187" t="e">
        <f t="shared" si="196"/>
        <v>#VALUE!</v>
      </c>
      <c r="CL143" s="185">
        <f>COMMANDE!AQ143</f>
        <v>0</v>
      </c>
      <c r="CM143" s="186" t="str">
        <f t="shared" si="197"/>
        <v>-</v>
      </c>
      <c r="CN143" s="187" t="e">
        <f t="shared" si="198"/>
        <v>#VALUE!</v>
      </c>
      <c r="CO143" s="185">
        <f>COMMANDE!AS143</f>
        <v>0</v>
      </c>
      <c r="CP143" s="186" t="str">
        <f t="shared" si="199"/>
        <v>-</v>
      </c>
      <c r="CQ143" s="187" t="e">
        <f t="shared" si="200"/>
        <v>#VALUE!</v>
      </c>
      <c r="CR143" s="185">
        <f>COMMANDE!AU143</f>
        <v>0</v>
      </c>
      <c r="CS143" s="186" t="str">
        <f t="shared" si="201"/>
        <v>-</v>
      </c>
      <c r="CT143" s="187" t="e">
        <f t="shared" si="202"/>
        <v>#VALUE!</v>
      </c>
      <c r="CU143" s="185">
        <f>COMMANDE!AW143</f>
        <v>0</v>
      </c>
      <c r="CV143" s="186" t="str">
        <f t="shared" si="203"/>
        <v>-</v>
      </c>
      <c r="CW143" s="187" t="e">
        <f t="shared" si="204"/>
        <v>#VALUE!</v>
      </c>
      <c r="CX143" s="185">
        <f>COMMANDE!AY143</f>
        <v>0</v>
      </c>
      <c r="CY143" s="186" t="str">
        <f t="shared" si="205"/>
        <v>-</v>
      </c>
      <c r="CZ143" s="187" t="e">
        <f t="shared" si="206"/>
        <v>#VALUE!</v>
      </c>
      <c r="DA143" s="185">
        <f>COMMANDE!BA143</f>
        <v>0</v>
      </c>
      <c r="DB143" s="186" t="str">
        <f t="shared" si="207"/>
        <v>-</v>
      </c>
      <c r="DC143" s="187" t="e">
        <f t="shared" si="208"/>
        <v>#VALUE!</v>
      </c>
      <c r="DD143" s="416"/>
      <c r="DE143" s="188"/>
    </row>
    <row r="144" spans="1:128" ht="40" customHeight="1" x14ac:dyDescent="0.2">
      <c r="A144" s="390" t="e">
        <f t="shared" si="141"/>
        <v>#VALUE!</v>
      </c>
      <c r="B144" s="390" t="e">
        <f t="shared" si="142"/>
        <v>#VALUE!</v>
      </c>
      <c r="C144" s="390" t="e">
        <f t="shared" si="143"/>
        <v>#VALUE!</v>
      </c>
      <c r="D144" s="390" t="e">
        <f t="shared" si="144"/>
        <v>#VALUE!</v>
      </c>
      <c r="E144" s="390" t="e">
        <f t="shared" si="145"/>
        <v>#VALUE!</v>
      </c>
      <c r="F144" s="390" t="e">
        <f t="shared" si="146"/>
        <v>#VALUE!</v>
      </c>
      <c r="G144" s="390" t="e">
        <f t="shared" si="147"/>
        <v>#VALUE!</v>
      </c>
      <c r="H144" s="390" t="e">
        <f t="shared" si="148"/>
        <v>#VALUE!</v>
      </c>
      <c r="I144" s="390" t="e">
        <f t="shared" si="149"/>
        <v>#VALUE!</v>
      </c>
      <c r="J144" s="390" t="e">
        <f t="shared" si="150"/>
        <v>#VALUE!</v>
      </c>
      <c r="K144" s="390" t="e">
        <f t="shared" si="151"/>
        <v>#VALUE!</v>
      </c>
      <c r="L144" s="390" t="e">
        <f t="shared" si="152"/>
        <v>#VALUE!</v>
      </c>
      <c r="M144" s="390" t="e">
        <f t="shared" si="153"/>
        <v>#VALUE!</v>
      </c>
      <c r="N144" s="390" t="e">
        <f t="shared" si="154"/>
        <v>#VALUE!</v>
      </c>
      <c r="O144" s="390" t="e">
        <f t="shared" si="155"/>
        <v>#VALUE!</v>
      </c>
      <c r="P144" s="390" t="e">
        <f t="shared" si="156"/>
        <v>#VALUE!</v>
      </c>
      <c r="Q144" s="390" t="e">
        <f t="shared" si="157"/>
        <v>#VALUE!</v>
      </c>
      <c r="R144" s="390" t="e">
        <f t="shared" si="158"/>
        <v>#VALUE!</v>
      </c>
      <c r="S144" s="390" t="e">
        <f t="shared" si="159"/>
        <v>#VALUE!</v>
      </c>
      <c r="T144" s="390" t="e">
        <f t="shared" si="160"/>
        <v>#VALUE!</v>
      </c>
      <c r="U144" s="387">
        <f t="shared" si="161"/>
        <v>0</v>
      </c>
      <c r="V144" s="175">
        <f>BDD!A134</f>
        <v>5113</v>
      </c>
      <c r="W144" s="176" t="str">
        <f>BDD!B134</f>
        <v>Miel de Fleur d'oranger (Bocal en verre 1kg)</v>
      </c>
      <c r="X144" s="177" t="str">
        <f>IF(BDD!F134=0, "", BDD!F134)</f>
        <v>❤️</v>
      </c>
      <c r="Y144" s="178" t="e">
        <f>ROUND(BDD!G134+FDP_CMD_KG, 2)</f>
        <v>#VALUE!</v>
      </c>
      <c r="Z144" s="178" t="e">
        <f>ROUND(BDD!G134+FDP_FACT_KG, 2)</f>
        <v>#DIV/0!</v>
      </c>
      <c r="AA144" s="179" t="str">
        <f>BDD!H134</f>
        <v>Pièce</v>
      </c>
      <c r="AB144" s="180" t="e">
        <f>IF(NOT(ISBLANK(BDD!I134)), ROUND(SUM((BDD!G134*reduc1),FDP_CMD_KG), 2), "")</f>
        <v>#VALUE!</v>
      </c>
      <c r="AC144" s="180" t="str">
        <f>IF(NOT(ISBLANK(BDD!J134)), ROUND(SUM((BDD!G134*reduc2),FDP_CMD_KG), 2), "")</f>
        <v/>
      </c>
      <c r="AD144" s="180" t="str">
        <f>IF(NOT(ISBLANK(BDD!K134)), ROUND(SUM((BDD!G134*reduc3),FDP_CMD_KG), 2), "")</f>
        <v/>
      </c>
      <c r="AE144" s="180" t="e">
        <f>IF(NOT(ISBLANK(BDD!I134)), ROUND(SUM((BDD!G134*reduc1),FDP_FACT_KG), 2), "")</f>
        <v>#DIV/0!</v>
      </c>
      <c r="AF144" s="180" t="str">
        <f>IF(NOT(ISBLANK(BDD!J134)), ROUND(SUM((BDD!G134*reduc2),FDP_FACT_KG), 2), "")</f>
        <v/>
      </c>
      <c r="AG144" s="180" t="str">
        <f>IF(NOT(ISBLANK(BDD!K134)), ROUND(SUM((BDD!G134*reduc3),FDP_FACT_KG), 2), "")</f>
        <v/>
      </c>
      <c r="AH144" s="181" t="str">
        <f>BDD!C134</f>
        <v>Grenade</v>
      </c>
      <c r="AI144" s="403">
        <f t="shared" si="162"/>
        <v>0</v>
      </c>
      <c r="AJ144" s="182" t="e">
        <f t="shared" si="163"/>
        <v>#VALUE!</v>
      </c>
      <c r="AK144" s="183" t="e">
        <f t="shared" si="164"/>
        <v>#VALUE!</v>
      </c>
      <c r="AL144" s="534"/>
      <c r="AM144" s="410"/>
      <c r="AN144" s="182" t="e">
        <f t="shared" si="165"/>
        <v>#DIV/0!</v>
      </c>
      <c r="AO144" s="184" t="e">
        <f t="shared" si="166"/>
        <v>#DIV/0!</v>
      </c>
      <c r="AP144" s="174"/>
      <c r="AQ144" s="174"/>
      <c r="AR144" s="534"/>
      <c r="AS144" s="409">
        <f t="shared" si="167"/>
        <v>0</v>
      </c>
      <c r="AT144" s="182" t="e">
        <f t="shared" si="168"/>
        <v>#DIV/0!</v>
      </c>
      <c r="AU144" s="183" t="e">
        <f t="shared" si="140"/>
        <v>#DIV/0!</v>
      </c>
      <c r="AV144" s="185">
        <f>COMMANDE!O144</f>
        <v>0</v>
      </c>
      <c r="AW144" s="186" t="str">
        <f t="shared" si="169"/>
        <v>-</v>
      </c>
      <c r="AX144" s="187" t="e">
        <f t="shared" si="170"/>
        <v>#VALUE!</v>
      </c>
      <c r="AY144" s="185">
        <f>COMMANDE!Q144</f>
        <v>0</v>
      </c>
      <c r="AZ144" s="186" t="str">
        <f t="shared" si="171"/>
        <v>-</v>
      </c>
      <c r="BA144" s="187" t="e">
        <f t="shared" si="172"/>
        <v>#VALUE!</v>
      </c>
      <c r="BB144" s="185">
        <f>COMMANDE!S144</f>
        <v>0</v>
      </c>
      <c r="BC144" s="186" t="str">
        <f t="shared" si="173"/>
        <v>-</v>
      </c>
      <c r="BD144" s="187" t="e">
        <f t="shared" si="174"/>
        <v>#VALUE!</v>
      </c>
      <c r="BE144" s="185">
        <f>COMMANDE!U144</f>
        <v>0</v>
      </c>
      <c r="BF144" s="186" t="str">
        <f t="shared" si="175"/>
        <v>-</v>
      </c>
      <c r="BG144" s="187" t="e">
        <f t="shared" si="176"/>
        <v>#VALUE!</v>
      </c>
      <c r="BH144" s="185">
        <f>COMMANDE!W144</f>
        <v>0</v>
      </c>
      <c r="BI144" s="186" t="str">
        <f t="shared" si="177"/>
        <v>-</v>
      </c>
      <c r="BJ144" s="187" t="e">
        <f t="shared" si="178"/>
        <v>#VALUE!</v>
      </c>
      <c r="BK144" s="185">
        <f>COMMANDE!Y144</f>
        <v>0</v>
      </c>
      <c r="BL144" s="186" t="str">
        <f t="shared" si="179"/>
        <v>-</v>
      </c>
      <c r="BM144" s="187" t="e">
        <f t="shared" si="180"/>
        <v>#VALUE!</v>
      </c>
      <c r="BN144" s="185">
        <f>COMMANDE!AA144</f>
        <v>0</v>
      </c>
      <c r="BO144" s="186" t="str">
        <f t="shared" si="181"/>
        <v>-</v>
      </c>
      <c r="BP144" s="187" t="e">
        <f t="shared" si="182"/>
        <v>#VALUE!</v>
      </c>
      <c r="BQ144" s="185">
        <f>COMMANDE!AC144</f>
        <v>0</v>
      </c>
      <c r="BR144" s="186" t="str">
        <f t="shared" si="183"/>
        <v>-</v>
      </c>
      <c r="BS144" s="187" t="e">
        <f t="shared" si="184"/>
        <v>#VALUE!</v>
      </c>
      <c r="BT144" s="185">
        <f>COMMANDE!AE144</f>
        <v>0</v>
      </c>
      <c r="BU144" s="186" t="str">
        <f t="shared" si="185"/>
        <v>-</v>
      </c>
      <c r="BV144" s="187" t="e">
        <f t="shared" si="186"/>
        <v>#VALUE!</v>
      </c>
      <c r="BW144" s="185">
        <f>COMMANDE!AG144</f>
        <v>0</v>
      </c>
      <c r="BX144" s="186" t="str">
        <f t="shared" si="187"/>
        <v>-</v>
      </c>
      <c r="BY144" s="187" t="e">
        <f t="shared" si="188"/>
        <v>#VALUE!</v>
      </c>
      <c r="BZ144" s="185">
        <f>COMMANDE!AI144</f>
        <v>0</v>
      </c>
      <c r="CA144" s="186" t="str">
        <f t="shared" si="189"/>
        <v>-</v>
      </c>
      <c r="CB144" s="187" t="e">
        <f t="shared" si="190"/>
        <v>#VALUE!</v>
      </c>
      <c r="CC144" s="185">
        <f>COMMANDE!AK144</f>
        <v>0</v>
      </c>
      <c r="CD144" s="186" t="str">
        <f t="shared" si="191"/>
        <v>-</v>
      </c>
      <c r="CE144" s="187" t="e">
        <f t="shared" si="192"/>
        <v>#VALUE!</v>
      </c>
      <c r="CF144" s="185">
        <f>COMMANDE!AM144</f>
        <v>0</v>
      </c>
      <c r="CG144" s="186" t="str">
        <f t="shared" si="193"/>
        <v>-</v>
      </c>
      <c r="CH144" s="187" t="e">
        <f t="shared" si="194"/>
        <v>#VALUE!</v>
      </c>
      <c r="CI144" s="185">
        <f>COMMANDE!AO144</f>
        <v>0</v>
      </c>
      <c r="CJ144" s="186" t="str">
        <f t="shared" si="195"/>
        <v>-</v>
      </c>
      <c r="CK144" s="187" t="e">
        <f t="shared" si="196"/>
        <v>#VALUE!</v>
      </c>
      <c r="CL144" s="185">
        <f>COMMANDE!AQ144</f>
        <v>0</v>
      </c>
      <c r="CM144" s="186" t="str">
        <f t="shared" si="197"/>
        <v>-</v>
      </c>
      <c r="CN144" s="187" t="e">
        <f t="shared" si="198"/>
        <v>#VALUE!</v>
      </c>
      <c r="CO144" s="185">
        <f>COMMANDE!AS144</f>
        <v>0</v>
      </c>
      <c r="CP144" s="186" t="str">
        <f t="shared" si="199"/>
        <v>-</v>
      </c>
      <c r="CQ144" s="187" t="e">
        <f t="shared" si="200"/>
        <v>#VALUE!</v>
      </c>
      <c r="CR144" s="185">
        <f>COMMANDE!AU144</f>
        <v>0</v>
      </c>
      <c r="CS144" s="186" t="str">
        <f t="shared" si="201"/>
        <v>-</v>
      </c>
      <c r="CT144" s="187" t="e">
        <f t="shared" si="202"/>
        <v>#VALUE!</v>
      </c>
      <c r="CU144" s="185">
        <f>COMMANDE!AW144</f>
        <v>0</v>
      </c>
      <c r="CV144" s="186" t="str">
        <f t="shared" si="203"/>
        <v>-</v>
      </c>
      <c r="CW144" s="187" t="e">
        <f t="shared" si="204"/>
        <v>#VALUE!</v>
      </c>
      <c r="CX144" s="185">
        <f>COMMANDE!AY144</f>
        <v>0</v>
      </c>
      <c r="CY144" s="186" t="str">
        <f t="shared" si="205"/>
        <v>-</v>
      </c>
      <c r="CZ144" s="187" t="e">
        <f t="shared" si="206"/>
        <v>#VALUE!</v>
      </c>
      <c r="DA144" s="185">
        <f>COMMANDE!BA144</f>
        <v>0</v>
      </c>
      <c r="DB144" s="186" t="str">
        <f t="shared" si="207"/>
        <v>-</v>
      </c>
      <c r="DC144" s="187" t="e">
        <f t="shared" si="208"/>
        <v>#VALUE!</v>
      </c>
      <c r="DD144" s="416"/>
      <c r="DE144" s="188"/>
    </row>
    <row r="145" spans="1:128" ht="40" customHeight="1" x14ac:dyDescent="0.2">
      <c r="A145" s="390" t="e">
        <f t="shared" si="141"/>
        <v>#VALUE!</v>
      </c>
      <c r="B145" s="390" t="e">
        <f t="shared" si="142"/>
        <v>#VALUE!</v>
      </c>
      <c r="C145" s="390" t="e">
        <f t="shared" si="143"/>
        <v>#VALUE!</v>
      </c>
      <c r="D145" s="390" t="e">
        <f t="shared" si="144"/>
        <v>#VALUE!</v>
      </c>
      <c r="E145" s="390" t="e">
        <f t="shared" si="145"/>
        <v>#VALUE!</v>
      </c>
      <c r="F145" s="390" t="e">
        <f t="shared" si="146"/>
        <v>#VALUE!</v>
      </c>
      <c r="G145" s="390" t="e">
        <f t="shared" si="147"/>
        <v>#VALUE!</v>
      </c>
      <c r="H145" s="390" t="e">
        <f t="shared" si="148"/>
        <v>#VALUE!</v>
      </c>
      <c r="I145" s="390" t="e">
        <f t="shared" si="149"/>
        <v>#VALUE!</v>
      </c>
      <c r="J145" s="390" t="e">
        <f t="shared" si="150"/>
        <v>#VALUE!</v>
      </c>
      <c r="K145" s="390" t="e">
        <f t="shared" si="151"/>
        <v>#VALUE!</v>
      </c>
      <c r="L145" s="390" t="e">
        <f t="shared" si="152"/>
        <v>#VALUE!</v>
      </c>
      <c r="M145" s="390" t="e">
        <f t="shared" si="153"/>
        <v>#VALUE!</v>
      </c>
      <c r="N145" s="390" t="e">
        <f t="shared" si="154"/>
        <v>#VALUE!</v>
      </c>
      <c r="O145" s="390" t="e">
        <f t="shared" si="155"/>
        <v>#VALUE!</v>
      </c>
      <c r="P145" s="390" t="e">
        <f t="shared" si="156"/>
        <v>#VALUE!</v>
      </c>
      <c r="Q145" s="390" t="e">
        <f t="shared" si="157"/>
        <v>#VALUE!</v>
      </c>
      <c r="R145" s="390" t="e">
        <f t="shared" si="158"/>
        <v>#VALUE!</v>
      </c>
      <c r="S145" s="390" t="e">
        <f t="shared" si="159"/>
        <v>#VALUE!</v>
      </c>
      <c r="T145" s="390" t="e">
        <f t="shared" si="160"/>
        <v>#VALUE!</v>
      </c>
      <c r="U145" s="387">
        <f t="shared" si="161"/>
        <v>0</v>
      </c>
      <c r="V145" s="175">
        <f>BDD!A135</f>
        <v>1444</v>
      </c>
      <c r="W145" s="176" t="str">
        <f>BDD!B135</f>
        <v>Miel de Huelva multifleurs sans filtration CRU BIO  
    - (Bocal en verre 1kg)</v>
      </c>
      <c r="X145" s="177" t="str">
        <f>IF(BDD!F135=0, "", BDD!F135)</f>
        <v>❤️</v>
      </c>
      <c r="Y145" s="178" t="e">
        <f>ROUND(BDD!G135+FDP_CMD_KG, 2)</f>
        <v>#VALUE!</v>
      </c>
      <c r="Z145" s="178" t="e">
        <f>ROUND(BDD!G135+FDP_FACT_KG, 2)</f>
        <v>#DIV/0!</v>
      </c>
      <c r="AA145" s="179" t="str">
        <f>BDD!H135</f>
        <v>Pièce</v>
      </c>
      <c r="AB145" s="180" t="e">
        <f>IF(NOT(ISBLANK(BDD!I135)), ROUND(SUM((BDD!G135*reduc1),FDP_CMD_KG), 2), "")</f>
        <v>#VALUE!</v>
      </c>
      <c r="AC145" s="180" t="str">
        <f>IF(NOT(ISBLANK(BDD!J135)), ROUND(SUM((BDD!G135*reduc2),FDP_CMD_KG), 2), "")</f>
        <v/>
      </c>
      <c r="AD145" s="180" t="str">
        <f>IF(NOT(ISBLANK(BDD!K135)), ROUND(SUM((BDD!G135*reduc3),FDP_CMD_KG), 2), "")</f>
        <v/>
      </c>
      <c r="AE145" s="180" t="e">
        <f>IF(NOT(ISBLANK(BDD!I135)), ROUND(SUM((BDD!G135*reduc1),FDP_FACT_KG), 2), "")</f>
        <v>#DIV/0!</v>
      </c>
      <c r="AF145" s="180" t="str">
        <f>IF(NOT(ISBLANK(BDD!J135)), ROUND(SUM((BDD!G135*reduc2),FDP_FACT_KG), 2), "")</f>
        <v/>
      </c>
      <c r="AG145" s="180" t="str">
        <f>IF(NOT(ISBLANK(BDD!K135)), ROUND(SUM((BDD!G135*reduc3),FDP_FACT_KG), 2), "")</f>
        <v/>
      </c>
      <c r="AH145" s="181" t="str">
        <f>BDD!C135</f>
        <v>Huelva</v>
      </c>
      <c r="AI145" s="403">
        <f t="shared" si="162"/>
        <v>0</v>
      </c>
      <c r="AJ145" s="182" t="e">
        <f t="shared" si="163"/>
        <v>#VALUE!</v>
      </c>
      <c r="AK145" s="183" t="e">
        <f t="shared" si="164"/>
        <v>#VALUE!</v>
      </c>
      <c r="AL145" s="534"/>
      <c r="AM145" s="410"/>
      <c r="AN145" s="182" t="e">
        <f t="shared" si="165"/>
        <v>#DIV/0!</v>
      </c>
      <c r="AO145" s="184" t="e">
        <f t="shared" si="166"/>
        <v>#DIV/0!</v>
      </c>
      <c r="AP145" s="174"/>
      <c r="AQ145" s="174"/>
      <c r="AR145" s="534"/>
      <c r="AS145" s="409">
        <f t="shared" si="167"/>
        <v>0</v>
      </c>
      <c r="AT145" s="182" t="e">
        <f t="shared" si="168"/>
        <v>#DIV/0!</v>
      </c>
      <c r="AU145" s="183" t="e">
        <f t="shared" si="140"/>
        <v>#DIV/0!</v>
      </c>
      <c r="AV145" s="185">
        <f>COMMANDE!O145</f>
        <v>0</v>
      </c>
      <c r="AW145" s="186" t="str">
        <f t="shared" si="169"/>
        <v>-</v>
      </c>
      <c r="AX145" s="187" t="e">
        <f t="shared" si="170"/>
        <v>#VALUE!</v>
      </c>
      <c r="AY145" s="185">
        <f>COMMANDE!Q145</f>
        <v>0</v>
      </c>
      <c r="AZ145" s="186" t="str">
        <f t="shared" si="171"/>
        <v>-</v>
      </c>
      <c r="BA145" s="187" t="e">
        <f t="shared" si="172"/>
        <v>#VALUE!</v>
      </c>
      <c r="BB145" s="185">
        <f>COMMANDE!S145</f>
        <v>0</v>
      </c>
      <c r="BC145" s="186" t="str">
        <f t="shared" si="173"/>
        <v>-</v>
      </c>
      <c r="BD145" s="187" t="e">
        <f t="shared" si="174"/>
        <v>#VALUE!</v>
      </c>
      <c r="BE145" s="185">
        <f>COMMANDE!U145</f>
        <v>0</v>
      </c>
      <c r="BF145" s="186" t="str">
        <f t="shared" si="175"/>
        <v>-</v>
      </c>
      <c r="BG145" s="187" t="e">
        <f t="shared" si="176"/>
        <v>#VALUE!</v>
      </c>
      <c r="BH145" s="185">
        <f>COMMANDE!W145</f>
        <v>0</v>
      </c>
      <c r="BI145" s="186" t="str">
        <f t="shared" si="177"/>
        <v>-</v>
      </c>
      <c r="BJ145" s="187" t="e">
        <f t="shared" si="178"/>
        <v>#VALUE!</v>
      </c>
      <c r="BK145" s="185">
        <f>COMMANDE!Y145</f>
        <v>0</v>
      </c>
      <c r="BL145" s="186" t="str">
        <f t="shared" si="179"/>
        <v>-</v>
      </c>
      <c r="BM145" s="187" t="e">
        <f t="shared" si="180"/>
        <v>#VALUE!</v>
      </c>
      <c r="BN145" s="185">
        <f>COMMANDE!AA145</f>
        <v>0</v>
      </c>
      <c r="BO145" s="186" t="str">
        <f t="shared" si="181"/>
        <v>-</v>
      </c>
      <c r="BP145" s="187" t="e">
        <f t="shared" si="182"/>
        <v>#VALUE!</v>
      </c>
      <c r="BQ145" s="185">
        <f>COMMANDE!AC145</f>
        <v>0</v>
      </c>
      <c r="BR145" s="186" t="str">
        <f t="shared" si="183"/>
        <v>-</v>
      </c>
      <c r="BS145" s="187" t="e">
        <f t="shared" si="184"/>
        <v>#VALUE!</v>
      </c>
      <c r="BT145" s="185">
        <f>COMMANDE!AE145</f>
        <v>0</v>
      </c>
      <c r="BU145" s="186" t="str">
        <f t="shared" si="185"/>
        <v>-</v>
      </c>
      <c r="BV145" s="187" t="e">
        <f t="shared" si="186"/>
        <v>#VALUE!</v>
      </c>
      <c r="BW145" s="185">
        <f>COMMANDE!AG145</f>
        <v>0</v>
      </c>
      <c r="BX145" s="186" t="str">
        <f t="shared" si="187"/>
        <v>-</v>
      </c>
      <c r="BY145" s="187" t="e">
        <f t="shared" si="188"/>
        <v>#VALUE!</v>
      </c>
      <c r="BZ145" s="185">
        <f>COMMANDE!AI145</f>
        <v>0</v>
      </c>
      <c r="CA145" s="186" t="str">
        <f t="shared" si="189"/>
        <v>-</v>
      </c>
      <c r="CB145" s="187" t="e">
        <f t="shared" si="190"/>
        <v>#VALUE!</v>
      </c>
      <c r="CC145" s="185">
        <f>COMMANDE!AK145</f>
        <v>0</v>
      </c>
      <c r="CD145" s="186" t="str">
        <f t="shared" si="191"/>
        <v>-</v>
      </c>
      <c r="CE145" s="187" t="e">
        <f t="shared" si="192"/>
        <v>#VALUE!</v>
      </c>
      <c r="CF145" s="185">
        <f>COMMANDE!AM145</f>
        <v>0</v>
      </c>
      <c r="CG145" s="186" t="str">
        <f t="shared" si="193"/>
        <v>-</v>
      </c>
      <c r="CH145" s="187" t="e">
        <f t="shared" si="194"/>
        <v>#VALUE!</v>
      </c>
      <c r="CI145" s="185">
        <f>COMMANDE!AO145</f>
        <v>0</v>
      </c>
      <c r="CJ145" s="186" t="str">
        <f t="shared" si="195"/>
        <v>-</v>
      </c>
      <c r="CK145" s="187" t="e">
        <f t="shared" si="196"/>
        <v>#VALUE!</v>
      </c>
      <c r="CL145" s="185">
        <f>COMMANDE!AQ145</f>
        <v>0</v>
      </c>
      <c r="CM145" s="186" t="str">
        <f t="shared" si="197"/>
        <v>-</v>
      </c>
      <c r="CN145" s="187" t="e">
        <f t="shared" si="198"/>
        <v>#VALUE!</v>
      </c>
      <c r="CO145" s="185">
        <f>COMMANDE!AS145</f>
        <v>0</v>
      </c>
      <c r="CP145" s="186" t="str">
        <f t="shared" si="199"/>
        <v>-</v>
      </c>
      <c r="CQ145" s="187" t="e">
        <f t="shared" si="200"/>
        <v>#VALUE!</v>
      </c>
      <c r="CR145" s="185">
        <f>COMMANDE!AU145</f>
        <v>0</v>
      </c>
      <c r="CS145" s="186" t="str">
        <f t="shared" si="201"/>
        <v>-</v>
      </c>
      <c r="CT145" s="187" t="e">
        <f t="shared" si="202"/>
        <v>#VALUE!</v>
      </c>
      <c r="CU145" s="185">
        <f>COMMANDE!AW145</f>
        <v>0</v>
      </c>
      <c r="CV145" s="186" t="str">
        <f t="shared" si="203"/>
        <v>-</v>
      </c>
      <c r="CW145" s="187" t="e">
        <f t="shared" si="204"/>
        <v>#VALUE!</v>
      </c>
      <c r="CX145" s="185">
        <f>COMMANDE!AY145</f>
        <v>0</v>
      </c>
      <c r="CY145" s="186" t="str">
        <f t="shared" si="205"/>
        <v>-</v>
      </c>
      <c r="CZ145" s="187" t="e">
        <f t="shared" si="206"/>
        <v>#VALUE!</v>
      </c>
      <c r="DA145" s="185">
        <f>COMMANDE!BA145</f>
        <v>0</v>
      </c>
      <c r="DB145" s="186" t="str">
        <f t="shared" si="207"/>
        <v>-</v>
      </c>
      <c r="DC145" s="187" t="e">
        <f t="shared" si="208"/>
        <v>#VALUE!</v>
      </c>
      <c r="DD145" s="416"/>
      <c r="DE145" s="188"/>
    </row>
    <row r="146" spans="1:128" ht="40" customHeight="1" x14ac:dyDescent="0.2">
      <c r="A146" s="390" t="e">
        <f t="shared" si="141"/>
        <v>#VALUE!</v>
      </c>
      <c r="B146" s="390" t="e">
        <f t="shared" si="142"/>
        <v>#VALUE!</v>
      </c>
      <c r="C146" s="390" t="e">
        <f t="shared" si="143"/>
        <v>#VALUE!</v>
      </c>
      <c r="D146" s="390" t="e">
        <f t="shared" si="144"/>
        <v>#VALUE!</v>
      </c>
      <c r="E146" s="390" t="e">
        <f t="shared" si="145"/>
        <v>#VALUE!</v>
      </c>
      <c r="F146" s="390" t="e">
        <f t="shared" si="146"/>
        <v>#VALUE!</v>
      </c>
      <c r="G146" s="390" t="e">
        <f t="shared" si="147"/>
        <v>#VALUE!</v>
      </c>
      <c r="H146" s="390" t="e">
        <f t="shared" si="148"/>
        <v>#VALUE!</v>
      </c>
      <c r="I146" s="390" t="e">
        <f t="shared" si="149"/>
        <v>#VALUE!</v>
      </c>
      <c r="J146" s="390" t="e">
        <f t="shared" si="150"/>
        <v>#VALUE!</v>
      </c>
      <c r="K146" s="390" t="e">
        <f t="shared" si="151"/>
        <v>#VALUE!</v>
      </c>
      <c r="L146" s="390" t="e">
        <f t="shared" si="152"/>
        <v>#VALUE!</v>
      </c>
      <c r="M146" s="390" t="e">
        <f t="shared" si="153"/>
        <v>#VALUE!</v>
      </c>
      <c r="N146" s="390" t="e">
        <f t="shared" si="154"/>
        <v>#VALUE!</v>
      </c>
      <c r="O146" s="390" t="e">
        <f t="shared" si="155"/>
        <v>#VALUE!</v>
      </c>
      <c r="P146" s="390" t="e">
        <f t="shared" si="156"/>
        <v>#VALUE!</v>
      </c>
      <c r="Q146" s="390" t="e">
        <f t="shared" si="157"/>
        <v>#VALUE!</v>
      </c>
      <c r="R146" s="390" t="e">
        <f t="shared" si="158"/>
        <v>#VALUE!</v>
      </c>
      <c r="S146" s="390" t="e">
        <f t="shared" si="159"/>
        <v>#VALUE!</v>
      </c>
      <c r="T146" s="390" t="e">
        <f t="shared" si="160"/>
        <v>#VALUE!</v>
      </c>
      <c r="U146" s="387">
        <f t="shared" si="161"/>
        <v>0</v>
      </c>
      <c r="V146" s="175">
        <f>BDD!A136</f>
        <v>5107</v>
      </c>
      <c r="W146" s="176" t="str">
        <f>BDD!B136</f>
        <v>Miel de montagne (Bocal en verre 1kg)</v>
      </c>
      <c r="X146" s="177" t="str">
        <f>IF(BDD!F136=0, "", BDD!F136)</f>
        <v>❤️</v>
      </c>
      <c r="Y146" s="178" t="e">
        <f>ROUND(BDD!G136+FDP_CMD_KG, 2)</f>
        <v>#VALUE!</v>
      </c>
      <c r="Z146" s="178" t="e">
        <f>ROUND(BDD!G136+FDP_FACT_KG, 2)</f>
        <v>#DIV/0!</v>
      </c>
      <c r="AA146" s="179" t="str">
        <f>BDD!H136</f>
        <v>Pièce</v>
      </c>
      <c r="AB146" s="180" t="e">
        <f>IF(NOT(ISBLANK(BDD!I136)), ROUND(SUM((BDD!G136*reduc1),FDP_CMD_KG), 2), "")</f>
        <v>#VALUE!</v>
      </c>
      <c r="AC146" s="180" t="str">
        <f>IF(NOT(ISBLANK(BDD!J136)), ROUND(SUM((BDD!G136*reduc2),FDP_CMD_KG), 2), "")</f>
        <v/>
      </c>
      <c r="AD146" s="180" t="str">
        <f>IF(NOT(ISBLANK(BDD!K136)), ROUND(SUM((BDD!G136*reduc3),FDP_CMD_KG), 2), "")</f>
        <v/>
      </c>
      <c r="AE146" s="180" t="e">
        <f>IF(NOT(ISBLANK(BDD!I136)), ROUND(SUM((BDD!G136*reduc1),FDP_FACT_KG), 2), "")</f>
        <v>#DIV/0!</v>
      </c>
      <c r="AF146" s="180" t="str">
        <f>IF(NOT(ISBLANK(BDD!J136)), ROUND(SUM((BDD!G136*reduc2),FDP_FACT_KG), 2), "")</f>
        <v/>
      </c>
      <c r="AG146" s="180" t="str">
        <f>IF(NOT(ISBLANK(BDD!K136)), ROUND(SUM((BDD!G136*reduc3),FDP_FACT_KG), 2), "")</f>
        <v/>
      </c>
      <c r="AH146" s="181" t="str">
        <f>BDD!C136</f>
        <v>Grenade</v>
      </c>
      <c r="AI146" s="403">
        <f t="shared" si="162"/>
        <v>0</v>
      </c>
      <c r="AJ146" s="182" t="e">
        <f t="shared" si="163"/>
        <v>#VALUE!</v>
      </c>
      <c r="AK146" s="183" t="e">
        <f t="shared" si="164"/>
        <v>#VALUE!</v>
      </c>
      <c r="AL146" s="534"/>
      <c r="AM146" s="410"/>
      <c r="AN146" s="182" t="e">
        <f t="shared" si="165"/>
        <v>#DIV/0!</v>
      </c>
      <c r="AO146" s="184" t="e">
        <f t="shared" si="166"/>
        <v>#DIV/0!</v>
      </c>
      <c r="AP146" s="174"/>
      <c r="AQ146" s="174"/>
      <c r="AR146" s="534"/>
      <c r="AS146" s="409">
        <f t="shared" si="167"/>
        <v>0</v>
      </c>
      <c r="AT146" s="182" t="e">
        <f t="shared" si="168"/>
        <v>#DIV/0!</v>
      </c>
      <c r="AU146" s="183" t="e">
        <f t="shared" si="140"/>
        <v>#DIV/0!</v>
      </c>
      <c r="AV146" s="185">
        <f>COMMANDE!O146</f>
        <v>0</v>
      </c>
      <c r="AW146" s="186" t="str">
        <f t="shared" si="169"/>
        <v>-</v>
      </c>
      <c r="AX146" s="187" t="e">
        <f t="shared" si="170"/>
        <v>#VALUE!</v>
      </c>
      <c r="AY146" s="185">
        <f>COMMANDE!Q146</f>
        <v>0</v>
      </c>
      <c r="AZ146" s="186" t="str">
        <f t="shared" si="171"/>
        <v>-</v>
      </c>
      <c r="BA146" s="187" t="e">
        <f t="shared" si="172"/>
        <v>#VALUE!</v>
      </c>
      <c r="BB146" s="185">
        <f>COMMANDE!S146</f>
        <v>0</v>
      </c>
      <c r="BC146" s="186" t="str">
        <f t="shared" si="173"/>
        <v>-</v>
      </c>
      <c r="BD146" s="187" t="e">
        <f t="shared" si="174"/>
        <v>#VALUE!</v>
      </c>
      <c r="BE146" s="185">
        <f>COMMANDE!U146</f>
        <v>0</v>
      </c>
      <c r="BF146" s="186" t="str">
        <f t="shared" si="175"/>
        <v>-</v>
      </c>
      <c r="BG146" s="187" t="e">
        <f t="shared" si="176"/>
        <v>#VALUE!</v>
      </c>
      <c r="BH146" s="185">
        <f>COMMANDE!W146</f>
        <v>0</v>
      </c>
      <c r="BI146" s="186" t="str">
        <f t="shared" si="177"/>
        <v>-</v>
      </c>
      <c r="BJ146" s="187" t="e">
        <f t="shared" si="178"/>
        <v>#VALUE!</v>
      </c>
      <c r="BK146" s="185">
        <f>COMMANDE!Y146</f>
        <v>0</v>
      </c>
      <c r="BL146" s="186" t="str">
        <f t="shared" si="179"/>
        <v>-</v>
      </c>
      <c r="BM146" s="187" t="e">
        <f t="shared" si="180"/>
        <v>#VALUE!</v>
      </c>
      <c r="BN146" s="185">
        <f>COMMANDE!AA146</f>
        <v>0</v>
      </c>
      <c r="BO146" s="186" t="str">
        <f t="shared" si="181"/>
        <v>-</v>
      </c>
      <c r="BP146" s="187" t="e">
        <f t="shared" si="182"/>
        <v>#VALUE!</v>
      </c>
      <c r="BQ146" s="185">
        <f>COMMANDE!AC146</f>
        <v>0</v>
      </c>
      <c r="BR146" s="186" t="str">
        <f t="shared" si="183"/>
        <v>-</v>
      </c>
      <c r="BS146" s="187" t="e">
        <f t="shared" si="184"/>
        <v>#VALUE!</v>
      </c>
      <c r="BT146" s="185">
        <f>COMMANDE!AE146</f>
        <v>0</v>
      </c>
      <c r="BU146" s="186" t="str">
        <f t="shared" si="185"/>
        <v>-</v>
      </c>
      <c r="BV146" s="187" t="e">
        <f t="shared" si="186"/>
        <v>#VALUE!</v>
      </c>
      <c r="BW146" s="185">
        <f>COMMANDE!AG146</f>
        <v>0</v>
      </c>
      <c r="BX146" s="186" t="str">
        <f t="shared" si="187"/>
        <v>-</v>
      </c>
      <c r="BY146" s="187" t="e">
        <f t="shared" si="188"/>
        <v>#VALUE!</v>
      </c>
      <c r="BZ146" s="185">
        <f>COMMANDE!AI146</f>
        <v>0</v>
      </c>
      <c r="CA146" s="186" t="str">
        <f t="shared" si="189"/>
        <v>-</v>
      </c>
      <c r="CB146" s="187" t="e">
        <f t="shared" si="190"/>
        <v>#VALUE!</v>
      </c>
      <c r="CC146" s="185">
        <f>COMMANDE!AK146</f>
        <v>0</v>
      </c>
      <c r="CD146" s="186" t="str">
        <f t="shared" si="191"/>
        <v>-</v>
      </c>
      <c r="CE146" s="187" t="e">
        <f t="shared" si="192"/>
        <v>#VALUE!</v>
      </c>
      <c r="CF146" s="185">
        <f>COMMANDE!AM146</f>
        <v>0</v>
      </c>
      <c r="CG146" s="186" t="str">
        <f t="shared" si="193"/>
        <v>-</v>
      </c>
      <c r="CH146" s="187" t="e">
        <f t="shared" si="194"/>
        <v>#VALUE!</v>
      </c>
      <c r="CI146" s="185">
        <f>COMMANDE!AO146</f>
        <v>0</v>
      </c>
      <c r="CJ146" s="186" t="str">
        <f t="shared" si="195"/>
        <v>-</v>
      </c>
      <c r="CK146" s="187" t="e">
        <f t="shared" si="196"/>
        <v>#VALUE!</v>
      </c>
      <c r="CL146" s="185">
        <f>COMMANDE!AQ146</f>
        <v>0</v>
      </c>
      <c r="CM146" s="186" t="str">
        <f t="shared" si="197"/>
        <v>-</v>
      </c>
      <c r="CN146" s="187" t="e">
        <f t="shared" si="198"/>
        <v>#VALUE!</v>
      </c>
      <c r="CO146" s="185">
        <f>COMMANDE!AS146</f>
        <v>0</v>
      </c>
      <c r="CP146" s="186" t="str">
        <f t="shared" si="199"/>
        <v>-</v>
      </c>
      <c r="CQ146" s="187" t="e">
        <f t="shared" si="200"/>
        <v>#VALUE!</v>
      </c>
      <c r="CR146" s="185">
        <f>COMMANDE!AU146</f>
        <v>0</v>
      </c>
      <c r="CS146" s="186" t="str">
        <f t="shared" si="201"/>
        <v>-</v>
      </c>
      <c r="CT146" s="187" t="e">
        <f t="shared" si="202"/>
        <v>#VALUE!</v>
      </c>
      <c r="CU146" s="185">
        <f>COMMANDE!AW146</f>
        <v>0</v>
      </c>
      <c r="CV146" s="186" t="str">
        <f t="shared" si="203"/>
        <v>-</v>
      </c>
      <c r="CW146" s="187" t="e">
        <f t="shared" si="204"/>
        <v>#VALUE!</v>
      </c>
      <c r="CX146" s="185">
        <f>COMMANDE!AY146</f>
        <v>0</v>
      </c>
      <c r="CY146" s="186" t="str">
        <f t="shared" si="205"/>
        <v>-</v>
      </c>
      <c r="CZ146" s="187" t="e">
        <f t="shared" si="206"/>
        <v>#VALUE!</v>
      </c>
      <c r="DA146" s="185">
        <f>COMMANDE!BA146</f>
        <v>0</v>
      </c>
      <c r="DB146" s="186" t="str">
        <f t="shared" si="207"/>
        <v>-</v>
      </c>
      <c r="DC146" s="187" t="e">
        <f t="shared" si="208"/>
        <v>#VALUE!</v>
      </c>
      <c r="DD146" s="416"/>
      <c r="DE146" s="188"/>
    </row>
    <row r="147" spans="1:128" ht="40" customHeight="1" x14ac:dyDescent="0.2">
      <c r="A147" s="390" t="e">
        <f t="shared" si="141"/>
        <v>#VALUE!</v>
      </c>
      <c r="B147" s="390" t="e">
        <f t="shared" si="142"/>
        <v>#VALUE!</v>
      </c>
      <c r="C147" s="390" t="e">
        <f t="shared" si="143"/>
        <v>#VALUE!</v>
      </c>
      <c r="D147" s="390" t="e">
        <f t="shared" si="144"/>
        <v>#VALUE!</v>
      </c>
      <c r="E147" s="390" t="e">
        <f t="shared" si="145"/>
        <v>#VALUE!</v>
      </c>
      <c r="F147" s="390" t="e">
        <f t="shared" si="146"/>
        <v>#VALUE!</v>
      </c>
      <c r="G147" s="390" t="e">
        <f t="shared" si="147"/>
        <v>#VALUE!</v>
      </c>
      <c r="H147" s="390" t="e">
        <f t="shared" si="148"/>
        <v>#VALUE!</v>
      </c>
      <c r="I147" s="390" t="e">
        <f t="shared" si="149"/>
        <v>#VALUE!</v>
      </c>
      <c r="J147" s="390" t="e">
        <f t="shared" si="150"/>
        <v>#VALUE!</v>
      </c>
      <c r="K147" s="390" t="e">
        <f t="shared" si="151"/>
        <v>#VALUE!</v>
      </c>
      <c r="L147" s="390" t="e">
        <f t="shared" si="152"/>
        <v>#VALUE!</v>
      </c>
      <c r="M147" s="390" t="e">
        <f t="shared" si="153"/>
        <v>#VALUE!</v>
      </c>
      <c r="N147" s="390" t="e">
        <f t="shared" si="154"/>
        <v>#VALUE!</v>
      </c>
      <c r="O147" s="390" t="e">
        <f t="shared" si="155"/>
        <v>#VALUE!</v>
      </c>
      <c r="P147" s="390" t="e">
        <f t="shared" si="156"/>
        <v>#VALUE!</v>
      </c>
      <c r="Q147" s="390" t="e">
        <f t="shared" si="157"/>
        <v>#VALUE!</v>
      </c>
      <c r="R147" s="390" t="e">
        <f t="shared" si="158"/>
        <v>#VALUE!</v>
      </c>
      <c r="S147" s="390" t="e">
        <f t="shared" si="159"/>
        <v>#VALUE!</v>
      </c>
      <c r="T147" s="390" t="e">
        <f t="shared" si="160"/>
        <v>#VALUE!</v>
      </c>
      <c r="U147" s="387">
        <f t="shared" si="161"/>
        <v>0</v>
      </c>
      <c r="V147" s="175">
        <f>BDD!A137</f>
        <v>3585</v>
      </c>
      <c r="W147" s="176" t="str">
        <f>BDD!B137</f>
        <v>Miel de Romarin (Bocal en verre 1kg)</v>
      </c>
      <c r="X147" s="177" t="str">
        <f>IF(BDD!F137=0, "", BDD!F137)</f>
        <v>❤️</v>
      </c>
      <c r="Y147" s="178" t="e">
        <f>ROUND(BDD!G137+FDP_CMD_KG, 2)</f>
        <v>#VALUE!</v>
      </c>
      <c r="Z147" s="178" t="e">
        <f>ROUND(BDD!G137+FDP_FACT_KG, 2)</f>
        <v>#DIV/0!</v>
      </c>
      <c r="AA147" s="179" t="str">
        <f>BDD!H137</f>
        <v>Pièce</v>
      </c>
      <c r="AB147" s="180" t="e">
        <f>IF(NOT(ISBLANK(BDD!I137)), ROUND(SUM((BDD!G137*reduc1),FDP_CMD_KG), 2), "")</f>
        <v>#VALUE!</v>
      </c>
      <c r="AC147" s="180" t="str">
        <f>IF(NOT(ISBLANK(BDD!J137)), ROUND(SUM((BDD!G137*reduc2),FDP_CMD_KG), 2), "")</f>
        <v/>
      </c>
      <c r="AD147" s="180" t="str">
        <f>IF(NOT(ISBLANK(BDD!K137)), ROUND(SUM((BDD!G137*reduc3),FDP_CMD_KG), 2), "")</f>
        <v/>
      </c>
      <c r="AE147" s="180" t="e">
        <f>IF(NOT(ISBLANK(BDD!I137)), ROUND(SUM((BDD!G137*reduc1),FDP_FACT_KG), 2), "")</f>
        <v>#DIV/0!</v>
      </c>
      <c r="AF147" s="180" t="str">
        <f>IF(NOT(ISBLANK(BDD!J137)), ROUND(SUM((BDD!G137*reduc2),FDP_FACT_KG), 2), "")</f>
        <v/>
      </c>
      <c r="AG147" s="180" t="str">
        <f>IF(NOT(ISBLANK(BDD!K137)), ROUND(SUM((BDD!G137*reduc3),FDP_FACT_KG), 2), "")</f>
        <v/>
      </c>
      <c r="AH147" s="181" t="str">
        <f>BDD!C137</f>
        <v>Grenade</v>
      </c>
      <c r="AI147" s="403">
        <f t="shared" si="162"/>
        <v>0</v>
      </c>
      <c r="AJ147" s="182" t="e">
        <f t="shared" si="163"/>
        <v>#VALUE!</v>
      </c>
      <c r="AK147" s="183" t="e">
        <f t="shared" si="164"/>
        <v>#VALUE!</v>
      </c>
      <c r="AL147" s="534"/>
      <c r="AM147" s="410"/>
      <c r="AN147" s="182" t="e">
        <f t="shared" si="165"/>
        <v>#DIV/0!</v>
      </c>
      <c r="AO147" s="184" t="e">
        <f t="shared" si="166"/>
        <v>#DIV/0!</v>
      </c>
      <c r="AP147" s="174"/>
      <c r="AQ147" s="174"/>
      <c r="AR147" s="534"/>
      <c r="AS147" s="409">
        <f t="shared" si="167"/>
        <v>0</v>
      </c>
      <c r="AT147" s="182" t="e">
        <f t="shared" si="168"/>
        <v>#DIV/0!</v>
      </c>
      <c r="AU147" s="183" t="e">
        <f t="shared" si="140"/>
        <v>#DIV/0!</v>
      </c>
      <c r="AV147" s="185">
        <f>COMMANDE!O147</f>
        <v>0</v>
      </c>
      <c r="AW147" s="186" t="str">
        <f t="shared" si="169"/>
        <v>-</v>
      </c>
      <c r="AX147" s="187" t="e">
        <f t="shared" si="170"/>
        <v>#VALUE!</v>
      </c>
      <c r="AY147" s="185">
        <f>COMMANDE!Q147</f>
        <v>0</v>
      </c>
      <c r="AZ147" s="186" t="str">
        <f t="shared" si="171"/>
        <v>-</v>
      </c>
      <c r="BA147" s="187" t="e">
        <f t="shared" si="172"/>
        <v>#VALUE!</v>
      </c>
      <c r="BB147" s="185">
        <f>COMMANDE!S147</f>
        <v>0</v>
      </c>
      <c r="BC147" s="186" t="str">
        <f t="shared" si="173"/>
        <v>-</v>
      </c>
      <c r="BD147" s="187" t="e">
        <f t="shared" si="174"/>
        <v>#VALUE!</v>
      </c>
      <c r="BE147" s="185">
        <f>COMMANDE!U147</f>
        <v>0</v>
      </c>
      <c r="BF147" s="186" t="str">
        <f t="shared" si="175"/>
        <v>-</v>
      </c>
      <c r="BG147" s="187" t="e">
        <f t="shared" si="176"/>
        <v>#VALUE!</v>
      </c>
      <c r="BH147" s="185">
        <f>COMMANDE!W147</f>
        <v>0</v>
      </c>
      <c r="BI147" s="186" t="str">
        <f t="shared" si="177"/>
        <v>-</v>
      </c>
      <c r="BJ147" s="187" t="e">
        <f t="shared" si="178"/>
        <v>#VALUE!</v>
      </c>
      <c r="BK147" s="185">
        <f>COMMANDE!Y147</f>
        <v>0</v>
      </c>
      <c r="BL147" s="186" t="str">
        <f t="shared" si="179"/>
        <v>-</v>
      </c>
      <c r="BM147" s="187" t="e">
        <f t="shared" si="180"/>
        <v>#VALUE!</v>
      </c>
      <c r="BN147" s="185">
        <f>COMMANDE!AA147</f>
        <v>0</v>
      </c>
      <c r="BO147" s="186" t="str">
        <f t="shared" si="181"/>
        <v>-</v>
      </c>
      <c r="BP147" s="187" t="e">
        <f t="shared" si="182"/>
        <v>#VALUE!</v>
      </c>
      <c r="BQ147" s="185">
        <f>COMMANDE!AC147</f>
        <v>0</v>
      </c>
      <c r="BR147" s="186" t="str">
        <f t="shared" si="183"/>
        <v>-</v>
      </c>
      <c r="BS147" s="187" t="e">
        <f t="shared" si="184"/>
        <v>#VALUE!</v>
      </c>
      <c r="BT147" s="185">
        <f>COMMANDE!AE147</f>
        <v>0</v>
      </c>
      <c r="BU147" s="186" t="str">
        <f t="shared" si="185"/>
        <v>-</v>
      </c>
      <c r="BV147" s="187" t="e">
        <f t="shared" si="186"/>
        <v>#VALUE!</v>
      </c>
      <c r="BW147" s="185">
        <f>COMMANDE!AG147</f>
        <v>0</v>
      </c>
      <c r="BX147" s="186" t="str">
        <f t="shared" si="187"/>
        <v>-</v>
      </c>
      <c r="BY147" s="187" t="e">
        <f t="shared" si="188"/>
        <v>#VALUE!</v>
      </c>
      <c r="BZ147" s="185">
        <f>COMMANDE!AI147</f>
        <v>0</v>
      </c>
      <c r="CA147" s="186" t="str">
        <f t="shared" si="189"/>
        <v>-</v>
      </c>
      <c r="CB147" s="187" t="e">
        <f t="shared" si="190"/>
        <v>#VALUE!</v>
      </c>
      <c r="CC147" s="185">
        <f>COMMANDE!AK147</f>
        <v>0</v>
      </c>
      <c r="CD147" s="186" t="str">
        <f t="shared" si="191"/>
        <v>-</v>
      </c>
      <c r="CE147" s="187" t="e">
        <f t="shared" si="192"/>
        <v>#VALUE!</v>
      </c>
      <c r="CF147" s="185">
        <f>COMMANDE!AM147</f>
        <v>0</v>
      </c>
      <c r="CG147" s="186" t="str">
        <f t="shared" si="193"/>
        <v>-</v>
      </c>
      <c r="CH147" s="187" t="e">
        <f t="shared" si="194"/>
        <v>#VALUE!</v>
      </c>
      <c r="CI147" s="185">
        <f>COMMANDE!AO147</f>
        <v>0</v>
      </c>
      <c r="CJ147" s="186" t="str">
        <f t="shared" si="195"/>
        <v>-</v>
      </c>
      <c r="CK147" s="187" t="e">
        <f t="shared" si="196"/>
        <v>#VALUE!</v>
      </c>
      <c r="CL147" s="185">
        <f>COMMANDE!AQ147</f>
        <v>0</v>
      </c>
      <c r="CM147" s="186" t="str">
        <f t="shared" si="197"/>
        <v>-</v>
      </c>
      <c r="CN147" s="187" t="e">
        <f t="shared" si="198"/>
        <v>#VALUE!</v>
      </c>
      <c r="CO147" s="185">
        <f>COMMANDE!AS147</f>
        <v>0</v>
      </c>
      <c r="CP147" s="186" t="str">
        <f t="shared" si="199"/>
        <v>-</v>
      </c>
      <c r="CQ147" s="187" t="e">
        <f t="shared" si="200"/>
        <v>#VALUE!</v>
      </c>
      <c r="CR147" s="185">
        <f>COMMANDE!AU147</f>
        <v>0</v>
      </c>
      <c r="CS147" s="186" t="str">
        <f t="shared" si="201"/>
        <v>-</v>
      </c>
      <c r="CT147" s="187" t="e">
        <f t="shared" si="202"/>
        <v>#VALUE!</v>
      </c>
      <c r="CU147" s="185">
        <f>COMMANDE!AW147</f>
        <v>0</v>
      </c>
      <c r="CV147" s="186" t="str">
        <f t="shared" si="203"/>
        <v>-</v>
      </c>
      <c r="CW147" s="187" t="e">
        <f t="shared" si="204"/>
        <v>#VALUE!</v>
      </c>
      <c r="CX147" s="185">
        <f>COMMANDE!AY147</f>
        <v>0</v>
      </c>
      <c r="CY147" s="186" t="str">
        <f t="shared" si="205"/>
        <v>-</v>
      </c>
      <c r="CZ147" s="187" t="e">
        <f t="shared" si="206"/>
        <v>#VALUE!</v>
      </c>
      <c r="DA147" s="185">
        <f>COMMANDE!BA147</f>
        <v>0</v>
      </c>
      <c r="DB147" s="186" t="str">
        <f t="shared" si="207"/>
        <v>-</v>
      </c>
      <c r="DC147" s="187" t="e">
        <f t="shared" si="208"/>
        <v>#VALUE!</v>
      </c>
      <c r="DD147" s="416"/>
      <c r="DE147" s="188"/>
    </row>
    <row r="148" spans="1:128" ht="40" customHeight="1" x14ac:dyDescent="0.2">
      <c r="A148" s="390" t="e">
        <f t="shared" si="141"/>
        <v>#VALUE!</v>
      </c>
      <c r="B148" s="390" t="e">
        <f t="shared" si="142"/>
        <v>#VALUE!</v>
      </c>
      <c r="C148" s="390" t="e">
        <f t="shared" si="143"/>
        <v>#VALUE!</v>
      </c>
      <c r="D148" s="390" t="e">
        <f t="shared" si="144"/>
        <v>#VALUE!</v>
      </c>
      <c r="E148" s="390" t="e">
        <f t="shared" si="145"/>
        <v>#VALUE!</v>
      </c>
      <c r="F148" s="390" t="e">
        <f t="shared" si="146"/>
        <v>#VALUE!</v>
      </c>
      <c r="G148" s="390" t="e">
        <f t="shared" si="147"/>
        <v>#VALUE!</v>
      </c>
      <c r="H148" s="390" t="e">
        <f t="shared" si="148"/>
        <v>#VALUE!</v>
      </c>
      <c r="I148" s="390" t="e">
        <f t="shared" si="149"/>
        <v>#VALUE!</v>
      </c>
      <c r="J148" s="390" t="e">
        <f t="shared" si="150"/>
        <v>#VALUE!</v>
      </c>
      <c r="K148" s="390" t="e">
        <f t="shared" si="151"/>
        <v>#VALUE!</v>
      </c>
      <c r="L148" s="390" t="e">
        <f t="shared" si="152"/>
        <v>#VALUE!</v>
      </c>
      <c r="M148" s="390" t="e">
        <f t="shared" si="153"/>
        <v>#VALUE!</v>
      </c>
      <c r="N148" s="390" t="e">
        <f t="shared" si="154"/>
        <v>#VALUE!</v>
      </c>
      <c r="O148" s="390" t="e">
        <f t="shared" si="155"/>
        <v>#VALUE!</v>
      </c>
      <c r="P148" s="390" t="e">
        <f t="shared" si="156"/>
        <v>#VALUE!</v>
      </c>
      <c r="Q148" s="390" t="e">
        <f t="shared" si="157"/>
        <v>#VALUE!</v>
      </c>
      <c r="R148" s="390" t="e">
        <f t="shared" si="158"/>
        <v>#VALUE!</v>
      </c>
      <c r="S148" s="390" t="e">
        <f t="shared" si="159"/>
        <v>#VALUE!</v>
      </c>
      <c r="T148" s="390" t="e">
        <f t="shared" si="160"/>
        <v>#VALUE!</v>
      </c>
      <c r="U148" s="387">
        <f t="shared" si="161"/>
        <v>0</v>
      </c>
      <c r="V148" s="175">
        <f>BDD!A138</f>
        <v>5114</v>
      </c>
      <c r="W148" s="176" t="str">
        <f>BDD!B138</f>
        <v>Miel Multi-fleurs (Bocal en verre 1kg)</v>
      </c>
      <c r="X148" s="177" t="str">
        <f>IF(BDD!F138=0, "", BDD!F138)</f>
        <v>❤️</v>
      </c>
      <c r="Y148" s="178" t="e">
        <f>ROUND(BDD!G138+FDP_CMD_KG, 2)</f>
        <v>#VALUE!</v>
      </c>
      <c r="Z148" s="178" t="e">
        <f>ROUND(BDD!G138+FDP_FACT_KG, 2)</f>
        <v>#DIV/0!</v>
      </c>
      <c r="AA148" s="179" t="str">
        <f>BDD!H138</f>
        <v>Pièce</v>
      </c>
      <c r="AB148" s="180" t="e">
        <f>IF(NOT(ISBLANK(BDD!I138)), ROUND(SUM((BDD!G138*reduc1),FDP_CMD_KG), 2), "")</f>
        <v>#VALUE!</v>
      </c>
      <c r="AC148" s="180" t="str">
        <f>IF(NOT(ISBLANK(BDD!J138)), ROUND(SUM((BDD!G138*reduc2),FDP_CMD_KG), 2), "")</f>
        <v/>
      </c>
      <c r="AD148" s="180" t="str">
        <f>IF(NOT(ISBLANK(BDD!K138)), ROUND(SUM((BDD!G138*reduc3),FDP_CMD_KG), 2), "")</f>
        <v/>
      </c>
      <c r="AE148" s="180" t="e">
        <f>IF(NOT(ISBLANK(BDD!I138)), ROUND(SUM((BDD!G138*reduc1),FDP_FACT_KG), 2), "")</f>
        <v>#DIV/0!</v>
      </c>
      <c r="AF148" s="180" t="str">
        <f>IF(NOT(ISBLANK(BDD!J138)), ROUND(SUM((BDD!G138*reduc2),FDP_FACT_KG), 2), "")</f>
        <v/>
      </c>
      <c r="AG148" s="180" t="str">
        <f>IF(NOT(ISBLANK(BDD!K138)), ROUND(SUM((BDD!G138*reduc3),FDP_FACT_KG), 2), "")</f>
        <v/>
      </c>
      <c r="AH148" s="181" t="str">
        <f>BDD!C138</f>
        <v>Grenade</v>
      </c>
      <c r="AI148" s="403">
        <f t="shared" si="162"/>
        <v>0</v>
      </c>
      <c r="AJ148" s="182" t="e">
        <f t="shared" si="163"/>
        <v>#VALUE!</v>
      </c>
      <c r="AK148" s="183" t="e">
        <f t="shared" si="164"/>
        <v>#VALUE!</v>
      </c>
      <c r="AL148" s="534"/>
      <c r="AM148" s="410"/>
      <c r="AN148" s="182" t="e">
        <f t="shared" si="165"/>
        <v>#DIV/0!</v>
      </c>
      <c r="AO148" s="184" t="e">
        <f t="shared" si="166"/>
        <v>#DIV/0!</v>
      </c>
      <c r="AP148" s="174"/>
      <c r="AQ148" s="174"/>
      <c r="AR148" s="534"/>
      <c r="AS148" s="409">
        <f t="shared" si="167"/>
        <v>0</v>
      </c>
      <c r="AT148" s="182" t="e">
        <f t="shared" si="168"/>
        <v>#DIV/0!</v>
      </c>
      <c r="AU148" s="183" t="e">
        <f t="shared" si="140"/>
        <v>#DIV/0!</v>
      </c>
      <c r="AV148" s="185">
        <f>COMMANDE!O148</f>
        <v>0</v>
      </c>
      <c r="AW148" s="186" t="str">
        <f t="shared" si="169"/>
        <v>-</v>
      </c>
      <c r="AX148" s="187" t="e">
        <f t="shared" si="170"/>
        <v>#VALUE!</v>
      </c>
      <c r="AY148" s="185">
        <f>COMMANDE!Q148</f>
        <v>0</v>
      </c>
      <c r="AZ148" s="186" t="str">
        <f t="shared" si="171"/>
        <v>-</v>
      </c>
      <c r="BA148" s="187" t="e">
        <f t="shared" si="172"/>
        <v>#VALUE!</v>
      </c>
      <c r="BB148" s="185">
        <f>COMMANDE!S148</f>
        <v>0</v>
      </c>
      <c r="BC148" s="186" t="str">
        <f t="shared" si="173"/>
        <v>-</v>
      </c>
      <c r="BD148" s="187" t="e">
        <f t="shared" si="174"/>
        <v>#VALUE!</v>
      </c>
      <c r="BE148" s="185">
        <f>COMMANDE!U148</f>
        <v>0</v>
      </c>
      <c r="BF148" s="186" t="str">
        <f t="shared" si="175"/>
        <v>-</v>
      </c>
      <c r="BG148" s="187" t="e">
        <f t="shared" si="176"/>
        <v>#VALUE!</v>
      </c>
      <c r="BH148" s="185">
        <f>COMMANDE!W148</f>
        <v>0</v>
      </c>
      <c r="BI148" s="186" t="str">
        <f t="shared" si="177"/>
        <v>-</v>
      </c>
      <c r="BJ148" s="187" t="e">
        <f t="shared" si="178"/>
        <v>#VALUE!</v>
      </c>
      <c r="BK148" s="185">
        <f>COMMANDE!Y148</f>
        <v>0</v>
      </c>
      <c r="BL148" s="186" t="str">
        <f t="shared" si="179"/>
        <v>-</v>
      </c>
      <c r="BM148" s="187" t="e">
        <f t="shared" si="180"/>
        <v>#VALUE!</v>
      </c>
      <c r="BN148" s="185">
        <f>COMMANDE!AA148</f>
        <v>0</v>
      </c>
      <c r="BO148" s="186" t="str">
        <f t="shared" si="181"/>
        <v>-</v>
      </c>
      <c r="BP148" s="187" t="e">
        <f t="shared" si="182"/>
        <v>#VALUE!</v>
      </c>
      <c r="BQ148" s="185">
        <f>COMMANDE!AC148</f>
        <v>0</v>
      </c>
      <c r="BR148" s="186" t="str">
        <f t="shared" si="183"/>
        <v>-</v>
      </c>
      <c r="BS148" s="187" t="e">
        <f t="shared" si="184"/>
        <v>#VALUE!</v>
      </c>
      <c r="BT148" s="185">
        <f>COMMANDE!AE148</f>
        <v>0</v>
      </c>
      <c r="BU148" s="186" t="str">
        <f t="shared" si="185"/>
        <v>-</v>
      </c>
      <c r="BV148" s="187" t="e">
        <f t="shared" si="186"/>
        <v>#VALUE!</v>
      </c>
      <c r="BW148" s="185">
        <f>COMMANDE!AG148</f>
        <v>0</v>
      </c>
      <c r="BX148" s="186" t="str">
        <f t="shared" si="187"/>
        <v>-</v>
      </c>
      <c r="BY148" s="187" t="e">
        <f t="shared" si="188"/>
        <v>#VALUE!</v>
      </c>
      <c r="BZ148" s="185">
        <f>COMMANDE!AI148</f>
        <v>0</v>
      </c>
      <c r="CA148" s="186" t="str">
        <f t="shared" si="189"/>
        <v>-</v>
      </c>
      <c r="CB148" s="187" t="e">
        <f t="shared" si="190"/>
        <v>#VALUE!</v>
      </c>
      <c r="CC148" s="185">
        <f>COMMANDE!AK148</f>
        <v>0</v>
      </c>
      <c r="CD148" s="186" t="str">
        <f t="shared" si="191"/>
        <v>-</v>
      </c>
      <c r="CE148" s="187" t="e">
        <f t="shared" si="192"/>
        <v>#VALUE!</v>
      </c>
      <c r="CF148" s="185">
        <f>COMMANDE!AM148</f>
        <v>0</v>
      </c>
      <c r="CG148" s="186" t="str">
        <f t="shared" si="193"/>
        <v>-</v>
      </c>
      <c r="CH148" s="187" t="e">
        <f t="shared" si="194"/>
        <v>#VALUE!</v>
      </c>
      <c r="CI148" s="185">
        <f>COMMANDE!AO148</f>
        <v>0</v>
      </c>
      <c r="CJ148" s="186" t="str">
        <f t="shared" si="195"/>
        <v>-</v>
      </c>
      <c r="CK148" s="187" t="e">
        <f t="shared" si="196"/>
        <v>#VALUE!</v>
      </c>
      <c r="CL148" s="185">
        <f>COMMANDE!AQ148</f>
        <v>0</v>
      </c>
      <c r="CM148" s="186" t="str">
        <f t="shared" si="197"/>
        <v>-</v>
      </c>
      <c r="CN148" s="187" t="e">
        <f t="shared" si="198"/>
        <v>#VALUE!</v>
      </c>
      <c r="CO148" s="185">
        <f>COMMANDE!AS148</f>
        <v>0</v>
      </c>
      <c r="CP148" s="186" t="str">
        <f t="shared" si="199"/>
        <v>-</v>
      </c>
      <c r="CQ148" s="187" t="e">
        <f t="shared" si="200"/>
        <v>#VALUE!</v>
      </c>
      <c r="CR148" s="185">
        <f>COMMANDE!AU148</f>
        <v>0</v>
      </c>
      <c r="CS148" s="186" t="str">
        <f t="shared" si="201"/>
        <v>-</v>
      </c>
      <c r="CT148" s="187" t="e">
        <f t="shared" si="202"/>
        <v>#VALUE!</v>
      </c>
      <c r="CU148" s="185">
        <f>COMMANDE!AW148</f>
        <v>0</v>
      </c>
      <c r="CV148" s="186" t="str">
        <f t="shared" si="203"/>
        <v>-</v>
      </c>
      <c r="CW148" s="187" t="e">
        <f t="shared" si="204"/>
        <v>#VALUE!</v>
      </c>
      <c r="CX148" s="185">
        <f>COMMANDE!AY148</f>
        <v>0</v>
      </c>
      <c r="CY148" s="186" t="str">
        <f t="shared" si="205"/>
        <v>-</v>
      </c>
      <c r="CZ148" s="187" t="e">
        <f t="shared" si="206"/>
        <v>#VALUE!</v>
      </c>
      <c r="DA148" s="185">
        <f>COMMANDE!BA148</f>
        <v>0</v>
      </c>
      <c r="DB148" s="186" t="str">
        <f t="shared" si="207"/>
        <v>-</v>
      </c>
      <c r="DC148" s="187" t="e">
        <f t="shared" si="208"/>
        <v>#VALUE!</v>
      </c>
      <c r="DD148" s="416"/>
      <c r="DE148" s="188"/>
    </row>
    <row r="149" spans="1:128" s="173" customFormat="1" ht="40" customHeight="1" x14ac:dyDescent="0.2">
      <c r="A149" s="390" t="e">
        <f t="shared" si="141"/>
        <v>#VALUE!</v>
      </c>
      <c r="B149" s="390" t="e">
        <f t="shared" si="142"/>
        <v>#VALUE!</v>
      </c>
      <c r="C149" s="390" t="e">
        <f t="shared" si="143"/>
        <v>#VALUE!</v>
      </c>
      <c r="D149" s="390" t="e">
        <f t="shared" si="144"/>
        <v>#VALUE!</v>
      </c>
      <c r="E149" s="390" t="e">
        <f t="shared" si="145"/>
        <v>#VALUE!</v>
      </c>
      <c r="F149" s="390" t="e">
        <f t="shared" si="146"/>
        <v>#VALUE!</v>
      </c>
      <c r="G149" s="390" t="e">
        <f t="shared" si="147"/>
        <v>#VALUE!</v>
      </c>
      <c r="H149" s="390" t="e">
        <f t="shared" si="148"/>
        <v>#VALUE!</v>
      </c>
      <c r="I149" s="390" t="e">
        <f t="shared" si="149"/>
        <v>#VALUE!</v>
      </c>
      <c r="J149" s="390" t="e">
        <f t="shared" si="150"/>
        <v>#VALUE!</v>
      </c>
      <c r="K149" s="390" t="e">
        <f t="shared" si="151"/>
        <v>#VALUE!</v>
      </c>
      <c r="L149" s="390" t="e">
        <f t="shared" si="152"/>
        <v>#VALUE!</v>
      </c>
      <c r="M149" s="390" t="e">
        <f t="shared" si="153"/>
        <v>#VALUE!</v>
      </c>
      <c r="N149" s="390" t="e">
        <f t="shared" si="154"/>
        <v>#VALUE!</v>
      </c>
      <c r="O149" s="390" t="e">
        <f t="shared" si="155"/>
        <v>#VALUE!</v>
      </c>
      <c r="P149" s="390" t="e">
        <f t="shared" si="156"/>
        <v>#VALUE!</v>
      </c>
      <c r="Q149" s="390" t="e">
        <f t="shared" si="157"/>
        <v>#VALUE!</v>
      </c>
      <c r="R149" s="390" t="e">
        <f t="shared" si="158"/>
        <v>#VALUE!</v>
      </c>
      <c r="S149" s="390" t="e">
        <f t="shared" si="159"/>
        <v>#VALUE!</v>
      </c>
      <c r="T149" s="390" t="e">
        <f t="shared" si="160"/>
        <v>#VALUE!</v>
      </c>
      <c r="U149" s="387">
        <f t="shared" si="161"/>
        <v>0</v>
      </c>
      <c r="V149" s="175">
        <f>BDD!A139</f>
        <v>3626</v>
      </c>
      <c r="W149" s="176" t="str">
        <f>BDD!B139</f>
        <v>Néfle d'hiver</v>
      </c>
      <c r="X149" s="177" t="str">
        <f>IF(BDD!F139=0, "", BDD!F139)</f>
        <v/>
      </c>
      <c r="Y149" s="178" t="e">
        <f>ROUND(BDD!G139+FDP_CMD_KG, 2)</f>
        <v>#VALUE!</v>
      </c>
      <c r="Z149" s="178" t="e">
        <f>ROUND(BDD!G139+FDP_FACT_KG, 2)</f>
        <v>#DIV/0!</v>
      </c>
      <c r="AA149" s="179" t="str">
        <f>BDD!H139</f>
        <v>kg</v>
      </c>
      <c r="AB149" s="180" t="e">
        <f>IF(NOT(ISBLANK(BDD!I139)), ROUND(SUM((BDD!G139*reduc1),FDP_CMD_KG), 2), "")</f>
        <v>#VALUE!</v>
      </c>
      <c r="AC149" s="180" t="str">
        <f>IF(NOT(ISBLANK(BDD!J139)), ROUND(SUM((BDD!G139*reduc2),FDP_CMD_KG), 2), "")</f>
        <v/>
      </c>
      <c r="AD149" s="180" t="str">
        <f>IF(NOT(ISBLANK(BDD!K139)), ROUND(SUM((BDD!G139*reduc3),FDP_CMD_KG), 2), "")</f>
        <v/>
      </c>
      <c r="AE149" s="180" t="e">
        <f>IF(NOT(ISBLANK(BDD!I139)), ROUND(SUM((BDD!G139*reduc1),FDP_FACT_KG), 2), "")</f>
        <v>#DIV/0!</v>
      </c>
      <c r="AF149" s="180" t="str">
        <f>IF(NOT(ISBLANK(BDD!J139)), ROUND(SUM((BDD!G139*reduc2),FDP_FACT_KG), 2), "")</f>
        <v/>
      </c>
      <c r="AG149" s="180" t="str">
        <f>IF(NOT(ISBLANK(BDD!K139)), ROUND(SUM((BDD!G139*reduc3),FDP_FACT_KG), 2), "")</f>
        <v/>
      </c>
      <c r="AH149" s="181" t="str">
        <f>BDD!C139</f>
        <v>Grenade</v>
      </c>
      <c r="AI149" s="403">
        <f t="shared" si="162"/>
        <v>0</v>
      </c>
      <c r="AJ149" s="182" t="e">
        <f t="shared" si="163"/>
        <v>#VALUE!</v>
      </c>
      <c r="AK149" s="183" t="e">
        <f t="shared" si="164"/>
        <v>#VALUE!</v>
      </c>
      <c r="AL149" s="534"/>
      <c r="AM149" s="410"/>
      <c r="AN149" s="182" t="e">
        <f t="shared" si="165"/>
        <v>#DIV/0!</v>
      </c>
      <c r="AO149" s="184" t="e">
        <f t="shared" si="166"/>
        <v>#DIV/0!</v>
      </c>
      <c r="AP149" s="174"/>
      <c r="AQ149" s="174"/>
      <c r="AR149" s="534"/>
      <c r="AS149" s="409">
        <f t="shared" si="167"/>
        <v>0</v>
      </c>
      <c r="AT149" s="182" t="e">
        <f t="shared" si="168"/>
        <v>#DIV/0!</v>
      </c>
      <c r="AU149" s="183" t="e">
        <f t="shared" si="140"/>
        <v>#DIV/0!</v>
      </c>
      <c r="AV149" s="185">
        <f>COMMANDE!O149</f>
        <v>0</v>
      </c>
      <c r="AW149" s="186" t="str">
        <f t="shared" si="169"/>
        <v>-</v>
      </c>
      <c r="AX149" s="187" t="e">
        <f t="shared" si="170"/>
        <v>#VALUE!</v>
      </c>
      <c r="AY149" s="185">
        <f>COMMANDE!Q149</f>
        <v>0</v>
      </c>
      <c r="AZ149" s="186" t="str">
        <f t="shared" si="171"/>
        <v>-</v>
      </c>
      <c r="BA149" s="187" t="e">
        <f t="shared" si="172"/>
        <v>#VALUE!</v>
      </c>
      <c r="BB149" s="185">
        <f>COMMANDE!S149</f>
        <v>0</v>
      </c>
      <c r="BC149" s="186" t="str">
        <f t="shared" si="173"/>
        <v>-</v>
      </c>
      <c r="BD149" s="187" t="e">
        <f t="shared" si="174"/>
        <v>#VALUE!</v>
      </c>
      <c r="BE149" s="185">
        <f>COMMANDE!U149</f>
        <v>0</v>
      </c>
      <c r="BF149" s="186" t="str">
        <f t="shared" si="175"/>
        <v>-</v>
      </c>
      <c r="BG149" s="187" t="e">
        <f t="shared" si="176"/>
        <v>#VALUE!</v>
      </c>
      <c r="BH149" s="185">
        <f>COMMANDE!W149</f>
        <v>0</v>
      </c>
      <c r="BI149" s="186" t="str">
        <f t="shared" si="177"/>
        <v>-</v>
      </c>
      <c r="BJ149" s="187" t="e">
        <f t="shared" si="178"/>
        <v>#VALUE!</v>
      </c>
      <c r="BK149" s="185">
        <f>COMMANDE!Y149</f>
        <v>0</v>
      </c>
      <c r="BL149" s="186" t="str">
        <f t="shared" si="179"/>
        <v>-</v>
      </c>
      <c r="BM149" s="187" t="e">
        <f t="shared" si="180"/>
        <v>#VALUE!</v>
      </c>
      <c r="BN149" s="185">
        <f>COMMANDE!AA149</f>
        <v>0</v>
      </c>
      <c r="BO149" s="186" t="str">
        <f t="shared" si="181"/>
        <v>-</v>
      </c>
      <c r="BP149" s="187" t="e">
        <f t="shared" si="182"/>
        <v>#VALUE!</v>
      </c>
      <c r="BQ149" s="185">
        <f>COMMANDE!AC149</f>
        <v>0</v>
      </c>
      <c r="BR149" s="186" t="str">
        <f t="shared" si="183"/>
        <v>-</v>
      </c>
      <c r="BS149" s="187" t="e">
        <f t="shared" si="184"/>
        <v>#VALUE!</v>
      </c>
      <c r="BT149" s="185">
        <f>COMMANDE!AE149</f>
        <v>0</v>
      </c>
      <c r="BU149" s="186" t="str">
        <f t="shared" si="185"/>
        <v>-</v>
      </c>
      <c r="BV149" s="187" t="e">
        <f t="shared" si="186"/>
        <v>#VALUE!</v>
      </c>
      <c r="BW149" s="185">
        <f>COMMANDE!AG149</f>
        <v>0</v>
      </c>
      <c r="BX149" s="186" t="str">
        <f t="shared" si="187"/>
        <v>-</v>
      </c>
      <c r="BY149" s="187" t="e">
        <f t="shared" si="188"/>
        <v>#VALUE!</v>
      </c>
      <c r="BZ149" s="185">
        <f>COMMANDE!AI149</f>
        <v>0</v>
      </c>
      <c r="CA149" s="186" t="str">
        <f t="shared" si="189"/>
        <v>-</v>
      </c>
      <c r="CB149" s="187" t="e">
        <f t="shared" si="190"/>
        <v>#VALUE!</v>
      </c>
      <c r="CC149" s="185">
        <f>COMMANDE!AK149</f>
        <v>0</v>
      </c>
      <c r="CD149" s="186" t="str">
        <f t="shared" si="191"/>
        <v>-</v>
      </c>
      <c r="CE149" s="187" t="e">
        <f t="shared" si="192"/>
        <v>#VALUE!</v>
      </c>
      <c r="CF149" s="185">
        <f>COMMANDE!AM149</f>
        <v>0</v>
      </c>
      <c r="CG149" s="186" t="str">
        <f t="shared" si="193"/>
        <v>-</v>
      </c>
      <c r="CH149" s="187" t="e">
        <f t="shared" si="194"/>
        <v>#VALUE!</v>
      </c>
      <c r="CI149" s="185">
        <f>COMMANDE!AO149</f>
        <v>0</v>
      </c>
      <c r="CJ149" s="186" t="str">
        <f t="shared" si="195"/>
        <v>-</v>
      </c>
      <c r="CK149" s="187" t="e">
        <f t="shared" si="196"/>
        <v>#VALUE!</v>
      </c>
      <c r="CL149" s="185">
        <f>COMMANDE!AQ149</f>
        <v>0</v>
      </c>
      <c r="CM149" s="186" t="str">
        <f t="shared" si="197"/>
        <v>-</v>
      </c>
      <c r="CN149" s="187" t="e">
        <f t="shared" si="198"/>
        <v>#VALUE!</v>
      </c>
      <c r="CO149" s="185">
        <f>COMMANDE!AS149</f>
        <v>0</v>
      </c>
      <c r="CP149" s="186" t="str">
        <f t="shared" si="199"/>
        <v>-</v>
      </c>
      <c r="CQ149" s="187" t="e">
        <f t="shared" si="200"/>
        <v>#VALUE!</v>
      </c>
      <c r="CR149" s="185">
        <f>COMMANDE!AU149</f>
        <v>0</v>
      </c>
      <c r="CS149" s="186" t="str">
        <f t="shared" si="201"/>
        <v>-</v>
      </c>
      <c r="CT149" s="187" t="e">
        <f t="shared" si="202"/>
        <v>#VALUE!</v>
      </c>
      <c r="CU149" s="185">
        <f>COMMANDE!AW149</f>
        <v>0</v>
      </c>
      <c r="CV149" s="186" t="str">
        <f t="shared" si="203"/>
        <v>-</v>
      </c>
      <c r="CW149" s="187" t="e">
        <f t="shared" si="204"/>
        <v>#VALUE!</v>
      </c>
      <c r="CX149" s="185">
        <f>COMMANDE!AY149</f>
        <v>0</v>
      </c>
      <c r="CY149" s="186" t="str">
        <f t="shared" si="205"/>
        <v>-</v>
      </c>
      <c r="CZ149" s="187" t="e">
        <f t="shared" si="206"/>
        <v>#VALUE!</v>
      </c>
      <c r="DA149" s="185">
        <f>COMMANDE!BA149</f>
        <v>0</v>
      </c>
      <c r="DB149" s="186" t="str">
        <f t="shared" si="207"/>
        <v>-</v>
      </c>
      <c r="DC149" s="187" t="e">
        <f t="shared" si="208"/>
        <v>#VALUE!</v>
      </c>
      <c r="DD149" s="416"/>
      <c r="DE149" s="188"/>
    </row>
    <row r="150" spans="1:128" s="173" customFormat="1" ht="40" customHeight="1" x14ac:dyDescent="0.2">
      <c r="A150" s="390" t="e">
        <f t="shared" si="141"/>
        <v>#VALUE!</v>
      </c>
      <c r="B150" s="390" t="e">
        <f t="shared" si="142"/>
        <v>#VALUE!</v>
      </c>
      <c r="C150" s="390" t="e">
        <f t="shared" si="143"/>
        <v>#VALUE!</v>
      </c>
      <c r="D150" s="390" t="e">
        <f t="shared" si="144"/>
        <v>#VALUE!</v>
      </c>
      <c r="E150" s="390" t="e">
        <f t="shared" si="145"/>
        <v>#VALUE!</v>
      </c>
      <c r="F150" s="390" t="e">
        <f t="shared" si="146"/>
        <v>#VALUE!</v>
      </c>
      <c r="G150" s="390" t="e">
        <f t="shared" si="147"/>
        <v>#VALUE!</v>
      </c>
      <c r="H150" s="390" t="e">
        <f t="shared" si="148"/>
        <v>#VALUE!</v>
      </c>
      <c r="I150" s="390" t="e">
        <f t="shared" si="149"/>
        <v>#VALUE!</v>
      </c>
      <c r="J150" s="390" t="e">
        <f t="shared" si="150"/>
        <v>#VALUE!</v>
      </c>
      <c r="K150" s="390" t="e">
        <f t="shared" si="151"/>
        <v>#VALUE!</v>
      </c>
      <c r="L150" s="390" t="e">
        <f t="shared" si="152"/>
        <v>#VALUE!</v>
      </c>
      <c r="M150" s="390" t="e">
        <f t="shared" si="153"/>
        <v>#VALUE!</v>
      </c>
      <c r="N150" s="390" t="e">
        <f t="shared" si="154"/>
        <v>#VALUE!</v>
      </c>
      <c r="O150" s="390" t="e">
        <f t="shared" si="155"/>
        <v>#VALUE!</v>
      </c>
      <c r="P150" s="390" t="e">
        <f t="shared" si="156"/>
        <v>#VALUE!</v>
      </c>
      <c r="Q150" s="390" t="e">
        <f t="shared" si="157"/>
        <v>#VALUE!</v>
      </c>
      <c r="R150" s="390" t="e">
        <f t="shared" si="158"/>
        <v>#VALUE!</v>
      </c>
      <c r="S150" s="390" t="e">
        <f t="shared" si="159"/>
        <v>#VALUE!</v>
      </c>
      <c r="T150" s="390" t="e">
        <f t="shared" si="160"/>
        <v>#VALUE!</v>
      </c>
      <c r="U150" s="387">
        <f t="shared" si="161"/>
        <v>0</v>
      </c>
      <c r="V150" s="175">
        <f>BDD!A140</f>
        <v>1154</v>
      </c>
      <c r="W150" s="176" t="str">
        <f>BDD!B140</f>
        <v>Noisette sans coque CRU BIO (env. 1kg)</v>
      </c>
      <c r="X150" s="177" t="str">
        <f>IF(BDD!F140=0, "", BDD!F140)</f>
        <v>❤️</v>
      </c>
      <c r="Y150" s="178" t="e">
        <f>ROUND(BDD!G140+FDP_CMD_KG, 2)</f>
        <v>#VALUE!</v>
      </c>
      <c r="Z150" s="178" t="e">
        <f>ROUND(BDD!G140+FDP_FACT_KG, 2)</f>
        <v>#DIV/0!</v>
      </c>
      <c r="AA150" s="179" t="str">
        <f>BDD!H140</f>
        <v>Pièce</v>
      </c>
      <c r="AB150" s="180" t="e">
        <f>IF(NOT(ISBLANK(BDD!I140)), ROUND(SUM((BDD!G140*reduc1),FDP_CMD_KG), 2), "")</f>
        <v>#VALUE!</v>
      </c>
      <c r="AC150" s="180" t="str">
        <f>IF(NOT(ISBLANK(BDD!J140)), ROUND(SUM((BDD!G140*reduc2),FDP_CMD_KG), 2), "")</f>
        <v/>
      </c>
      <c r="AD150" s="180" t="str">
        <f>IF(NOT(ISBLANK(BDD!K140)), ROUND(SUM((BDD!G140*reduc3),FDP_CMD_KG), 2), "")</f>
        <v/>
      </c>
      <c r="AE150" s="180" t="e">
        <f>IF(NOT(ISBLANK(BDD!I140)), ROUND(SUM((BDD!G140*reduc1),FDP_FACT_KG), 2), "")</f>
        <v>#DIV/0!</v>
      </c>
      <c r="AF150" s="180" t="str">
        <f>IF(NOT(ISBLANK(BDD!J140)), ROUND(SUM((BDD!G140*reduc2),FDP_FACT_KG), 2), "")</f>
        <v/>
      </c>
      <c r="AG150" s="180" t="str">
        <f>IF(NOT(ISBLANK(BDD!K140)), ROUND(SUM((BDD!G140*reduc3),FDP_FACT_KG), 2), "")</f>
        <v/>
      </c>
      <c r="AH150" s="181" t="str">
        <f>BDD!C140</f>
        <v>National</v>
      </c>
      <c r="AI150" s="403">
        <f t="shared" si="162"/>
        <v>0</v>
      </c>
      <c r="AJ150" s="182" t="e">
        <f t="shared" si="163"/>
        <v>#VALUE!</v>
      </c>
      <c r="AK150" s="183" t="e">
        <f t="shared" si="164"/>
        <v>#VALUE!</v>
      </c>
      <c r="AL150" s="534"/>
      <c r="AM150" s="410"/>
      <c r="AN150" s="182" t="e">
        <f t="shared" si="165"/>
        <v>#DIV/0!</v>
      </c>
      <c r="AO150" s="184" t="e">
        <f t="shared" si="166"/>
        <v>#DIV/0!</v>
      </c>
      <c r="AP150" s="174"/>
      <c r="AQ150" s="174"/>
      <c r="AR150" s="534"/>
      <c r="AS150" s="409">
        <f t="shared" si="167"/>
        <v>0</v>
      </c>
      <c r="AT150" s="182" t="e">
        <f t="shared" si="168"/>
        <v>#DIV/0!</v>
      </c>
      <c r="AU150" s="183" t="e">
        <f t="shared" si="140"/>
        <v>#DIV/0!</v>
      </c>
      <c r="AV150" s="185">
        <f>COMMANDE!O150</f>
        <v>0</v>
      </c>
      <c r="AW150" s="186" t="str">
        <f t="shared" si="169"/>
        <v>-</v>
      </c>
      <c r="AX150" s="187" t="e">
        <f t="shared" si="170"/>
        <v>#VALUE!</v>
      </c>
      <c r="AY150" s="185">
        <f>COMMANDE!Q150</f>
        <v>0</v>
      </c>
      <c r="AZ150" s="186" t="str">
        <f t="shared" si="171"/>
        <v>-</v>
      </c>
      <c r="BA150" s="187" t="e">
        <f t="shared" si="172"/>
        <v>#VALUE!</v>
      </c>
      <c r="BB150" s="185">
        <f>COMMANDE!S150</f>
        <v>0</v>
      </c>
      <c r="BC150" s="186" t="str">
        <f t="shared" si="173"/>
        <v>-</v>
      </c>
      <c r="BD150" s="187" t="e">
        <f t="shared" si="174"/>
        <v>#VALUE!</v>
      </c>
      <c r="BE150" s="185">
        <f>COMMANDE!U150</f>
        <v>0</v>
      </c>
      <c r="BF150" s="186" t="str">
        <f t="shared" si="175"/>
        <v>-</v>
      </c>
      <c r="BG150" s="187" t="e">
        <f t="shared" si="176"/>
        <v>#VALUE!</v>
      </c>
      <c r="BH150" s="185">
        <f>COMMANDE!W150</f>
        <v>0</v>
      </c>
      <c r="BI150" s="186" t="str">
        <f t="shared" si="177"/>
        <v>-</v>
      </c>
      <c r="BJ150" s="187" t="e">
        <f t="shared" si="178"/>
        <v>#VALUE!</v>
      </c>
      <c r="BK150" s="185">
        <f>COMMANDE!Y150</f>
        <v>0</v>
      </c>
      <c r="BL150" s="186" t="str">
        <f t="shared" si="179"/>
        <v>-</v>
      </c>
      <c r="BM150" s="187" t="e">
        <f t="shared" si="180"/>
        <v>#VALUE!</v>
      </c>
      <c r="BN150" s="185">
        <f>COMMANDE!AA150</f>
        <v>0</v>
      </c>
      <c r="BO150" s="186" t="str">
        <f t="shared" si="181"/>
        <v>-</v>
      </c>
      <c r="BP150" s="187" t="e">
        <f t="shared" si="182"/>
        <v>#VALUE!</v>
      </c>
      <c r="BQ150" s="185">
        <f>COMMANDE!AC150</f>
        <v>0</v>
      </c>
      <c r="BR150" s="186" t="str">
        <f t="shared" si="183"/>
        <v>-</v>
      </c>
      <c r="BS150" s="187" t="e">
        <f t="shared" si="184"/>
        <v>#VALUE!</v>
      </c>
      <c r="BT150" s="185">
        <f>COMMANDE!AE150</f>
        <v>0</v>
      </c>
      <c r="BU150" s="186" t="str">
        <f t="shared" si="185"/>
        <v>-</v>
      </c>
      <c r="BV150" s="187" t="e">
        <f t="shared" si="186"/>
        <v>#VALUE!</v>
      </c>
      <c r="BW150" s="185">
        <f>COMMANDE!AG150</f>
        <v>0</v>
      </c>
      <c r="BX150" s="186" t="str">
        <f t="shared" si="187"/>
        <v>-</v>
      </c>
      <c r="BY150" s="187" t="e">
        <f t="shared" si="188"/>
        <v>#VALUE!</v>
      </c>
      <c r="BZ150" s="185">
        <f>COMMANDE!AI150</f>
        <v>0</v>
      </c>
      <c r="CA150" s="186" t="str">
        <f t="shared" si="189"/>
        <v>-</v>
      </c>
      <c r="CB150" s="187" t="e">
        <f t="shared" si="190"/>
        <v>#VALUE!</v>
      </c>
      <c r="CC150" s="185">
        <f>COMMANDE!AK150</f>
        <v>0</v>
      </c>
      <c r="CD150" s="186" t="str">
        <f t="shared" si="191"/>
        <v>-</v>
      </c>
      <c r="CE150" s="187" t="e">
        <f t="shared" si="192"/>
        <v>#VALUE!</v>
      </c>
      <c r="CF150" s="185">
        <f>COMMANDE!AM150</f>
        <v>0</v>
      </c>
      <c r="CG150" s="186" t="str">
        <f t="shared" si="193"/>
        <v>-</v>
      </c>
      <c r="CH150" s="187" t="e">
        <f t="shared" si="194"/>
        <v>#VALUE!</v>
      </c>
      <c r="CI150" s="185">
        <f>COMMANDE!AO150</f>
        <v>0</v>
      </c>
      <c r="CJ150" s="186" t="str">
        <f t="shared" si="195"/>
        <v>-</v>
      </c>
      <c r="CK150" s="187" t="e">
        <f t="shared" si="196"/>
        <v>#VALUE!</v>
      </c>
      <c r="CL150" s="185">
        <f>COMMANDE!AQ150</f>
        <v>0</v>
      </c>
      <c r="CM150" s="186" t="str">
        <f t="shared" si="197"/>
        <v>-</v>
      </c>
      <c r="CN150" s="187" t="e">
        <f t="shared" si="198"/>
        <v>#VALUE!</v>
      </c>
      <c r="CO150" s="185">
        <f>COMMANDE!AS150</f>
        <v>0</v>
      </c>
      <c r="CP150" s="186" t="str">
        <f t="shared" si="199"/>
        <v>-</v>
      </c>
      <c r="CQ150" s="187" t="e">
        <f t="shared" si="200"/>
        <v>#VALUE!</v>
      </c>
      <c r="CR150" s="185">
        <f>COMMANDE!AU150</f>
        <v>0</v>
      </c>
      <c r="CS150" s="186" t="str">
        <f t="shared" si="201"/>
        <v>-</v>
      </c>
      <c r="CT150" s="187" t="e">
        <f t="shared" si="202"/>
        <v>#VALUE!</v>
      </c>
      <c r="CU150" s="185">
        <f>COMMANDE!AW150</f>
        <v>0</v>
      </c>
      <c r="CV150" s="186" t="str">
        <f t="shared" si="203"/>
        <v>-</v>
      </c>
      <c r="CW150" s="187" t="e">
        <f t="shared" si="204"/>
        <v>#VALUE!</v>
      </c>
      <c r="CX150" s="185">
        <f>COMMANDE!AY150</f>
        <v>0</v>
      </c>
      <c r="CY150" s="186" t="str">
        <f t="shared" si="205"/>
        <v>-</v>
      </c>
      <c r="CZ150" s="187" t="e">
        <f t="shared" si="206"/>
        <v>#VALUE!</v>
      </c>
      <c r="DA150" s="185">
        <f>COMMANDE!BA150</f>
        <v>0</v>
      </c>
      <c r="DB150" s="186" t="str">
        <f t="shared" si="207"/>
        <v>-</v>
      </c>
      <c r="DC150" s="187" t="e">
        <f t="shared" si="208"/>
        <v>#VALUE!</v>
      </c>
      <c r="DD150" s="416"/>
      <c r="DE150" s="188"/>
    </row>
    <row r="151" spans="1:128" s="173" customFormat="1" ht="40" customHeight="1" x14ac:dyDescent="0.2">
      <c r="A151" s="390" t="e">
        <f t="shared" si="141"/>
        <v>#VALUE!</v>
      </c>
      <c r="B151" s="390" t="e">
        <f t="shared" si="142"/>
        <v>#VALUE!</v>
      </c>
      <c r="C151" s="390" t="e">
        <f t="shared" si="143"/>
        <v>#VALUE!</v>
      </c>
      <c r="D151" s="390" t="e">
        <f t="shared" si="144"/>
        <v>#VALUE!</v>
      </c>
      <c r="E151" s="390" t="e">
        <f t="shared" si="145"/>
        <v>#VALUE!</v>
      </c>
      <c r="F151" s="390" t="e">
        <f t="shared" si="146"/>
        <v>#VALUE!</v>
      </c>
      <c r="G151" s="390" t="e">
        <f t="shared" si="147"/>
        <v>#VALUE!</v>
      </c>
      <c r="H151" s="390" t="e">
        <f t="shared" si="148"/>
        <v>#VALUE!</v>
      </c>
      <c r="I151" s="390" t="e">
        <f t="shared" si="149"/>
        <v>#VALUE!</v>
      </c>
      <c r="J151" s="390" t="e">
        <f t="shared" si="150"/>
        <v>#VALUE!</v>
      </c>
      <c r="K151" s="390" t="e">
        <f t="shared" si="151"/>
        <v>#VALUE!</v>
      </c>
      <c r="L151" s="390" t="e">
        <f t="shared" si="152"/>
        <v>#VALUE!</v>
      </c>
      <c r="M151" s="390" t="e">
        <f t="shared" si="153"/>
        <v>#VALUE!</v>
      </c>
      <c r="N151" s="390" t="e">
        <f t="shared" si="154"/>
        <v>#VALUE!</v>
      </c>
      <c r="O151" s="390" t="e">
        <f t="shared" si="155"/>
        <v>#VALUE!</v>
      </c>
      <c r="P151" s="390" t="e">
        <f t="shared" si="156"/>
        <v>#VALUE!</v>
      </c>
      <c r="Q151" s="390" t="e">
        <f t="shared" si="157"/>
        <v>#VALUE!</v>
      </c>
      <c r="R151" s="390" t="e">
        <f t="shared" si="158"/>
        <v>#VALUE!</v>
      </c>
      <c r="S151" s="390" t="e">
        <f t="shared" si="159"/>
        <v>#VALUE!</v>
      </c>
      <c r="T151" s="390" t="e">
        <f t="shared" si="160"/>
        <v>#VALUE!</v>
      </c>
      <c r="U151" s="387">
        <f t="shared" si="161"/>
        <v>0</v>
      </c>
      <c r="V151" s="175">
        <f>BDD!A141</f>
        <v>1027</v>
      </c>
      <c r="W151" s="176" t="str">
        <f>BDD!B141</f>
        <v>Noix de cajou BIO (env. 1kg)</v>
      </c>
      <c r="X151" s="177" t="str">
        <f>IF(BDD!F141=0, "", BDD!F141)</f>
        <v>❤️</v>
      </c>
      <c r="Y151" s="178" t="e">
        <f>ROUND(BDD!G141+FDP_CMD_KG, 2)</f>
        <v>#VALUE!</v>
      </c>
      <c r="Z151" s="178" t="e">
        <f>ROUND(BDD!G141+FDP_FACT_KG, 2)</f>
        <v>#DIV/0!</v>
      </c>
      <c r="AA151" s="179" t="str">
        <f>BDD!H141</f>
        <v>Pièce</v>
      </c>
      <c r="AB151" s="180" t="e">
        <f>IF(NOT(ISBLANK(BDD!I141)), ROUND(SUM((BDD!G141*reduc1),FDP_CMD_KG), 2), "")</f>
        <v>#VALUE!</v>
      </c>
      <c r="AC151" s="180" t="e">
        <f>IF(NOT(ISBLANK(BDD!J141)), ROUND(SUM((BDD!G141*reduc2),FDP_CMD_KG), 2), "")</f>
        <v>#VALUE!</v>
      </c>
      <c r="AD151" s="180" t="str">
        <f>IF(NOT(ISBLANK(BDD!K141)), ROUND(SUM((BDD!G141*reduc3),FDP_CMD_KG), 2), "")</f>
        <v/>
      </c>
      <c r="AE151" s="180" t="e">
        <f>IF(NOT(ISBLANK(BDD!I141)), ROUND(SUM((BDD!G141*reduc1),FDP_FACT_KG), 2), "")</f>
        <v>#DIV/0!</v>
      </c>
      <c r="AF151" s="180" t="e">
        <f>IF(NOT(ISBLANK(BDD!J141)), ROUND(SUM((BDD!G141*reduc2),FDP_FACT_KG), 2), "")</f>
        <v>#DIV/0!</v>
      </c>
      <c r="AG151" s="180" t="str">
        <f>IF(NOT(ISBLANK(BDD!K141)), ROUND(SUM((BDD!G141*reduc3),FDP_FACT_KG), 2), "")</f>
        <v/>
      </c>
      <c r="AH151" s="181" t="str">
        <f>BDD!C141</f>
        <v>Indes</v>
      </c>
      <c r="AI151" s="403">
        <f t="shared" si="162"/>
        <v>0</v>
      </c>
      <c r="AJ151" s="182" t="e">
        <f t="shared" si="163"/>
        <v>#VALUE!</v>
      </c>
      <c r="AK151" s="183" t="e">
        <f t="shared" si="164"/>
        <v>#VALUE!</v>
      </c>
      <c r="AL151" s="534"/>
      <c r="AM151" s="410"/>
      <c r="AN151" s="182" t="e">
        <f t="shared" si="165"/>
        <v>#DIV/0!</v>
      </c>
      <c r="AO151" s="184" t="e">
        <f t="shared" si="166"/>
        <v>#DIV/0!</v>
      </c>
      <c r="AP151" s="174"/>
      <c r="AQ151" s="174"/>
      <c r="AR151" s="534"/>
      <c r="AS151" s="409">
        <f t="shared" si="167"/>
        <v>0</v>
      </c>
      <c r="AT151" s="182" t="e">
        <f t="shared" si="168"/>
        <v>#DIV/0!</v>
      </c>
      <c r="AU151" s="183" t="e">
        <f t="shared" si="140"/>
        <v>#DIV/0!</v>
      </c>
      <c r="AV151" s="185">
        <f>COMMANDE!O151</f>
        <v>0</v>
      </c>
      <c r="AW151" s="186" t="str">
        <f t="shared" si="169"/>
        <v>-</v>
      </c>
      <c r="AX151" s="187" t="e">
        <f t="shared" si="170"/>
        <v>#VALUE!</v>
      </c>
      <c r="AY151" s="185">
        <f>COMMANDE!Q151</f>
        <v>0</v>
      </c>
      <c r="AZ151" s="186" t="str">
        <f t="shared" si="171"/>
        <v>-</v>
      </c>
      <c r="BA151" s="187" t="e">
        <f t="shared" si="172"/>
        <v>#VALUE!</v>
      </c>
      <c r="BB151" s="185">
        <f>COMMANDE!S151</f>
        <v>0</v>
      </c>
      <c r="BC151" s="186" t="str">
        <f t="shared" si="173"/>
        <v>-</v>
      </c>
      <c r="BD151" s="187" t="e">
        <f t="shared" si="174"/>
        <v>#VALUE!</v>
      </c>
      <c r="BE151" s="185">
        <f>COMMANDE!U151</f>
        <v>0</v>
      </c>
      <c r="BF151" s="186" t="str">
        <f t="shared" si="175"/>
        <v>-</v>
      </c>
      <c r="BG151" s="187" t="e">
        <f t="shared" si="176"/>
        <v>#VALUE!</v>
      </c>
      <c r="BH151" s="185">
        <f>COMMANDE!W151</f>
        <v>0</v>
      </c>
      <c r="BI151" s="186" t="str">
        <f t="shared" si="177"/>
        <v>-</v>
      </c>
      <c r="BJ151" s="187" t="e">
        <f t="shared" si="178"/>
        <v>#VALUE!</v>
      </c>
      <c r="BK151" s="185">
        <f>COMMANDE!Y151</f>
        <v>0</v>
      </c>
      <c r="BL151" s="186" t="str">
        <f t="shared" si="179"/>
        <v>-</v>
      </c>
      <c r="BM151" s="187" t="e">
        <f t="shared" si="180"/>
        <v>#VALUE!</v>
      </c>
      <c r="BN151" s="185">
        <f>COMMANDE!AA151</f>
        <v>0</v>
      </c>
      <c r="BO151" s="186" t="str">
        <f t="shared" si="181"/>
        <v>-</v>
      </c>
      <c r="BP151" s="187" t="e">
        <f t="shared" si="182"/>
        <v>#VALUE!</v>
      </c>
      <c r="BQ151" s="185">
        <f>COMMANDE!AC151</f>
        <v>0</v>
      </c>
      <c r="BR151" s="186" t="str">
        <f t="shared" si="183"/>
        <v>-</v>
      </c>
      <c r="BS151" s="187" t="e">
        <f t="shared" si="184"/>
        <v>#VALUE!</v>
      </c>
      <c r="BT151" s="185">
        <f>COMMANDE!AE151</f>
        <v>0</v>
      </c>
      <c r="BU151" s="186" t="str">
        <f t="shared" si="185"/>
        <v>-</v>
      </c>
      <c r="BV151" s="187" t="e">
        <f t="shared" si="186"/>
        <v>#VALUE!</v>
      </c>
      <c r="BW151" s="185">
        <f>COMMANDE!AG151</f>
        <v>0</v>
      </c>
      <c r="BX151" s="186" t="str">
        <f t="shared" si="187"/>
        <v>-</v>
      </c>
      <c r="BY151" s="187" t="e">
        <f t="shared" si="188"/>
        <v>#VALUE!</v>
      </c>
      <c r="BZ151" s="185">
        <f>COMMANDE!AI151</f>
        <v>0</v>
      </c>
      <c r="CA151" s="186" t="str">
        <f t="shared" si="189"/>
        <v>-</v>
      </c>
      <c r="CB151" s="187" t="e">
        <f t="shared" si="190"/>
        <v>#VALUE!</v>
      </c>
      <c r="CC151" s="185">
        <f>COMMANDE!AK151</f>
        <v>0</v>
      </c>
      <c r="CD151" s="186" t="str">
        <f t="shared" si="191"/>
        <v>-</v>
      </c>
      <c r="CE151" s="187" t="e">
        <f t="shared" si="192"/>
        <v>#VALUE!</v>
      </c>
      <c r="CF151" s="185">
        <f>COMMANDE!AM151</f>
        <v>0</v>
      </c>
      <c r="CG151" s="186" t="str">
        <f t="shared" si="193"/>
        <v>-</v>
      </c>
      <c r="CH151" s="187" t="e">
        <f t="shared" si="194"/>
        <v>#VALUE!</v>
      </c>
      <c r="CI151" s="185">
        <f>COMMANDE!AO151</f>
        <v>0</v>
      </c>
      <c r="CJ151" s="186" t="str">
        <f t="shared" si="195"/>
        <v>-</v>
      </c>
      <c r="CK151" s="187" t="e">
        <f t="shared" si="196"/>
        <v>#VALUE!</v>
      </c>
      <c r="CL151" s="185">
        <f>COMMANDE!AQ151</f>
        <v>0</v>
      </c>
      <c r="CM151" s="186" t="str">
        <f t="shared" si="197"/>
        <v>-</v>
      </c>
      <c r="CN151" s="187" t="e">
        <f t="shared" si="198"/>
        <v>#VALUE!</v>
      </c>
      <c r="CO151" s="185">
        <f>COMMANDE!AS151</f>
        <v>0</v>
      </c>
      <c r="CP151" s="186" t="str">
        <f t="shared" si="199"/>
        <v>-</v>
      </c>
      <c r="CQ151" s="187" t="e">
        <f t="shared" si="200"/>
        <v>#VALUE!</v>
      </c>
      <c r="CR151" s="185">
        <f>COMMANDE!AU151</f>
        <v>0</v>
      </c>
      <c r="CS151" s="186" t="str">
        <f t="shared" si="201"/>
        <v>-</v>
      </c>
      <c r="CT151" s="187" t="e">
        <f t="shared" si="202"/>
        <v>#VALUE!</v>
      </c>
      <c r="CU151" s="185">
        <f>COMMANDE!AW151</f>
        <v>0</v>
      </c>
      <c r="CV151" s="186" t="str">
        <f t="shared" si="203"/>
        <v>-</v>
      </c>
      <c r="CW151" s="187" t="e">
        <f t="shared" si="204"/>
        <v>#VALUE!</v>
      </c>
      <c r="CX151" s="185">
        <f>COMMANDE!AY151</f>
        <v>0</v>
      </c>
      <c r="CY151" s="186" t="str">
        <f t="shared" si="205"/>
        <v>-</v>
      </c>
      <c r="CZ151" s="187" t="e">
        <f t="shared" si="206"/>
        <v>#VALUE!</v>
      </c>
      <c r="DA151" s="185">
        <f>COMMANDE!BA151</f>
        <v>0</v>
      </c>
      <c r="DB151" s="186" t="str">
        <f t="shared" si="207"/>
        <v>-</v>
      </c>
      <c r="DC151" s="187" t="e">
        <f t="shared" si="208"/>
        <v>#VALUE!</v>
      </c>
      <c r="DD151" s="416"/>
      <c r="DE151" s="188"/>
    </row>
    <row r="152" spans="1:128" s="173" customFormat="1" ht="40" customHeight="1" x14ac:dyDescent="0.2">
      <c r="A152" s="390" t="e">
        <f t="shared" si="141"/>
        <v>#VALUE!</v>
      </c>
      <c r="B152" s="390" t="e">
        <f t="shared" si="142"/>
        <v>#VALUE!</v>
      </c>
      <c r="C152" s="390" t="e">
        <f t="shared" si="143"/>
        <v>#VALUE!</v>
      </c>
      <c r="D152" s="390" t="e">
        <f t="shared" si="144"/>
        <v>#VALUE!</v>
      </c>
      <c r="E152" s="390" t="e">
        <f t="shared" si="145"/>
        <v>#VALUE!</v>
      </c>
      <c r="F152" s="390" t="e">
        <f t="shared" si="146"/>
        <v>#VALUE!</v>
      </c>
      <c r="G152" s="390" t="e">
        <f t="shared" si="147"/>
        <v>#VALUE!</v>
      </c>
      <c r="H152" s="390" t="e">
        <f t="shared" si="148"/>
        <v>#VALUE!</v>
      </c>
      <c r="I152" s="390" t="e">
        <f t="shared" si="149"/>
        <v>#VALUE!</v>
      </c>
      <c r="J152" s="390" t="e">
        <f t="shared" si="150"/>
        <v>#VALUE!</v>
      </c>
      <c r="K152" s="390" t="e">
        <f t="shared" si="151"/>
        <v>#VALUE!</v>
      </c>
      <c r="L152" s="390" t="e">
        <f t="shared" si="152"/>
        <v>#VALUE!</v>
      </c>
      <c r="M152" s="390" t="e">
        <f t="shared" si="153"/>
        <v>#VALUE!</v>
      </c>
      <c r="N152" s="390" t="e">
        <f t="shared" si="154"/>
        <v>#VALUE!</v>
      </c>
      <c r="O152" s="390" t="e">
        <f t="shared" si="155"/>
        <v>#VALUE!</v>
      </c>
      <c r="P152" s="390" t="e">
        <f t="shared" si="156"/>
        <v>#VALUE!</v>
      </c>
      <c r="Q152" s="390" t="e">
        <f t="shared" si="157"/>
        <v>#VALUE!</v>
      </c>
      <c r="R152" s="390" t="e">
        <f t="shared" si="158"/>
        <v>#VALUE!</v>
      </c>
      <c r="S152" s="390" t="e">
        <f t="shared" si="159"/>
        <v>#VALUE!</v>
      </c>
      <c r="T152" s="390" t="e">
        <f t="shared" si="160"/>
        <v>#VALUE!</v>
      </c>
      <c r="U152" s="387">
        <f t="shared" si="161"/>
        <v>0</v>
      </c>
      <c r="V152" s="175" t="str">
        <f>BDD!A142</f>
        <v>1816</v>
      </c>
      <c r="W152" s="176" t="str">
        <f>BDD!B142</f>
        <v>Noix de Macadamia sans coque BIO
    - (env. 1kg)</v>
      </c>
      <c r="X152" s="177" t="str">
        <f>IF(BDD!F142=0, "", BDD!F142)</f>
        <v>❤️</v>
      </c>
      <c r="Y152" s="178" t="e">
        <f>ROUND(BDD!G142+FDP_CMD_KG, 2)</f>
        <v>#VALUE!</v>
      </c>
      <c r="Z152" s="178" t="e">
        <f>ROUND(BDD!G142+FDP_FACT_KG, 2)</f>
        <v>#DIV/0!</v>
      </c>
      <c r="AA152" s="179" t="str">
        <f>BDD!H142</f>
        <v>Pièce</v>
      </c>
      <c r="AB152" s="180" t="str">
        <f>IF(NOT(ISBLANK(BDD!I142)), ROUND(SUM((BDD!G142*reduc1),FDP_CMD_KG), 2), "")</f>
        <v/>
      </c>
      <c r="AC152" s="180" t="str">
        <f>IF(NOT(ISBLANK(BDD!J142)), ROUND(SUM((BDD!G142*reduc2),FDP_CMD_KG), 2), "")</f>
        <v/>
      </c>
      <c r="AD152" s="180" t="str">
        <f>IF(NOT(ISBLANK(BDD!K142)), ROUND(SUM((BDD!G142*reduc3),FDP_CMD_KG), 2), "")</f>
        <v/>
      </c>
      <c r="AE152" s="180" t="str">
        <f>IF(NOT(ISBLANK(BDD!I142)), ROUND(SUM((BDD!G142*reduc1),FDP_FACT_KG), 2), "")</f>
        <v/>
      </c>
      <c r="AF152" s="180" t="str">
        <f>IF(NOT(ISBLANK(BDD!J142)), ROUND(SUM((BDD!G142*reduc2),FDP_FACT_KG), 2), "")</f>
        <v/>
      </c>
      <c r="AG152" s="180" t="str">
        <f>IF(NOT(ISBLANK(BDD!K142)), ROUND(SUM((BDD!G142*reduc3),FDP_FACT_KG), 2), "")</f>
        <v/>
      </c>
      <c r="AH152" s="181" t="str">
        <f>BDD!C142</f>
        <v>Kenya</v>
      </c>
      <c r="AI152" s="403">
        <f t="shared" si="162"/>
        <v>0</v>
      </c>
      <c r="AJ152" s="182" t="e">
        <f t="shared" si="163"/>
        <v>#VALUE!</v>
      </c>
      <c r="AK152" s="183" t="e">
        <f t="shared" si="164"/>
        <v>#VALUE!</v>
      </c>
      <c r="AL152" s="534"/>
      <c r="AM152" s="410"/>
      <c r="AN152" s="182" t="e">
        <f t="shared" si="165"/>
        <v>#DIV/0!</v>
      </c>
      <c r="AO152" s="184" t="e">
        <f t="shared" si="166"/>
        <v>#DIV/0!</v>
      </c>
      <c r="AP152" s="174"/>
      <c r="AQ152" s="174"/>
      <c r="AR152" s="534"/>
      <c r="AS152" s="409">
        <f t="shared" si="167"/>
        <v>0</v>
      </c>
      <c r="AT152" s="182" t="e">
        <f t="shared" si="168"/>
        <v>#DIV/0!</v>
      </c>
      <c r="AU152" s="183" t="e">
        <f t="shared" si="140"/>
        <v>#DIV/0!</v>
      </c>
      <c r="AV152" s="185">
        <f>COMMANDE!O152</f>
        <v>0</v>
      </c>
      <c r="AW152" s="186" t="str">
        <f t="shared" si="169"/>
        <v>-</v>
      </c>
      <c r="AX152" s="187" t="e">
        <f t="shared" si="170"/>
        <v>#VALUE!</v>
      </c>
      <c r="AY152" s="185">
        <f>COMMANDE!Q152</f>
        <v>0</v>
      </c>
      <c r="AZ152" s="186" t="str">
        <f t="shared" si="171"/>
        <v>-</v>
      </c>
      <c r="BA152" s="187" t="e">
        <f t="shared" si="172"/>
        <v>#VALUE!</v>
      </c>
      <c r="BB152" s="185">
        <f>COMMANDE!S152</f>
        <v>0</v>
      </c>
      <c r="BC152" s="186" t="str">
        <f t="shared" si="173"/>
        <v>-</v>
      </c>
      <c r="BD152" s="187" t="e">
        <f t="shared" si="174"/>
        <v>#VALUE!</v>
      </c>
      <c r="BE152" s="185">
        <f>COMMANDE!U152</f>
        <v>0</v>
      </c>
      <c r="BF152" s="186" t="str">
        <f t="shared" si="175"/>
        <v>-</v>
      </c>
      <c r="BG152" s="187" t="e">
        <f t="shared" si="176"/>
        <v>#VALUE!</v>
      </c>
      <c r="BH152" s="185">
        <f>COMMANDE!W152</f>
        <v>0</v>
      </c>
      <c r="BI152" s="186" t="str">
        <f t="shared" si="177"/>
        <v>-</v>
      </c>
      <c r="BJ152" s="187" t="e">
        <f t="shared" si="178"/>
        <v>#VALUE!</v>
      </c>
      <c r="BK152" s="185">
        <f>COMMANDE!Y152</f>
        <v>0</v>
      </c>
      <c r="BL152" s="186" t="str">
        <f t="shared" si="179"/>
        <v>-</v>
      </c>
      <c r="BM152" s="187" t="e">
        <f t="shared" si="180"/>
        <v>#VALUE!</v>
      </c>
      <c r="BN152" s="185">
        <f>COMMANDE!AA152</f>
        <v>0</v>
      </c>
      <c r="BO152" s="186" t="str">
        <f t="shared" si="181"/>
        <v>-</v>
      </c>
      <c r="BP152" s="187" t="e">
        <f t="shared" si="182"/>
        <v>#VALUE!</v>
      </c>
      <c r="BQ152" s="185">
        <f>COMMANDE!AC152</f>
        <v>0</v>
      </c>
      <c r="BR152" s="186" t="str">
        <f t="shared" si="183"/>
        <v>-</v>
      </c>
      <c r="BS152" s="187" t="e">
        <f t="shared" si="184"/>
        <v>#VALUE!</v>
      </c>
      <c r="BT152" s="185">
        <f>COMMANDE!AE152</f>
        <v>0</v>
      </c>
      <c r="BU152" s="186" t="str">
        <f t="shared" si="185"/>
        <v>-</v>
      </c>
      <c r="BV152" s="187" t="e">
        <f t="shared" si="186"/>
        <v>#VALUE!</v>
      </c>
      <c r="BW152" s="185">
        <f>COMMANDE!AG152</f>
        <v>0</v>
      </c>
      <c r="BX152" s="186" t="str">
        <f t="shared" si="187"/>
        <v>-</v>
      </c>
      <c r="BY152" s="187" t="e">
        <f t="shared" si="188"/>
        <v>#VALUE!</v>
      </c>
      <c r="BZ152" s="185">
        <f>COMMANDE!AI152</f>
        <v>0</v>
      </c>
      <c r="CA152" s="186" t="str">
        <f t="shared" si="189"/>
        <v>-</v>
      </c>
      <c r="CB152" s="187" t="e">
        <f t="shared" si="190"/>
        <v>#VALUE!</v>
      </c>
      <c r="CC152" s="185">
        <f>COMMANDE!AK152</f>
        <v>0</v>
      </c>
      <c r="CD152" s="186" t="str">
        <f t="shared" si="191"/>
        <v>-</v>
      </c>
      <c r="CE152" s="187" t="e">
        <f t="shared" si="192"/>
        <v>#VALUE!</v>
      </c>
      <c r="CF152" s="185">
        <f>COMMANDE!AM152</f>
        <v>0</v>
      </c>
      <c r="CG152" s="186" t="str">
        <f t="shared" si="193"/>
        <v>-</v>
      </c>
      <c r="CH152" s="187" t="e">
        <f t="shared" si="194"/>
        <v>#VALUE!</v>
      </c>
      <c r="CI152" s="185">
        <f>COMMANDE!AO152</f>
        <v>0</v>
      </c>
      <c r="CJ152" s="186" t="str">
        <f t="shared" si="195"/>
        <v>-</v>
      </c>
      <c r="CK152" s="187" t="e">
        <f t="shared" si="196"/>
        <v>#VALUE!</v>
      </c>
      <c r="CL152" s="185">
        <f>COMMANDE!AQ152</f>
        <v>0</v>
      </c>
      <c r="CM152" s="186" t="str">
        <f t="shared" si="197"/>
        <v>-</v>
      </c>
      <c r="CN152" s="187" t="e">
        <f t="shared" si="198"/>
        <v>#VALUE!</v>
      </c>
      <c r="CO152" s="185">
        <f>COMMANDE!AS152</f>
        <v>0</v>
      </c>
      <c r="CP152" s="186" t="str">
        <f t="shared" si="199"/>
        <v>-</v>
      </c>
      <c r="CQ152" s="187" t="e">
        <f t="shared" si="200"/>
        <v>#VALUE!</v>
      </c>
      <c r="CR152" s="185">
        <f>COMMANDE!AU152</f>
        <v>0</v>
      </c>
      <c r="CS152" s="186" t="str">
        <f t="shared" si="201"/>
        <v>-</v>
      </c>
      <c r="CT152" s="187" t="e">
        <f t="shared" si="202"/>
        <v>#VALUE!</v>
      </c>
      <c r="CU152" s="185">
        <f>COMMANDE!AW152</f>
        <v>0</v>
      </c>
      <c r="CV152" s="186" t="str">
        <f t="shared" si="203"/>
        <v>-</v>
      </c>
      <c r="CW152" s="187" t="e">
        <f t="shared" si="204"/>
        <v>#VALUE!</v>
      </c>
      <c r="CX152" s="185">
        <f>COMMANDE!AY152</f>
        <v>0</v>
      </c>
      <c r="CY152" s="186" t="str">
        <f t="shared" si="205"/>
        <v>-</v>
      </c>
      <c r="CZ152" s="187" t="e">
        <f t="shared" si="206"/>
        <v>#VALUE!</v>
      </c>
      <c r="DA152" s="185">
        <f>COMMANDE!BA152</f>
        <v>0</v>
      </c>
      <c r="DB152" s="186" t="str">
        <f t="shared" si="207"/>
        <v>-</v>
      </c>
      <c r="DC152" s="187" t="e">
        <f t="shared" si="208"/>
        <v>#VALUE!</v>
      </c>
      <c r="DD152" s="416"/>
      <c r="DE152" s="188"/>
    </row>
    <row r="153" spans="1:128" s="173" customFormat="1" ht="40" customHeight="1" x14ac:dyDescent="0.2">
      <c r="A153" s="390" t="e">
        <f t="shared" si="141"/>
        <v>#VALUE!</v>
      </c>
      <c r="B153" s="390" t="e">
        <f t="shared" si="142"/>
        <v>#VALUE!</v>
      </c>
      <c r="C153" s="390" t="e">
        <f t="shared" si="143"/>
        <v>#VALUE!</v>
      </c>
      <c r="D153" s="390" t="e">
        <f t="shared" si="144"/>
        <v>#VALUE!</v>
      </c>
      <c r="E153" s="390" t="e">
        <f t="shared" si="145"/>
        <v>#VALUE!</v>
      </c>
      <c r="F153" s="390" t="e">
        <f t="shared" si="146"/>
        <v>#VALUE!</v>
      </c>
      <c r="G153" s="390" t="e">
        <f t="shared" si="147"/>
        <v>#VALUE!</v>
      </c>
      <c r="H153" s="390" t="e">
        <f t="shared" si="148"/>
        <v>#VALUE!</v>
      </c>
      <c r="I153" s="390" t="e">
        <f t="shared" si="149"/>
        <v>#VALUE!</v>
      </c>
      <c r="J153" s="390" t="e">
        <f t="shared" si="150"/>
        <v>#VALUE!</v>
      </c>
      <c r="K153" s="390" t="e">
        <f t="shared" si="151"/>
        <v>#VALUE!</v>
      </c>
      <c r="L153" s="390" t="e">
        <f t="shared" si="152"/>
        <v>#VALUE!</v>
      </c>
      <c r="M153" s="390" t="e">
        <f t="shared" si="153"/>
        <v>#VALUE!</v>
      </c>
      <c r="N153" s="390" t="e">
        <f t="shared" si="154"/>
        <v>#VALUE!</v>
      </c>
      <c r="O153" s="390" t="e">
        <f t="shared" si="155"/>
        <v>#VALUE!</v>
      </c>
      <c r="P153" s="390" t="e">
        <f t="shared" si="156"/>
        <v>#VALUE!</v>
      </c>
      <c r="Q153" s="390" t="e">
        <f t="shared" si="157"/>
        <v>#VALUE!</v>
      </c>
      <c r="R153" s="390" t="e">
        <f t="shared" si="158"/>
        <v>#VALUE!</v>
      </c>
      <c r="S153" s="390" t="e">
        <f t="shared" si="159"/>
        <v>#VALUE!</v>
      </c>
      <c r="T153" s="390" t="e">
        <f t="shared" si="160"/>
        <v>#VALUE!</v>
      </c>
      <c r="U153" s="387">
        <f t="shared" si="161"/>
        <v>0</v>
      </c>
      <c r="V153" s="175" t="str">
        <f>BDD!A143</f>
        <v>1816</v>
      </c>
      <c r="W153" s="176" t="str">
        <f>BDD!B143</f>
        <v>Noix de Macadamia sans coque BIO
    - (env. 500g)</v>
      </c>
      <c r="X153" s="177" t="str">
        <f>IF(BDD!F143=0, "", BDD!F143)</f>
        <v>❤️</v>
      </c>
      <c r="Y153" s="178" t="e">
        <f>ROUND(BDD!G143+FDP_CMD_KG, 2)</f>
        <v>#VALUE!</v>
      </c>
      <c r="Z153" s="178" t="e">
        <f>ROUND(BDD!G143+FDP_FACT_KG, 2)</f>
        <v>#DIV/0!</v>
      </c>
      <c r="AA153" s="179" t="str">
        <f>BDD!H143</f>
        <v>Pièce</v>
      </c>
      <c r="AB153" s="180" t="str">
        <f>IF(NOT(ISBLANK(BDD!I143)), ROUND(SUM((BDD!G143*reduc1),FDP_CMD_KG), 2), "")</f>
        <v/>
      </c>
      <c r="AC153" s="180" t="str">
        <f>IF(NOT(ISBLANK(BDD!J143)), ROUND(SUM((BDD!G143*reduc2),FDP_CMD_KG), 2), "")</f>
        <v/>
      </c>
      <c r="AD153" s="180" t="str">
        <f>IF(NOT(ISBLANK(BDD!K143)), ROUND(SUM((BDD!G143*reduc3),FDP_CMD_KG), 2), "")</f>
        <v/>
      </c>
      <c r="AE153" s="180" t="str">
        <f>IF(NOT(ISBLANK(BDD!I143)), ROUND(SUM((BDD!G143*reduc1),FDP_FACT_KG), 2), "")</f>
        <v/>
      </c>
      <c r="AF153" s="180" t="str">
        <f>IF(NOT(ISBLANK(BDD!J143)), ROUND(SUM((BDD!G143*reduc2),FDP_FACT_KG), 2), "")</f>
        <v/>
      </c>
      <c r="AG153" s="180" t="str">
        <f>IF(NOT(ISBLANK(BDD!K143)), ROUND(SUM((BDD!G143*reduc3),FDP_FACT_KG), 2), "")</f>
        <v/>
      </c>
      <c r="AH153" s="181" t="str">
        <f>BDD!C143</f>
        <v>Kenya</v>
      </c>
      <c r="AI153" s="403">
        <f t="shared" si="162"/>
        <v>0</v>
      </c>
      <c r="AJ153" s="182" t="e">
        <f t="shared" si="163"/>
        <v>#VALUE!</v>
      </c>
      <c r="AK153" s="183" t="e">
        <f t="shared" si="164"/>
        <v>#VALUE!</v>
      </c>
      <c r="AL153" s="534"/>
      <c r="AM153" s="410"/>
      <c r="AN153" s="182" t="e">
        <f t="shared" si="165"/>
        <v>#DIV/0!</v>
      </c>
      <c r="AO153" s="184" t="e">
        <f t="shared" si="166"/>
        <v>#DIV/0!</v>
      </c>
      <c r="AP153" s="174"/>
      <c r="AQ153" s="174"/>
      <c r="AR153" s="534"/>
      <c r="AS153" s="409">
        <f t="shared" si="167"/>
        <v>0</v>
      </c>
      <c r="AT153" s="182" t="e">
        <f t="shared" si="168"/>
        <v>#DIV/0!</v>
      </c>
      <c r="AU153" s="183" t="e">
        <f t="shared" si="140"/>
        <v>#DIV/0!</v>
      </c>
      <c r="AV153" s="185">
        <f>COMMANDE!O153</f>
        <v>0</v>
      </c>
      <c r="AW153" s="186" t="str">
        <f t="shared" si="169"/>
        <v>-</v>
      </c>
      <c r="AX153" s="187" t="e">
        <f t="shared" si="170"/>
        <v>#VALUE!</v>
      </c>
      <c r="AY153" s="185">
        <f>COMMANDE!Q153</f>
        <v>0</v>
      </c>
      <c r="AZ153" s="186" t="str">
        <f t="shared" si="171"/>
        <v>-</v>
      </c>
      <c r="BA153" s="187" t="e">
        <f t="shared" si="172"/>
        <v>#VALUE!</v>
      </c>
      <c r="BB153" s="185">
        <f>COMMANDE!S153</f>
        <v>0</v>
      </c>
      <c r="BC153" s="186" t="str">
        <f t="shared" si="173"/>
        <v>-</v>
      </c>
      <c r="BD153" s="187" t="e">
        <f t="shared" si="174"/>
        <v>#VALUE!</v>
      </c>
      <c r="BE153" s="185">
        <f>COMMANDE!U153</f>
        <v>0</v>
      </c>
      <c r="BF153" s="186" t="str">
        <f t="shared" si="175"/>
        <v>-</v>
      </c>
      <c r="BG153" s="187" t="e">
        <f t="shared" si="176"/>
        <v>#VALUE!</v>
      </c>
      <c r="BH153" s="185">
        <f>COMMANDE!W153</f>
        <v>0</v>
      </c>
      <c r="BI153" s="186" t="str">
        <f t="shared" si="177"/>
        <v>-</v>
      </c>
      <c r="BJ153" s="187" t="e">
        <f t="shared" si="178"/>
        <v>#VALUE!</v>
      </c>
      <c r="BK153" s="185">
        <f>COMMANDE!Y153</f>
        <v>0</v>
      </c>
      <c r="BL153" s="186" t="str">
        <f t="shared" si="179"/>
        <v>-</v>
      </c>
      <c r="BM153" s="187" t="e">
        <f t="shared" si="180"/>
        <v>#VALUE!</v>
      </c>
      <c r="BN153" s="185">
        <f>COMMANDE!AA153</f>
        <v>0</v>
      </c>
      <c r="BO153" s="186" t="str">
        <f t="shared" si="181"/>
        <v>-</v>
      </c>
      <c r="BP153" s="187" t="e">
        <f t="shared" si="182"/>
        <v>#VALUE!</v>
      </c>
      <c r="BQ153" s="185">
        <f>COMMANDE!AC153</f>
        <v>0</v>
      </c>
      <c r="BR153" s="186" t="str">
        <f t="shared" si="183"/>
        <v>-</v>
      </c>
      <c r="BS153" s="187" t="e">
        <f t="shared" si="184"/>
        <v>#VALUE!</v>
      </c>
      <c r="BT153" s="185">
        <f>COMMANDE!AE153</f>
        <v>0</v>
      </c>
      <c r="BU153" s="186" t="str">
        <f t="shared" si="185"/>
        <v>-</v>
      </c>
      <c r="BV153" s="187" t="e">
        <f t="shared" si="186"/>
        <v>#VALUE!</v>
      </c>
      <c r="BW153" s="185">
        <f>COMMANDE!AG153</f>
        <v>0</v>
      </c>
      <c r="BX153" s="186" t="str">
        <f t="shared" si="187"/>
        <v>-</v>
      </c>
      <c r="BY153" s="187" t="e">
        <f t="shared" si="188"/>
        <v>#VALUE!</v>
      </c>
      <c r="BZ153" s="185">
        <f>COMMANDE!AI153</f>
        <v>0</v>
      </c>
      <c r="CA153" s="186" t="str">
        <f t="shared" si="189"/>
        <v>-</v>
      </c>
      <c r="CB153" s="187" t="e">
        <f t="shared" si="190"/>
        <v>#VALUE!</v>
      </c>
      <c r="CC153" s="185">
        <f>COMMANDE!AK153</f>
        <v>0</v>
      </c>
      <c r="CD153" s="186" t="str">
        <f t="shared" si="191"/>
        <v>-</v>
      </c>
      <c r="CE153" s="187" t="e">
        <f t="shared" si="192"/>
        <v>#VALUE!</v>
      </c>
      <c r="CF153" s="185">
        <f>COMMANDE!AM153</f>
        <v>0</v>
      </c>
      <c r="CG153" s="186" t="str">
        <f t="shared" si="193"/>
        <v>-</v>
      </c>
      <c r="CH153" s="187" t="e">
        <f t="shared" si="194"/>
        <v>#VALUE!</v>
      </c>
      <c r="CI153" s="185">
        <f>COMMANDE!AO153</f>
        <v>0</v>
      </c>
      <c r="CJ153" s="186" t="str">
        <f t="shared" si="195"/>
        <v>-</v>
      </c>
      <c r="CK153" s="187" t="e">
        <f t="shared" si="196"/>
        <v>#VALUE!</v>
      </c>
      <c r="CL153" s="185">
        <f>COMMANDE!AQ153</f>
        <v>0</v>
      </c>
      <c r="CM153" s="186" t="str">
        <f t="shared" si="197"/>
        <v>-</v>
      </c>
      <c r="CN153" s="187" t="e">
        <f t="shared" si="198"/>
        <v>#VALUE!</v>
      </c>
      <c r="CO153" s="185">
        <f>COMMANDE!AS153</f>
        <v>0</v>
      </c>
      <c r="CP153" s="186" t="str">
        <f t="shared" si="199"/>
        <v>-</v>
      </c>
      <c r="CQ153" s="187" t="e">
        <f t="shared" si="200"/>
        <v>#VALUE!</v>
      </c>
      <c r="CR153" s="185">
        <f>COMMANDE!AU153</f>
        <v>0</v>
      </c>
      <c r="CS153" s="186" t="str">
        <f t="shared" si="201"/>
        <v>-</v>
      </c>
      <c r="CT153" s="187" t="e">
        <f t="shared" si="202"/>
        <v>#VALUE!</v>
      </c>
      <c r="CU153" s="185">
        <f>COMMANDE!AW153</f>
        <v>0</v>
      </c>
      <c r="CV153" s="186" t="str">
        <f t="shared" si="203"/>
        <v>-</v>
      </c>
      <c r="CW153" s="187" t="e">
        <f t="shared" si="204"/>
        <v>#VALUE!</v>
      </c>
      <c r="CX153" s="185">
        <f>COMMANDE!AY153</f>
        <v>0</v>
      </c>
      <c r="CY153" s="186" t="str">
        <f t="shared" si="205"/>
        <v>-</v>
      </c>
      <c r="CZ153" s="187" t="e">
        <f t="shared" si="206"/>
        <v>#VALUE!</v>
      </c>
      <c r="DA153" s="185">
        <f>COMMANDE!BA153</f>
        <v>0</v>
      </c>
      <c r="DB153" s="186" t="str">
        <f t="shared" si="207"/>
        <v>-</v>
      </c>
      <c r="DC153" s="187" t="e">
        <f t="shared" si="208"/>
        <v>#VALUE!</v>
      </c>
      <c r="DD153" s="416"/>
      <c r="DE153" s="188"/>
    </row>
    <row r="154" spans="1:128" ht="40" customHeight="1" x14ac:dyDescent="0.2">
      <c r="A154" s="390" t="e">
        <f t="shared" si="141"/>
        <v>#VALUE!</v>
      </c>
      <c r="B154" s="390" t="e">
        <f t="shared" si="142"/>
        <v>#VALUE!</v>
      </c>
      <c r="C154" s="390" t="e">
        <f t="shared" si="143"/>
        <v>#VALUE!</v>
      </c>
      <c r="D154" s="390" t="e">
        <f t="shared" si="144"/>
        <v>#VALUE!</v>
      </c>
      <c r="E154" s="390" t="e">
        <f t="shared" si="145"/>
        <v>#VALUE!</v>
      </c>
      <c r="F154" s="390" t="e">
        <f t="shared" si="146"/>
        <v>#VALUE!</v>
      </c>
      <c r="G154" s="390" t="e">
        <f t="shared" si="147"/>
        <v>#VALUE!</v>
      </c>
      <c r="H154" s="390" t="e">
        <f t="shared" si="148"/>
        <v>#VALUE!</v>
      </c>
      <c r="I154" s="390" t="e">
        <f t="shared" si="149"/>
        <v>#VALUE!</v>
      </c>
      <c r="J154" s="390" t="e">
        <f t="shared" si="150"/>
        <v>#VALUE!</v>
      </c>
      <c r="K154" s="390" t="e">
        <f t="shared" si="151"/>
        <v>#VALUE!</v>
      </c>
      <c r="L154" s="390" t="e">
        <f t="shared" si="152"/>
        <v>#VALUE!</v>
      </c>
      <c r="M154" s="390" t="e">
        <f t="shared" si="153"/>
        <v>#VALUE!</v>
      </c>
      <c r="N154" s="390" t="e">
        <f t="shared" si="154"/>
        <v>#VALUE!</v>
      </c>
      <c r="O154" s="390" t="e">
        <f t="shared" si="155"/>
        <v>#VALUE!</v>
      </c>
      <c r="P154" s="390" t="e">
        <f t="shared" si="156"/>
        <v>#VALUE!</v>
      </c>
      <c r="Q154" s="390" t="e">
        <f t="shared" si="157"/>
        <v>#VALUE!</v>
      </c>
      <c r="R154" s="390" t="e">
        <f t="shared" si="158"/>
        <v>#VALUE!</v>
      </c>
      <c r="S154" s="390" t="e">
        <f t="shared" si="159"/>
        <v>#VALUE!</v>
      </c>
      <c r="T154" s="390" t="e">
        <f t="shared" si="160"/>
        <v>#VALUE!</v>
      </c>
      <c r="U154" s="387">
        <f t="shared" si="161"/>
        <v>0</v>
      </c>
      <c r="V154" s="175">
        <f>BDD!A144</f>
        <v>6005</v>
      </c>
      <c r="W154" s="176" t="str">
        <f>BDD!B144</f>
        <v>Noix de Pécan sans coque BIO (env. 1kg)</v>
      </c>
      <c r="X154" s="177" t="str">
        <f>IF(BDD!F144=0, "", BDD!F144)</f>
        <v>❤️</v>
      </c>
      <c r="Y154" s="178" t="e">
        <f>ROUND(BDD!G144+FDP_CMD_KG, 2)</f>
        <v>#VALUE!</v>
      </c>
      <c r="Z154" s="178" t="e">
        <f>ROUND(BDD!G144+FDP_FACT_KG, 2)</f>
        <v>#DIV/0!</v>
      </c>
      <c r="AA154" s="179" t="str">
        <f>BDD!H144</f>
        <v>Pièce</v>
      </c>
      <c r="AB154" s="180" t="e">
        <f>IF(NOT(ISBLANK(BDD!I144)), ROUND(SUM((BDD!G144*reduc1),FDP_CMD_KG), 2), "")</f>
        <v>#VALUE!</v>
      </c>
      <c r="AC154" s="180" t="str">
        <f>IF(NOT(ISBLANK(BDD!J144)), ROUND(SUM((BDD!G144*reduc2),FDP_CMD_KG), 2), "")</f>
        <v/>
      </c>
      <c r="AD154" s="180" t="str">
        <f>IF(NOT(ISBLANK(BDD!K144)), ROUND(SUM((BDD!G144*reduc3),FDP_CMD_KG), 2), "")</f>
        <v/>
      </c>
      <c r="AE154" s="180" t="e">
        <f>IF(NOT(ISBLANK(BDD!I144)), ROUND(SUM((BDD!G144*reduc1),FDP_FACT_KG), 2), "")</f>
        <v>#DIV/0!</v>
      </c>
      <c r="AF154" s="180" t="str">
        <f>IF(NOT(ISBLANK(BDD!J144)), ROUND(SUM((BDD!G144*reduc2),FDP_FACT_KG), 2), "")</f>
        <v/>
      </c>
      <c r="AG154" s="180" t="str">
        <f>IF(NOT(ISBLANK(BDD!K144)), ROUND(SUM((BDD!G144*reduc3),FDP_FACT_KG), 2), "")</f>
        <v/>
      </c>
      <c r="AH154" s="181" t="str">
        <f>BDD!C144</f>
        <v>Mexique</v>
      </c>
      <c r="AI154" s="403">
        <f t="shared" si="162"/>
        <v>0</v>
      </c>
      <c r="AJ154" s="182" t="e">
        <f t="shared" si="163"/>
        <v>#VALUE!</v>
      </c>
      <c r="AK154" s="183" t="e">
        <f t="shared" si="164"/>
        <v>#VALUE!</v>
      </c>
      <c r="AL154" s="534"/>
      <c r="AM154" s="410"/>
      <c r="AN154" s="182" t="e">
        <f t="shared" si="165"/>
        <v>#DIV/0!</v>
      </c>
      <c r="AO154" s="184" t="e">
        <f t="shared" si="166"/>
        <v>#DIV/0!</v>
      </c>
      <c r="AP154" s="174"/>
      <c r="AQ154" s="174"/>
      <c r="AR154" s="534"/>
      <c r="AS154" s="409">
        <f t="shared" si="167"/>
        <v>0</v>
      </c>
      <c r="AT154" s="182" t="e">
        <f t="shared" si="168"/>
        <v>#DIV/0!</v>
      </c>
      <c r="AU154" s="183" t="e">
        <f t="shared" si="140"/>
        <v>#DIV/0!</v>
      </c>
      <c r="AV154" s="185">
        <f>COMMANDE!O154</f>
        <v>0</v>
      </c>
      <c r="AW154" s="186" t="str">
        <f t="shared" si="169"/>
        <v>-</v>
      </c>
      <c r="AX154" s="187" t="e">
        <f t="shared" si="170"/>
        <v>#VALUE!</v>
      </c>
      <c r="AY154" s="185">
        <f>COMMANDE!Q154</f>
        <v>0</v>
      </c>
      <c r="AZ154" s="186" t="str">
        <f t="shared" si="171"/>
        <v>-</v>
      </c>
      <c r="BA154" s="187" t="e">
        <f t="shared" si="172"/>
        <v>#VALUE!</v>
      </c>
      <c r="BB154" s="185">
        <f>COMMANDE!S154</f>
        <v>0</v>
      </c>
      <c r="BC154" s="186" t="str">
        <f t="shared" si="173"/>
        <v>-</v>
      </c>
      <c r="BD154" s="187" t="e">
        <f t="shared" si="174"/>
        <v>#VALUE!</v>
      </c>
      <c r="BE154" s="185">
        <f>COMMANDE!U154</f>
        <v>0</v>
      </c>
      <c r="BF154" s="186" t="str">
        <f t="shared" si="175"/>
        <v>-</v>
      </c>
      <c r="BG154" s="187" t="e">
        <f t="shared" si="176"/>
        <v>#VALUE!</v>
      </c>
      <c r="BH154" s="185">
        <f>COMMANDE!W154</f>
        <v>0</v>
      </c>
      <c r="BI154" s="186" t="str">
        <f t="shared" si="177"/>
        <v>-</v>
      </c>
      <c r="BJ154" s="187" t="e">
        <f t="shared" si="178"/>
        <v>#VALUE!</v>
      </c>
      <c r="BK154" s="185">
        <f>COMMANDE!Y154</f>
        <v>0</v>
      </c>
      <c r="BL154" s="186" t="str">
        <f t="shared" si="179"/>
        <v>-</v>
      </c>
      <c r="BM154" s="187" t="e">
        <f t="shared" si="180"/>
        <v>#VALUE!</v>
      </c>
      <c r="BN154" s="185">
        <f>COMMANDE!AA154</f>
        <v>0</v>
      </c>
      <c r="BO154" s="186" t="str">
        <f t="shared" si="181"/>
        <v>-</v>
      </c>
      <c r="BP154" s="187" t="e">
        <f t="shared" si="182"/>
        <v>#VALUE!</v>
      </c>
      <c r="BQ154" s="185">
        <f>COMMANDE!AC154</f>
        <v>0</v>
      </c>
      <c r="BR154" s="186" t="str">
        <f t="shared" si="183"/>
        <v>-</v>
      </c>
      <c r="BS154" s="187" t="e">
        <f t="shared" si="184"/>
        <v>#VALUE!</v>
      </c>
      <c r="BT154" s="185">
        <f>COMMANDE!AE154</f>
        <v>0</v>
      </c>
      <c r="BU154" s="186" t="str">
        <f t="shared" si="185"/>
        <v>-</v>
      </c>
      <c r="BV154" s="187" t="e">
        <f t="shared" si="186"/>
        <v>#VALUE!</v>
      </c>
      <c r="BW154" s="185">
        <f>COMMANDE!AG154</f>
        <v>0</v>
      </c>
      <c r="BX154" s="186" t="str">
        <f t="shared" si="187"/>
        <v>-</v>
      </c>
      <c r="BY154" s="187" t="e">
        <f t="shared" si="188"/>
        <v>#VALUE!</v>
      </c>
      <c r="BZ154" s="185">
        <f>COMMANDE!AI154</f>
        <v>0</v>
      </c>
      <c r="CA154" s="186" t="str">
        <f t="shared" si="189"/>
        <v>-</v>
      </c>
      <c r="CB154" s="187" t="e">
        <f t="shared" si="190"/>
        <v>#VALUE!</v>
      </c>
      <c r="CC154" s="185">
        <f>COMMANDE!AK154</f>
        <v>0</v>
      </c>
      <c r="CD154" s="186" t="str">
        <f t="shared" si="191"/>
        <v>-</v>
      </c>
      <c r="CE154" s="187" t="e">
        <f t="shared" si="192"/>
        <v>#VALUE!</v>
      </c>
      <c r="CF154" s="185">
        <f>COMMANDE!AM154</f>
        <v>0</v>
      </c>
      <c r="CG154" s="186" t="str">
        <f t="shared" si="193"/>
        <v>-</v>
      </c>
      <c r="CH154" s="187" t="e">
        <f t="shared" si="194"/>
        <v>#VALUE!</v>
      </c>
      <c r="CI154" s="185">
        <f>COMMANDE!AO154</f>
        <v>0</v>
      </c>
      <c r="CJ154" s="186" t="str">
        <f t="shared" si="195"/>
        <v>-</v>
      </c>
      <c r="CK154" s="187" t="e">
        <f t="shared" si="196"/>
        <v>#VALUE!</v>
      </c>
      <c r="CL154" s="185">
        <f>COMMANDE!AQ154</f>
        <v>0</v>
      </c>
      <c r="CM154" s="186" t="str">
        <f t="shared" si="197"/>
        <v>-</v>
      </c>
      <c r="CN154" s="187" t="e">
        <f t="shared" si="198"/>
        <v>#VALUE!</v>
      </c>
      <c r="CO154" s="185">
        <f>COMMANDE!AS154</f>
        <v>0</v>
      </c>
      <c r="CP154" s="186" t="str">
        <f t="shared" si="199"/>
        <v>-</v>
      </c>
      <c r="CQ154" s="187" t="e">
        <f t="shared" si="200"/>
        <v>#VALUE!</v>
      </c>
      <c r="CR154" s="185">
        <f>COMMANDE!AU154</f>
        <v>0</v>
      </c>
      <c r="CS154" s="186" t="str">
        <f t="shared" si="201"/>
        <v>-</v>
      </c>
      <c r="CT154" s="187" t="e">
        <f t="shared" si="202"/>
        <v>#VALUE!</v>
      </c>
      <c r="CU154" s="185">
        <f>COMMANDE!AW154</f>
        <v>0</v>
      </c>
      <c r="CV154" s="186" t="str">
        <f t="shared" si="203"/>
        <v>-</v>
      </c>
      <c r="CW154" s="187" t="e">
        <f t="shared" si="204"/>
        <v>#VALUE!</v>
      </c>
      <c r="CX154" s="185">
        <f>COMMANDE!AY154</f>
        <v>0</v>
      </c>
      <c r="CY154" s="186" t="str">
        <f t="shared" si="205"/>
        <v>-</v>
      </c>
      <c r="CZ154" s="187" t="e">
        <f t="shared" si="206"/>
        <v>#VALUE!</v>
      </c>
      <c r="DA154" s="185">
        <f>COMMANDE!BA154</f>
        <v>0</v>
      </c>
      <c r="DB154" s="186" t="str">
        <f t="shared" si="207"/>
        <v>-</v>
      </c>
      <c r="DC154" s="187" t="e">
        <f t="shared" si="208"/>
        <v>#VALUE!</v>
      </c>
      <c r="DD154" s="416"/>
      <c r="DE154" s="188"/>
      <c r="DF154" s="173"/>
      <c r="DG154" s="173"/>
      <c r="DH154" s="173"/>
      <c r="DI154" s="173"/>
      <c r="DJ154" s="173"/>
      <c r="DK154" s="173"/>
      <c r="DL154" s="173"/>
      <c r="DM154" s="173"/>
      <c r="DN154" s="173"/>
      <c r="DO154" s="173"/>
      <c r="DP154" s="173"/>
      <c r="DQ154" s="173"/>
      <c r="DR154" s="173"/>
      <c r="DS154" s="173"/>
      <c r="DT154" s="173"/>
      <c r="DU154" s="173"/>
      <c r="DV154" s="173"/>
      <c r="DW154" s="173"/>
      <c r="DX154" s="173"/>
    </row>
    <row r="155" spans="1:128" ht="40" customHeight="1" x14ac:dyDescent="0.2">
      <c r="A155" s="390" t="e">
        <f t="shared" si="141"/>
        <v>#VALUE!</v>
      </c>
      <c r="B155" s="390" t="e">
        <f t="shared" si="142"/>
        <v>#VALUE!</v>
      </c>
      <c r="C155" s="390" t="e">
        <f t="shared" si="143"/>
        <v>#VALUE!</v>
      </c>
      <c r="D155" s="390" t="e">
        <f t="shared" si="144"/>
        <v>#VALUE!</v>
      </c>
      <c r="E155" s="390" t="e">
        <f t="shared" si="145"/>
        <v>#VALUE!</v>
      </c>
      <c r="F155" s="390" t="e">
        <f t="shared" si="146"/>
        <v>#VALUE!</v>
      </c>
      <c r="G155" s="390" t="e">
        <f t="shared" si="147"/>
        <v>#VALUE!</v>
      </c>
      <c r="H155" s="390" t="e">
        <f t="shared" si="148"/>
        <v>#VALUE!</v>
      </c>
      <c r="I155" s="390" t="e">
        <f t="shared" si="149"/>
        <v>#VALUE!</v>
      </c>
      <c r="J155" s="390" t="e">
        <f t="shared" si="150"/>
        <v>#VALUE!</v>
      </c>
      <c r="K155" s="390" t="e">
        <f t="shared" si="151"/>
        <v>#VALUE!</v>
      </c>
      <c r="L155" s="390" t="e">
        <f t="shared" si="152"/>
        <v>#VALUE!</v>
      </c>
      <c r="M155" s="390" t="e">
        <f t="shared" si="153"/>
        <v>#VALUE!</v>
      </c>
      <c r="N155" s="390" t="e">
        <f t="shared" si="154"/>
        <v>#VALUE!</v>
      </c>
      <c r="O155" s="390" t="e">
        <f t="shared" si="155"/>
        <v>#VALUE!</v>
      </c>
      <c r="P155" s="390" t="e">
        <f t="shared" si="156"/>
        <v>#VALUE!</v>
      </c>
      <c r="Q155" s="390" t="e">
        <f t="shared" si="157"/>
        <v>#VALUE!</v>
      </c>
      <c r="R155" s="390" t="e">
        <f t="shared" si="158"/>
        <v>#VALUE!</v>
      </c>
      <c r="S155" s="390" t="e">
        <f t="shared" si="159"/>
        <v>#VALUE!</v>
      </c>
      <c r="T155" s="390" t="e">
        <f t="shared" si="160"/>
        <v>#VALUE!</v>
      </c>
      <c r="U155" s="387">
        <f t="shared" si="161"/>
        <v>0</v>
      </c>
      <c r="V155" s="175">
        <f>BDD!A145</f>
        <v>6005</v>
      </c>
      <c r="W155" s="176" t="str">
        <f>BDD!B145</f>
        <v>Noix de Pécan sans coque BIO (env. 500g)</v>
      </c>
      <c r="X155" s="177" t="str">
        <f>IF(BDD!F145=0, "", BDD!F145)</f>
        <v>❤️</v>
      </c>
      <c r="Y155" s="178" t="e">
        <f>ROUND(BDD!G145+FDP_CMD_KG, 2)</f>
        <v>#VALUE!</v>
      </c>
      <c r="Z155" s="178" t="e">
        <f>ROUND(BDD!G145+FDP_FACT_KG, 2)</f>
        <v>#DIV/0!</v>
      </c>
      <c r="AA155" s="179" t="str">
        <f>BDD!H145</f>
        <v>Pièce</v>
      </c>
      <c r="AB155" s="180" t="str">
        <f>IF(NOT(ISBLANK(BDD!I145)), ROUND(SUM((BDD!G145*reduc1),FDP_CMD_KG), 2), "")</f>
        <v/>
      </c>
      <c r="AC155" s="180" t="str">
        <f>IF(NOT(ISBLANK(BDD!J145)), ROUND(SUM((BDD!G145*reduc2),FDP_CMD_KG), 2), "")</f>
        <v/>
      </c>
      <c r="AD155" s="180" t="str">
        <f>IF(NOT(ISBLANK(BDD!K145)), ROUND(SUM((BDD!G145*reduc3),FDP_CMD_KG), 2), "")</f>
        <v/>
      </c>
      <c r="AE155" s="180" t="str">
        <f>IF(NOT(ISBLANK(BDD!I145)), ROUND(SUM((BDD!G145*reduc1),FDP_FACT_KG), 2), "")</f>
        <v/>
      </c>
      <c r="AF155" s="180" t="str">
        <f>IF(NOT(ISBLANK(BDD!J145)), ROUND(SUM((BDD!G145*reduc2),FDP_FACT_KG), 2), "")</f>
        <v/>
      </c>
      <c r="AG155" s="180" t="str">
        <f>IF(NOT(ISBLANK(BDD!K145)), ROUND(SUM((BDD!G145*reduc3),FDP_FACT_KG), 2), "")</f>
        <v/>
      </c>
      <c r="AH155" s="181" t="str">
        <f>BDD!C145</f>
        <v>Mexique</v>
      </c>
      <c r="AI155" s="403">
        <f t="shared" si="162"/>
        <v>0</v>
      </c>
      <c r="AJ155" s="182" t="e">
        <f t="shared" si="163"/>
        <v>#VALUE!</v>
      </c>
      <c r="AK155" s="183" t="e">
        <f t="shared" si="164"/>
        <v>#VALUE!</v>
      </c>
      <c r="AL155" s="534"/>
      <c r="AM155" s="410"/>
      <c r="AN155" s="182" t="e">
        <f t="shared" si="165"/>
        <v>#DIV/0!</v>
      </c>
      <c r="AO155" s="184" t="e">
        <f t="shared" si="166"/>
        <v>#DIV/0!</v>
      </c>
      <c r="AP155" s="174"/>
      <c r="AQ155" s="174"/>
      <c r="AR155" s="534"/>
      <c r="AS155" s="409">
        <f t="shared" si="167"/>
        <v>0</v>
      </c>
      <c r="AT155" s="182" t="e">
        <f t="shared" si="168"/>
        <v>#DIV/0!</v>
      </c>
      <c r="AU155" s="183" t="e">
        <f t="shared" si="140"/>
        <v>#DIV/0!</v>
      </c>
      <c r="AV155" s="185">
        <f>COMMANDE!O155</f>
        <v>0</v>
      </c>
      <c r="AW155" s="186" t="str">
        <f t="shared" si="169"/>
        <v>-</v>
      </c>
      <c r="AX155" s="187" t="e">
        <f t="shared" si="170"/>
        <v>#VALUE!</v>
      </c>
      <c r="AY155" s="185">
        <f>COMMANDE!Q155</f>
        <v>0</v>
      </c>
      <c r="AZ155" s="186" t="str">
        <f t="shared" si="171"/>
        <v>-</v>
      </c>
      <c r="BA155" s="187" t="e">
        <f t="shared" si="172"/>
        <v>#VALUE!</v>
      </c>
      <c r="BB155" s="185">
        <f>COMMANDE!S155</f>
        <v>0</v>
      </c>
      <c r="BC155" s="186" t="str">
        <f t="shared" si="173"/>
        <v>-</v>
      </c>
      <c r="BD155" s="187" t="e">
        <f t="shared" si="174"/>
        <v>#VALUE!</v>
      </c>
      <c r="BE155" s="185">
        <f>COMMANDE!U155</f>
        <v>0</v>
      </c>
      <c r="BF155" s="186" t="str">
        <f t="shared" si="175"/>
        <v>-</v>
      </c>
      <c r="BG155" s="187" t="e">
        <f t="shared" si="176"/>
        <v>#VALUE!</v>
      </c>
      <c r="BH155" s="185">
        <f>COMMANDE!W155</f>
        <v>0</v>
      </c>
      <c r="BI155" s="186" t="str">
        <f t="shared" si="177"/>
        <v>-</v>
      </c>
      <c r="BJ155" s="187" t="e">
        <f t="shared" si="178"/>
        <v>#VALUE!</v>
      </c>
      <c r="BK155" s="185">
        <f>COMMANDE!Y155</f>
        <v>0</v>
      </c>
      <c r="BL155" s="186" t="str">
        <f t="shared" si="179"/>
        <v>-</v>
      </c>
      <c r="BM155" s="187" t="e">
        <f t="shared" si="180"/>
        <v>#VALUE!</v>
      </c>
      <c r="BN155" s="185">
        <f>COMMANDE!AA155</f>
        <v>0</v>
      </c>
      <c r="BO155" s="186" t="str">
        <f t="shared" si="181"/>
        <v>-</v>
      </c>
      <c r="BP155" s="187" t="e">
        <f t="shared" si="182"/>
        <v>#VALUE!</v>
      </c>
      <c r="BQ155" s="185">
        <f>COMMANDE!AC155</f>
        <v>0</v>
      </c>
      <c r="BR155" s="186" t="str">
        <f t="shared" si="183"/>
        <v>-</v>
      </c>
      <c r="BS155" s="187" t="e">
        <f t="shared" si="184"/>
        <v>#VALUE!</v>
      </c>
      <c r="BT155" s="185">
        <f>COMMANDE!AE155</f>
        <v>0</v>
      </c>
      <c r="BU155" s="186" t="str">
        <f t="shared" si="185"/>
        <v>-</v>
      </c>
      <c r="BV155" s="187" t="e">
        <f t="shared" si="186"/>
        <v>#VALUE!</v>
      </c>
      <c r="BW155" s="185">
        <f>COMMANDE!AG155</f>
        <v>0</v>
      </c>
      <c r="BX155" s="186" t="str">
        <f t="shared" si="187"/>
        <v>-</v>
      </c>
      <c r="BY155" s="187" t="e">
        <f t="shared" si="188"/>
        <v>#VALUE!</v>
      </c>
      <c r="BZ155" s="185">
        <f>COMMANDE!AI155</f>
        <v>0</v>
      </c>
      <c r="CA155" s="186" t="str">
        <f t="shared" si="189"/>
        <v>-</v>
      </c>
      <c r="CB155" s="187" t="e">
        <f t="shared" si="190"/>
        <v>#VALUE!</v>
      </c>
      <c r="CC155" s="185">
        <f>COMMANDE!AK155</f>
        <v>0</v>
      </c>
      <c r="CD155" s="186" t="str">
        <f t="shared" si="191"/>
        <v>-</v>
      </c>
      <c r="CE155" s="187" t="e">
        <f t="shared" si="192"/>
        <v>#VALUE!</v>
      </c>
      <c r="CF155" s="185">
        <f>COMMANDE!AM155</f>
        <v>0</v>
      </c>
      <c r="CG155" s="186" t="str">
        <f t="shared" si="193"/>
        <v>-</v>
      </c>
      <c r="CH155" s="187" t="e">
        <f t="shared" si="194"/>
        <v>#VALUE!</v>
      </c>
      <c r="CI155" s="185">
        <f>COMMANDE!AO155</f>
        <v>0</v>
      </c>
      <c r="CJ155" s="186" t="str">
        <f t="shared" si="195"/>
        <v>-</v>
      </c>
      <c r="CK155" s="187" t="e">
        <f t="shared" si="196"/>
        <v>#VALUE!</v>
      </c>
      <c r="CL155" s="185">
        <f>COMMANDE!AQ155</f>
        <v>0</v>
      </c>
      <c r="CM155" s="186" t="str">
        <f t="shared" si="197"/>
        <v>-</v>
      </c>
      <c r="CN155" s="187" t="e">
        <f t="shared" si="198"/>
        <v>#VALUE!</v>
      </c>
      <c r="CO155" s="185">
        <f>COMMANDE!AS155</f>
        <v>0</v>
      </c>
      <c r="CP155" s="186" t="str">
        <f t="shared" si="199"/>
        <v>-</v>
      </c>
      <c r="CQ155" s="187" t="e">
        <f t="shared" si="200"/>
        <v>#VALUE!</v>
      </c>
      <c r="CR155" s="185">
        <f>COMMANDE!AU155</f>
        <v>0</v>
      </c>
      <c r="CS155" s="186" t="str">
        <f t="shared" si="201"/>
        <v>-</v>
      </c>
      <c r="CT155" s="187" t="e">
        <f t="shared" si="202"/>
        <v>#VALUE!</v>
      </c>
      <c r="CU155" s="185">
        <f>COMMANDE!AW155</f>
        <v>0</v>
      </c>
      <c r="CV155" s="186" t="str">
        <f t="shared" si="203"/>
        <v>-</v>
      </c>
      <c r="CW155" s="187" t="e">
        <f t="shared" si="204"/>
        <v>#VALUE!</v>
      </c>
      <c r="CX155" s="185">
        <f>COMMANDE!AY155</f>
        <v>0</v>
      </c>
      <c r="CY155" s="186" t="str">
        <f t="shared" si="205"/>
        <v>-</v>
      </c>
      <c r="CZ155" s="187" t="e">
        <f t="shared" si="206"/>
        <v>#VALUE!</v>
      </c>
      <c r="DA155" s="185">
        <f>COMMANDE!BA155</f>
        <v>0</v>
      </c>
      <c r="DB155" s="186" t="str">
        <f t="shared" si="207"/>
        <v>-</v>
      </c>
      <c r="DC155" s="187" t="e">
        <f t="shared" si="208"/>
        <v>#VALUE!</v>
      </c>
      <c r="DD155" s="416"/>
      <c r="DE155" s="188"/>
    </row>
    <row r="156" spans="1:128" ht="40" customHeight="1" x14ac:dyDescent="0.2">
      <c r="A156" s="390" t="e">
        <f t="shared" si="141"/>
        <v>#VALUE!</v>
      </c>
      <c r="B156" s="390" t="e">
        <f t="shared" si="142"/>
        <v>#VALUE!</v>
      </c>
      <c r="C156" s="390" t="e">
        <f t="shared" si="143"/>
        <v>#VALUE!</v>
      </c>
      <c r="D156" s="390" t="e">
        <f t="shared" si="144"/>
        <v>#VALUE!</v>
      </c>
      <c r="E156" s="390" t="e">
        <f t="shared" si="145"/>
        <v>#VALUE!</v>
      </c>
      <c r="F156" s="390" t="e">
        <f t="shared" si="146"/>
        <v>#VALUE!</v>
      </c>
      <c r="G156" s="390" t="e">
        <f t="shared" si="147"/>
        <v>#VALUE!</v>
      </c>
      <c r="H156" s="390" t="e">
        <f t="shared" si="148"/>
        <v>#VALUE!</v>
      </c>
      <c r="I156" s="390" t="e">
        <f t="shared" si="149"/>
        <v>#VALUE!</v>
      </c>
      <c r="J156" s="390" t="e">
        <f t="shared" si="150"/>
        <v>#VALUE!</v>
      </c>
      <c r="K156" s="390" t="e">
        <f t="shared" si="151"/>
        <v>#VALUE!</v>
      </c>
      <c r="L156" s="390" t="e">
        <f t="shared" si="152"/>
        <v>#VALUE!</v>
      </c>
      <c r="M156" s="390" t="e">
        <f t="shared" si="153"/>
        <v>#VALUE!</v>
      </c>
      <c r="N156" s="390" t="e">
        <f t="shared" si="154"/>
        <v>#VALUE!</v>
      </c>
      <c r="O156" s="390" t="e">
        <f t="shared" si="155"/>
        <v>#VALUE!</v>
      </c>
      <c r="P156" s="390" t="e">
        <f t="shared" si="156"/>
        <v>#VALUE!</v>
      </c>
      <c r="Q156" s="390" t="e">
        <f t="shared" si="157"/>
        <v>#VALUE!</v>
      </c>
      <c r="R156" s="390" t="e">
        <f t="shared" si="158"/>
        <v>#VALUE!</v>
      </c>
      <c r="S156" s="390" t="e">
        <f t="shared" si="159"/>
        <v>#VALUE!</v>
      </c>
      <c r="T156" s="390" t="e">
        <f t="shared" si="160"/>
        <v>#VALUE!</v>
      </c>
      <c r="U156" s="387">
        <f t="shared" si="161"/>
        <v>0</v>
      </c>
      <c r="V156" s="175">
        <f>BDD!A146</f>
        <v>1101</v>
      </c>
      <c r="W156" s="176" t="str">
        <f>BDD!B146</f>
        <v>Oignon blanc BIO</v>
      </c>
      <c r="X156" s="177" t="str">
        <f>IF(BDD!F146=0, "", BDD!F146)</f>
        <v/>
      </c>
      <c r="Y156" s="178" t="e">
        <f>ROUND(BDD!G146+FDP_CMD_KG, 2)</f>
        <v>#VALUE!</v>
      </c>
      <c r="Z156" s="178" t="e">
        <f>ROUND(BDD!G146+FDP_FACT_KG, 2)</f>
        <v>#DIV/0!</v>
      </c>
      <c r="AA156" s="179" t="str">
        <f>BDD!H146</f>
        <v>kg</v>
      </c>
      <c r="AB156" s="180" t="e">
        <f>IF(NOT(ISBLANK(BDD!I146)), ROUND(SUM((BDD!G146*reduc1),FDP_CMD_KG), 2), "")</f>
        <v>#VALUE!</v>
      </c>
      <c r="AC156" s="180" t="e">
        <f>IF(NOT(ISBLANK(BDD!J146)), ROUND(SUM((BDD!G146*reduc2),FDP_CMD_KG), 2), "")</f>
        <v>#VALUE!</v>
      </c>
      <c r="AD156" s="180" t="str">
        <f>IF(NOT(ISBLANK(BDD!K146)), ROUND(SUM((BDD!G146*reduc3),FDP_CMD_KG), 2), "")</f>
        <v/>
      </c>
      <c r="AE156" s="180" t="e">
        <f>IF(NOT(ISBLANK(BDD!I146)), ROUND(SUM((BDD!G146*reduc1),FDP_FACT_KG), 2), "")</f>
        <v>#DIV/0!</v>
      </c>
      <c r="AF156" s="180" t="e">
        <f>IF(NOT(ISBLANK(BDD!J146)), ROUND(SUM((BDD!G146*reduc2),FDP_FACT_KG), 2), "")</f>
        <v>#DIV/0!</v>
      </c>
      <c r="AG156" s="180" t="str">
        <f>IF(NOT(ISBLANK(BDD!K146)), ROUND(SUM((BDD!G146*reduc3),FDP_FACT_KG), 2), "")</f>
        <v/>
      </c>
      <c r="AH156" s="181" t="str">
        <f>BDD!C146</f>
        <v>Malaga</v>
      </c>
      <c r="AI156" s="403">
        <f t="shared" si="162"/>
        <v>0</v>
      </c>
      <c r="AJ156" s="182" t="e">
        <f t="shared" si="163"/>
        <v>#VALUE!</v>
      </c>
      <c r="AK156" s="183" t="e">
        <f t="shared" si="164"/>
        <v>#VALUE!</v>
      </c>
      <c r="AL156" s="534"/>
      <c r="AM156" s="410"/>
      <c r="AN156" s="182" t="e">
        <f t="shared" si="165"/>
        <v>#DIV/0!</v>
      </c>
      <c r="AO156" s="184" t="e">
        <f t="shared" si="166"/>
        <v>#DIV/0!</v>
      </c>
      <c r="AP156" s="174"/>
      <c r="AQ156" s="174"/>
      <c r="AR156" s="534"/>
      <c r="AS156" s="409">
        <f t="shared" si="167"/>
        <v>0</v>
      </c>
      <c r="AT156" s="182" t="e">
        <f t="shared" si="168"/>
        <v>#DIV/0!</v>
      </c>
      <c r="AU156" s="183" t="e">
        <f t="shared" si="140"/>
        <v>#DIV/0!</v>
      </c>
      <c r="AV156" s="185">
        <f>COMMANDE!O156</f>
        <v>0</v>
      </c>
      <c r="AW156" s="186" t="str">
        <f t="shared" si="169"/>
        <v>-</v>
      </c>
      <c r="AX156" s="187" t="e">
        <f t="shared" si="170"/>
        <v>#VALUE!</v>
      </c>
      <c r="AY156" s="185">
        <f>COMMANDE!Q156</f>
        <v>0</v>
      </c>
      <c r="AZ156" s="186" t="str">
        <f t="shared" si="171"/>
        <v>-</v>
      </c>
      <c r="BA156" s="187" t="e">
        <f t="shared" si="172"/>
        <v>#VALUE!</v>
      </c>
      <c r="BB156" s="185">
        <f>COMMANDE!S156</f>
        <v>0</v>
      </c>
      <c r="BC156" s="186" t="str">
        <f t="shared" si="173"/>
        <v>-</v>
      </c>
      <c r="BD156" s="187" t="e">
        <f t="shared" si="174"/>
        <v>#VALUE!</v>
      </c>
      <c r="BE156" s="185">
        <f>COMMANDE!U156</f>
        <v>0</v>
      </c>
      <c r="BF156" s="186" t="str">
        <f t="shared" si="175"/>
        <v>-</v>
      </c>
      <c r="BG156" s="187" t="e">
        <f t="shared" si="176"/>
        <v>#VALUE!</v>
      </c>
      <c r="BH156" s="185">
        <f>COMMANDE!W156</f>
        <v>0</v>
      </c>
      <c r="BI156" s="186" t="str">
        <f t="shared" si="177"/>
        <v>-</v>
      </c>
      <c r="BJ156" s="187" t="e">
        <f t="shared" si="178"/>
        <v>#VALUE!</v>
      </c>
      <c r="BK156" s="185">
        <f>COMMANDE!Y156</f>
        <v>0</v>
      </c>
      <c r="BL156" s="186" t="str">
        <f t="shared" si="179"/>
        <v>-</v>
      </c>
      <c r="BM156" s="187" t="e">
        <f t="shared" si="180"/>
        <v>#VALUE!</v>
      </c>
      <c r="BN156" s="185">
        <f>COMMANDE!AA156</f>
        <v>0</v>
      </c>
      <c r="BO156" s="186" t="str">
        <f t="shared" si="181"/>
        <v>-</v>
      </c>
      <c r="BP156" s="187" t="e">
        <f t="shared" si="182"/>
        <v>#VALUE!</v>
      </c>
      <c r="BQ156" s="185">
        <f>COMMANDE!AC156</f>
        <v>0</v>
      </c>
      <c r="BR156" s="186" t="str">
        <f t="shared" si="183"/>
        <v>-</v>
      </c>
      <c r="BS156" s="187" t="e">
        <f t="shared" si="184"/>
        <v>#VALUE!</v>
      </c>
      <c r="BT156" s="185">
        <f>COMMANDE!AE156</f>
        <v>0</v>
      </c>
      <c r="BU156" s="186" t="str">
        <f t="shared" si="185"/>
        <v>-</v>
      </c>
      <c r="BV156" s="187" t="e">
        <f t="shared" si="186"/>
        <v>#VALUE!</v>
      </c>
      <c r="BW156" s="185">
        <f>COMMANDE!AG156</f>
        <v>0</v>
      </c>
      <c r="BX156" s="186" t="str">
        <f t="shared" si="187"/>
        <v>-</v>
      </c>
      <c r="BY156" s="187" t="e">
        <f t="shared" si="188"/>
        <v>#VALUE!</v>
      </c>
      <c r="BZ156" s="185">
        <f>COMMANDE!AI156</f>
        <v>0</v>
      </c>
      <c r="CA156" s="186" t="str">
        <f t="shared" si="189"/>
        <v>-</v>
      </c>
      <c r="CB156" s="187" t="e">
        <f t="shared" si="190"/>
        <v>#VALUE!</v>
      </c>
      <c r="CC156" s="185">
        <f>COMMANDE!AK156</f>
        <v>0</v>
      </c>
      <c r="CD156" s="186" t="str">
        <f t="shared" si="191"/>
        <v>-</v>
      </c>
      <c r="CE156" s="187" t="e">
        <f t="shared" si="192"/>
        <v>#VALUE!</v>
      </c>
      <c r="CF156" s="185">
        <f>COMMANDE!AM156</f>
        <v>0</v>
      </c>
      <c r="CG156" s="186" t="str">
        <f t="shared" si="193"/>
        <v>-</v>
      </c>
      <c r="CH156" s="187" t="e">
        <f t="shared" si="194"/>
        <v>#VALUE!</v>
      </c>
      <c r="CI156" s="185">
        <f>COMMANDE!AO156</f>
        <v>0</v>
      </c>
      <c r="CJ156" s="186" t="str">
        <f t="shared" si="195"/>
        <v>-</v>
      </c>
      <c r="CK156" s="187" t="e">
        <f t="shared" si="196"/>
        <v>#VALUE!</v>
      </c>
      <c r="CL156" s="185">
        <f>COMMANDE!AQ156</f>
        <v>0</v>
      </c>
      <c r="CM156" s="186" t="str">
        <f t="shared" si="197"/>
        <v>-</v>
      </c>
      <c r="CN156" s="187" t="e">
        <f t="shared" si="198"/>
        <v>#VALUE!</v>
      </c>
      <c r="CO156" s="185">
        <f>COMMANDE!AS156</f>
        <v>0</v>
      </c>
      <c r="CP156" s="186" t="str">
        <f t="shared" si="199"/>
        <v>-</v>
      </c>
      <c r="CQ156" s="187" t="e">
        <f t="shared" si="200"/>
        <v>#VALUE!</v>
      </c>
      <c r="CR156" s="185">
        <f>COMMANDE!AU156</f>
        <v>0</v>
      </c>
      <c r="CS156" s="186" t="str">
        <f t="shared" si="201"/>
        <v>-</v>
      </c>
      <c r="CT156" s="187" t="e">
        <f t="shared" si="202"/>
        <v>#VALUE!</v>
      </c>
      <c r="CU156" s="185">
        <f>COMMANDE!AW156</f>
        <v>0</v>
      </c>
      <c r="CV156" s="186" t="str">
        <f t="shared" si="203"/>
        <v>-</v>
      </c>
      <c r="CW156" s="187" t="e">
        <f t="shared" si="204"/>
        <v>#VALUE!</v>
      </c>
      <c r="CX156" s="185">
        <f>COMMANDE!AY156</f>
        <v>0</v>
      </c>
      <c r="CY156" s="186" t="str">
        <f t="shared" si="205"/>
        <v>-</v>
      </c>
      <c r="CZ156" s="187" t="e">
        <f t="shared" si="206"/>
        <v>#VALUE!</v>
      </c>
      <c r="DA156" s="185">
        <f>COMMANDE!BA156</f>
        <v>0</v>
      </c>
      <c r="DB156" s="186" t="str">
        <f t="shared" si="207"/>
        <v>-</v>
      </c>
      <c r="DC156" s="187" t="e">
        <f t="shared" si="208"/>
        <v>#VALUE!</v>
      </c>
      <c r="DD156" s="416"/>
      <c r="DE156" s="188"/>
    </row>
    <row r="157" spans="1:128" ht="40" customHeight="1" x14ac:dyDescent="0.2">
      <c r="A157" s="390" t="e">
        <f t="shared" si="141"/>
        <v>#VALUE!</v>
      </c>
      <c r="B157" s="390" t="e">
        <f t="shared" si="142"/>
        <v>#VALUE!</v>
      </c>
      <c r="C157" s="390" t="e">
        <f t="shared" si="143"/>
        <v>#VALUE!</v>
      </c>
      <c r="D157" s="390" t="e">
        <f t="shared" si="144"/>
        <v>#VALUE!</v>
      </c>
      <c r="E157" s="390" t="e">
        <f t="shared" si="145"/>
        <v>#VALUE!</v>
      </c>
      <c r="F157" s="390" t="e">
        <f t="shared" si="146"/>
        <v>#VALUE!</v>
      </c>
      <c r="G157" s="390" t="e">
        <f t="shared" si="147"/>
        <v>#VALUE!</v>
      </c>
      <c r="H157" s="390" t="e">
        <f t="shared" si="148"/>
        <v>#VALUE!</v>
      </c>
      <c r="I157" s="390" t="e">
        <f t="shared" si="149"/>
        <v>#VALUE!</v>
      </c>
      <c r="J157" s="390" t="e">
        <f t="shared" si="150"/>
        <v>#VALUE!</v>
      </c>
      <c r="K157" s="390" t="e">
        <f t="shared" si="151"/>
        <v>#VALUE!</v>
      </c>
      <c r="L157" s="390" t="e">
        <f t="shared" si="152"/>
        <v>#VALUE!</v>
      </c>
      <c r="M157" s="390" t="e">
        <f t="shared" si="153"/>
        <v>#VALUE!</v>
      </c>
      <c r="N157" s="390" t="e">
        <f t="shared" si="154"/>
        <v>#VALUE!</v>
      </c>
      <c r="O157" s="390" t="e">
        <f t="shared" si="155"/>
        <v>#VALUE!</v>
      </c>
      <c r="P157" s="390" t="e">
        <f t="shared" si="156"/>
        <v>#VALUE!</v>
      </c>
      <c r="Q157" s="390" t="e">
        <f t="shared" si="157"/>
        <v>#VALUE!</v>
      </c>
      <c r="R157" s="390" t="e">
        <f t="shared" si="158"/>
        <v>#VALUE!</v>
      </c>
      <c r="S157" s="390" t="e">
        <f t="shared" si="159"/>
        <v>#VALUE!</v>
      </c>
      <c r="T157" s="390" t="e">
        <f t="shared" si="160"/>
        <v>#VALUE!</v>
      </c>
      <c r="U157" s="387">
        <f t="shared" si="161"/>
        <v>0</v>
      </c>
      <c r="V157" s="175">
        <f>BDD!A147</f>
        <v>1151</v>
      </c>
      <c r="W157" s="176" t="str">
        <f>BDD!B147</f>
        <v>Oignon rouge BIO</v>
      </c>
      <c r="X157" s="177" t="str">
        <f>IF(BDD!F147=0, "", BDD!F147)</f>
        <v/>
      </c>
      <c r="Y157" s="178" t="e">
        <f>ROUND(BDD!G147+FDP_CMD_KG, 2)</f>
        <v>#VALUE!</v>
      </c>
      <c r="Z157" s="178" t="e">
        <f>ROUND(BDD!G147+FDP_FACT_KG, 2)</f>
        <v>#DIV/0!</v>
      </c>
      <c r="AA157" s="179" t="str">
        <f>BDD!H147</f>
        <v>kg</v>
      </c>
      <c r="AB157" s="180" t="e">
        <f>IF(NOT(ISBLANK(BDD!I147)), ROUND(SUM((BDD!G147*reduc1),FDP_CMD_KG), 2), "")</f>
        <v>#VALUE!</v>
      </c>
      <c r="AC157" s="180" t="e">
        <f>IF(NOT(ISBLANK(BDD!J147)), ROUND(SUM((BDD!G147*reduc2),FDP_CMD_KG), 2), "")</f>
        <v>#VALUE!</v>
      </c>
      <c r="AD157" s="180" t="str">
        <f>IF(NOT(ISBLANK(BDD!K147)), ROUND(SUM((BDD!G147*reduc3),FDP_CMD_KG), 2), "")</f>
        <v/>
      </c>
      <c r="AE157" s="180" t="e">
        <f>IF(NOT(ISBLANK(BDD!I147)), ROUND(SUM((BDD!G147*reduc1),FDP_FACT_KG), 2), "")</f>
        <v>#DIV/0!</v>
      </c>
      <c r="AF157" s="180" t="e">
        <f>IF(NOT(ISBLANK(BDD!J147)), ROUND(SUM((BDD!G147*reduc2),FDP_FACT_KG), 2), "")</f>
        <v>#DIV/0!</v>
      </c>
      <c r="AG157" s="180" t="str">
        <f>IF(NOT(ISBLANK(BDD!K147)), ROUND(SUM((BDD!G147*reduc3),FDP_FACT_KG), 2), "")</f>
        <v/>
      </c>
      <c r="AH157" s="181" t="str">
        <f>BDD!C147</f>
        <v>Malaga</v>
      </c>
      <c r="AI157" s="403">
        <f t="shared" si="162"/>
        <v>0</v>
      </c>
      <c r="AJ157" s="182" t="e">
        <f t="shared" si="163"/>
        <v>#VALUE!</v>
      </c>
      <c r="AK157" s="183" t="e">
        <f t="shared" si="164"/>
        <v>#VALUE!</v>
      </c>
      <c r="AL157" s="534"/>
      <c r="AM157" s="410"/>
      <c r="AN157" s="182" t="e">
        <f t="shared" si="165"/>
        <v>#DIV/0!</v>
      </c>
      <c r="AO157" s="184" t="e">
        <f t="shared" si="166"/>
        <v>#DIV/0!</v>
      </c>
      <c r="AP157" s="174"/>
      <c r="AQ157" s="174"/>
      <c r="AR157" s="534"/>
      <c r="AS157" s="409">
        <f t="shared" si="167"/>
        <v>0</v>
      </c>
      <c r="AT157" s="182" t="e">
        <f t="shared" si="168"/>
        <v>#DIV/0!</v>
      </c>
      <c r="AU157" s="183" t="e">
        <f t="shared" si="140"/>
        <v>#DIV/0!</v>
      </c>
      <c r="AV157" s="185">
        <f>COMMANDE!O157</f>
        <v>0</v>
      </c>
      <c r="AW157" s="186" t="str">
        <f t="shared" si="169"/>
        <v>-</v>
      </c>
      <c r="AX157" s="187" t="e">
        <f t="shared" si="170"/>
        <v>#VALUE!</v>
      </c>
      <c r="AY157" s="185">
        <f>COMMANDE!Q157</f>
        <v>0</v>
      </c>
      <c r="AZ157" s="186" t="str">
        <f t="shared" si="171"/>
        <v>-</v>
      </c>
      <c r="BA157" s="187" t="e">
        <f t="shared" si="172"/>
        <v>#VALUE!</v>
      </c>
      <c r="BB157" s="185">
        <f>COMMANDE!S157</f>
        <v>0</v>
      </c>
      <c r="BC157" s="186" t="str">
        <f t="shared" si="173"/>
        <v>-</v>
      </c>
      <c r="BD157" s="187" t="e">
        <f t="shared" si="174"/>
        <v>#VALUE!</v>
      </c>
      <c r="BE157" s="185">
        <f>COMMANDE!U157</f>
        <v>0</v>
      </c>
      <c r="BF157" s="186" t="str">
        <f t="shared" si="175"/>
        <v>-</v>
      </c>
      <c r="BG157" s="187" t="e">
        <f t="shared" si="176"/>
        <v>#VALUE!</v>
      </c>
      <c r="BH157" s="185">
        <f>COMMANDE!W157</f>
        <v>0</v>
      </c>
      <c r="BI157" s="186" t="str">
        <f t="shared" si="177"/>
        <v>-</v>
      </c>
      <c r="BJ157" s="187" t="e">
        <f t="shared" si="178"/>
        <v>#VALUE!</v>
      </c>
      <c r="BK157" s="185">
        <f>COMMANDE!Y157</f>
        <v>0</v>
      </c>
      <c r="BL157" s="186" t="str">
        <f t="shared" si="179"/>
        <v>-</v>
      </c>
      <c r="BM157" s="187" t="e">
        <f t="shared" si="180"/>
        <v>#VALUE!</v>
      </c>
      <c r="BN157" s="185">
        <f>COMMANDE!AA157</f>
        <v>0</v>
      </c>
      <c r="BO157" s="186" t="str">
        <f t="shared" si="181"/>
        <v>-</v>
      </c>
      <c r="BP157" s="187" t="e">
        <f t="shared" si="182"/>
        <v>#VALUE!</v>
      </c>
      <c r="BQ157" s="185">
        <f>COMMANDE!AC157</f>
        <v>0</v>
      </c>
      <c r="BR157" s="186" t="str">
        <f t="shared" si="183"/>
        <v>-</v>
      </c>
      <c r="BS157" s="187" t="e">
        <f t="shared" si="184"/>
        <v>#VALUE!</v>
      </c>
      <c r="BT157" s="185">
        <f>COMMANDE!AE157</f>
        <v>0</v>
      </c>
      <c r="BU157" s="186" t="str">
        <f t="shared" si="185"/>
        <v>-</v>
      </c>
      <c r="BV157" s="187" t="e">
        <f t="shared" si="186"/>
        <v>#VALUE!</v>
      </c>
      <c r="BW157" s="185">
        <f>COMMANDE!AG157</f>
        <v>0</v>
      </c>
      <c r="BX157" s="186" t="str">
        <f t="shared" si="187"/>
        <v>-</v>
      </c>
      <c r="BY157" s="187" t="e">
        <f t="shared" si="188"/>
        <v>#VALUE!</v>
      </c>
      <c r="BZ157" s="185">
        <f>COMMANDE!AI157</f>
        <v>0</v>
      </c>
      <c r="CA157" s="186" t="str">
        <f t="shared" si="189"/>
        <v>-</v>
      </c>
      <c r="CB157" s="187" t="e">
        <f t="shared" si="190"/>
        <v>#VALUE!</v>
      </c>
      <c r="CC157" s="185">
        <f>COMMANDE!AK157</f>
        <v>0</v>
      </c>
      <c r="CD157" s="186" t="str">
        <f t="shared" si="191"/>
        <v>-</v>
      </c>
      <c r="CE157" s="187" t="e">
        <f t="shared" si="192"/>
        <v>#VALUE!</v>
      </c>
      <c r="CF157" s="185">
        <f>COMMANDE!AM157</f>
        <v>0</v>
      </c>
      <c r="CG157" s="186" t="str">
        <f t="shared" si="193"/>
        <v>-</v>
      </c>
      <c r="CH157" s="187" t="e">
        <f t="shared" si="194"/>
        <v>#VALUE!</v>
      </c>
      <c r="CI157" s="185">
        <f>COMMANDE!AO157</f>
        <v>0</v>
      </c>
      <c r="CJ157" s="186" t="str">
        <f t="shared" si="195"/>
        <v>-</v>
      </c>
      <c r="CK157" s="187" t="e">
        <f t="shared" si="196"/>
        <v>#VALUE!</v>
      </c>
      <c r="CL157" s="185">
        <f>COMMANDE!AQ157</f>
        <v>0</v>
      </c>
      <c r="CM157" s="186" t="str">
        <f t="shared" si="197"/>
        <v>-</v>
      </c>
      <c r="CN157" s="187" t="e">
        <f t="shared" si="198"/>
        <v>#VALUE!</v>
      </c>
      <c r="CO157" s="185">
        <f>COMMANDE!AS157</f>
        <v>0</v>
      </c>
      <c r="CP157" s="186" t="str">
        <f t="shared" si="199"/>
        <v>-</v>
      </c>
      <c r="CQ157" s="187" t="e">
        <f t="shared" si="200"/>
        <v>#VALUE!</v>
      </c>
      <c r="CR157" s="185">
        <f>COMMANDE!AU157</f>
        <v>0</v>
      </c>
      <c r="CS157" s="186" t="str">
        <f t="shared" si="201"/>
        <v>-</v>
      </c>
      <c r="CT157" s="187" t="e">
        <f t="shared" si="202"/>
        <v>#VALUE!</v>
      </c>
      <c r="CU157" s="185">
        <f>COMMANDE!AW157</f>
        <v>0</v>
      </c>
      <c r="CV157" s="186" t="str">
        <f t="shared" si="203"/>
        <v>-</v>
      </c>
      <c r="CW157" s="187" t="e">
        <f t="shared" si="204"/>
        <v>#VALUE!</v>
      </c>
      <c r="CX157" s="185">
        <f>COMMANDE!AY157</f>
        <v>0</v>
      </c>
      <c r="CY157" s="186" t="str">
        <f t="shared" si="205"/>
        <v>-</v>
      </c>
      <c r="CZ157" s="187" t="e">
        <f t="shared" si="206"/>
        <v>#VALUE!</v>
      </c>
      <c r="DA157" s="185">
        <f>COMMANDE!BA157</f>
        <v>0</v>
      </c>
      <c r="DB157" s="186" t="str">
        <f t="shared" si="207"/>
        <v>-</v>
      </c>
      <c r="DC157" s="187" t="e">
        <f t="shared" si="208"/>
        <v>#VALUE!</v>
      </c>
      <c r="DD157" s="416"/>
      <c r="DE157" s="188"/>
    </row>
    <row r="158" spans="1:128" ht="40" customHeight="1" x14ac:dyDescent="0.2">
      <c r="A158" s="390" t="e">
        <f t="shared" si="141"/>
        <v>#VALUE!</v>
      </c>
      <c r="B158" s="390" t="e">
        <f t="shared" si="142"/>
        <v>#VALUE!</v>
      </c>
      <c r="C158" s="390" t="e">
        <f t="shared" si="143"/>
        <v>#VALUE!</v>
      </c>
      <c r="D158" s="390" t="e">
        <f t="shared" si="144"/>
        <v>#VALUE!</v>
      </c>
      <c r="E158" s="390" t="e">
        <f t="shared" si="145"/>
        <v>#VALUE!</v>
      </c>
      <c r="F158" s="390" t="e">
        <f t="shared" si="146"/>
        <v>#VALUE!</v>
      </c>
      <c r="G158" s="390" t="e">
        <f t="shared" si="147"/>
        <v>#VALUE!</v>
      </c>
      <c r="H158" s="390" t="e">
        <f t="shared" si="148"/>
        <v>#VALUE!</v>
      </c>
      <c r="I158" s="390" t="e">
        <f t="shared" si="149"/>
        <v>#VALUE!</v>
      </c>
      <c r="J158" s="390" t="e">
        <f t="shared" si="150"/>
        <v>#VALUE!</v>
      </c>
      <c r="K158" s="390" t="e">
        <f t="shared" si="151"/>
        <v>#VALUE!</v>
      </c>
      <c r="L158" s="390" t="e">
        <f t="shared" si="152"/>
        <v>#VALUE!</v>
      </c>
      <c r="M158" s="390" t="e">
        <f t="shared" si="153"/>
        <v>#VALUE!</v>
      </c>
      <c r="N158" s="390" t="e">
        <f t="shared" si="154"/>
        <v>#VALUE!</v>
      </c>
      <c r="O158" s="390" t="e">
        <f t="shared" si="155"/>
        <v>#VALUE!</v>
      </c>
      <c r="P158" s="390" t="e">
        <f t="shared" si="156"/>
        <v>#VALUE!</v>
      </c>
      <c r="Q158" s="390" t="e">
        <f t="shared" si="157"/>
        <v>#VALUE!</v>
      </c>
      <c r="R158" s="390" t="e">
        <f t="shared" si="158"/>
        <v>#VALUE!</v>
      </c>
      <c r="S158" s="390" t="e">
        <f t="shared" si="159"/>
        <v>#VALUE!</v>
      </c>
      <c r="T158" s="390" t="e">
        <f t="shared" si="160"/>
        <v>#VALUE!</v>
      </c>
      <c r="U158" s="387">
        <f t="shared" si="161"/>
        <v>0</v>
      </c>
      <c r="V158" s="175">
        <f>BDD!A148</f>
        <v>6025</v>
      </c>
      <c r="W158" s="176" t="str">
        <f>BDD!B148</f>
        <v>Olives Aloreña BIO non pasteurisées (Bocal 800g)</v>
      </c>
      <c r="X158" s="177" t="str">
        <f>IF(BDD!F148=0, "", BDD!F148)</f>
        <v/>
      </c>
      <c r="Y158" s="178" t="e">
        <f>ROUND(BDD!G148+FDP_CMD_KG, 2)</f>
        <v>#VALUE!</v>
      </c>
      <c r="Z158" s="178" t="e">
        <f>ROUND(BDD!G148+FDP_FACT_KG, 2)</f>
        <v>#DIV/0!</v>
      </c>
      <c r="AA158" s="179" t="str">
        <f>BDD!H148</f>
        <v>Pièce</v>
      </c>
      <c r="AB158" s="180" t="e">
        <f>IF(NOT(ISBLANK(BDD!I148)), ROUND(SUM((BDD!G148*reduc1),FDP_CMD_KG), 2), "")</f>
        <v>#VALUE!</v>
      </c>
      <c r="AC158" s="180" t="str">
        <f>IF(NOT(ISBLANK(BDD!J148)), ROUND(SUM((BDD!G148*reduc2),FDP_CMD_KG), 2), "")</f>
        <v/>
      </c>
      <c r="AD158" s="180" t="str">
        <f>IF(NOT(ISBLANK(BDD!K148)), ROUND(SUM((BDD!G148*reduc3),FDP_CMD_KG), 2), "")</f>
        <v/>
      </c>
      <c r="AE158" s="180" t="e">
        <f>IF(NOT(ISBLANK(BDD!I148)), ROUND(SUM((BDD!G148*reduc1),FDP_FACT_KG), 2), "")</f>
        <v>#DIV/0!</v>
      </c>
      <c r="AF158" s="180" t="str">
        <f>IF(NOT(ISBLANK(BDD!J148)), ROUND(SUM((BDD!G148*reduc2),FDP_FACT_KG), 2), "")</f>
        <v/>
      </c>
      <c r="AG158" s="180" t="str">
        <f>IF(NOT(ISBLANK(BDD!K148)), ROUND(SUM((BDD!G148*reduc3),FDP_FACT_KG), 2), "")</f>
        <v/>
      </c>
      <c r="AH158" s="181" t="str">
        <f>BDD!C148</f>
        <v>Malaga</v>
      </c>
      <c r="AI158" s="403">
        <f t="shared" si="162"/>
        <v>0</v>
      </c>
      <c r="AJ158" s="182" t="e">
        <f t="shared" si="163"/>
        <v>#VALUE!</v>
      </c>
      <c r="AK158" s="183" t="e">
        <f t="shared" si="164"/>
        <v>#VALUE!</v>
      </c>
      <c r="AL158" s="534"/>
      <c r="AM158" s="410"/>
      <c r="AN158" s="182" t="e">
        <f t="shared" si="165"/>
        <v>#DIV/0!</v>
      </c>
      <c r="AO158" s="184" t="e">
        <f t="shared" si="166"/>
        <v>#DIV/0!</v>
      </c>
      <c r="AP158" s="174"/>
      <c r="AQ158" s="174"/>
      <c r="AR158" s="534"/>
      <c r="AS158" s="409">
        <f t="shared" si="167"/>
        <v>0</v>
      </c>
      <c r="AT158" s="182" t="e">
        <f t="shared" si="168"/>
        <v>#DIV/0!</v>
      </c>
      <c r="AU158" s="183" t="e">
        <f t="shared" si="140"/>
        <v>#DIV/0!</v>
      </c>
      <c r="AV158" s="185">
        <f>COMMANDE!O158</f>
        <v>0</v>
      </c>
      <c r="AW158" s="186" t="str">
        <f t="shared" si="169"/>
        <v>-</v>
      </c>
      <c r="AX158" s="187" t="e">
        <f t="shared" si="170"/>
        <v>#VALUE!</v>
      </c>
      <c r="AY158" s="185">
        <f>COMMANDE!Q158</f>
        <v>0</v>
      </c>
      <c r="AZ158" s="186" t="str">
        <f t="shared" si="171"/>
        <v>-</v>
      </c>
      <c r="BA158" s="187" t="e">
        <f t="shared" si="172"/>
        <v>#VALUE!</v>
      </c>
      <c r="BB158" s="185">
        <f>COMMANDE!S158</f>
        <v>0</v>
      </c>
      <c r="BC158" s="186" t="str">
        <f t="shared" si="173"/>
        <v>-</v>
      </c>
      <c r="BD158" s="187" t="e">
        <f t="shared" si="174"/>
        <v>#VALUE!</v>
      </c>
      <c r="BE158" s="185">
        <f>COMMANDE!U158</f>
        <v>0</v>
      </c>
      <c r="BF158" s="186" t="str">
        <f t="shared" si="175"/>
        <v>-</v>
      </c>
      <c r="BG158" s="187" t="e">
        <f t="shared" si="176"/>
        <v>#VALUE!</v>
      </c>
      <c r="BH158" s="185">
        <f>COMMANDE!W158</f>
        <v>0</v>
      </c>
      <c r="BI158" s="186" t="str">
        <f t="shared" si="177"/>
        <v>-</v>
      </c>
      <c r="BJ158" s="187" t="e">
        <f t="shared" si="178"/>
        <v>#VALUE!</v>
      </c>
      <c r="BK158" s="185">
        <f>COMMANDE!Y158</f>
        <v>0</v>
      </c>
      <c r="BL158" s="186" t="str">
        <f t="shared" si="179"/>
        <v>-</v>
      </c>
      <c r="BM158" s="187" t="e">
        <f t="shared" si="180"/>
        <v>#VALUE!</v>
      </c>
      <c r="BN158" s="185">
        <f>COMMANDE!AA158</f>
        <v>0</v>
      </c>
      <c r="BO158" s="186" t="str">
        <f t="shared" si="181"/>
        <v>-</v>
      </c>
      <c r="BP158" s="187" t="e">
        <f t="shared" si="182"/>
        <v>#VALUE!</v>
      </c>
      <c r="BQ158" s="185">
        <f>COMMANDE!AC158</f>
        <v>0</v>
      </c>
      <c r="BR158" s="186" t="str">
        <f t="shared" si="183"/>
        <v>-</v>
      </c>
      <c r="BS158" s="187" t="e">
        <f t="shared" si="184"/>
        <v>#VALUE!</v>
      </c>
      <c r="BT158" s="185">
        <f>COMMANDE!AE158</f>
        <v>0</v>
      </c>
      <c r="BU158" s="186" t="str">
        <f t="shared" si="185"/>
        <v>-</v>
      </c>
      <c r="BV158" s="187" t="e">
        <f t="shared" si="186"/>
        <v>#VALUE!</v>
      </c>
      <c r="BW158" s="185">
        <f>COMMANDE!AG158</f>
        <v>0</v>
      </c>
      <c r="BX158" s="186" t="str">
        <f t="shared" si="187"/>
        <v>-</v>
      </c>
      <c r="BY158" s="187" t="e">
        <f t="shared" si="188"/>
        <v>#VALUE!</v>
      </c>
      <c r="BZ158" s="185">
        <f>COMMANDE!AI158</f>
        <v>0</v>
      </c>
      <c r="CA158" s="186" t="str">
        <f t="shared" si="189"/>
        <v>-</v>
      </c>
      <c r="CB158" s="187" t="e">
        <f t="shared" si="190"/>
        <v>#VALUE!</v>
      </c>
      <c r="CC158" s="185">
        <f>COMMANDE!AK158</f>
        <v>0</v>
      </c>
      <c r="CD158" s="186" t="str">
        <f t="shared" si="191"/>
        <v>-</v>
      </c>
      <c r="CE158" s="187" t="e">
        <f t="shared" si="192"/>
        <v>#VALUE!</v>
      </c>
      <c r="CF158" s="185">
        <f>COMMANDE!AM158</f>
        <v>0</v>
      </c>
      <c r="CG158" s="186" t="str">
        <f t="shared" si="193"/>
        <v>-</v>
      </c>
      <c r="CH158" s="187" t="e">
        <f t="shared" si="194"/>
        <v>#VALUE!</v>
      </c>
      <c r="CI158" s="185">
        <f>COMMANDE!AO158</f>
        <v>0</v>
      </c>
      <c r="CJ158" s="186" t="str">
        <f t="shared" si="195"/>
        <v>-</v>
      </c>
      <c r="CK158" s="187" t="e">
        <f t="shared" si="196"/>
        <v>#VALUE!</v>
      </c>
      <c r="CL158" s="185">
        <f>COMMANDE!AQ158</f>
        <v>0</v>
      </c>
      <c r="CM158" s="186" t="str">
        <f t="shared" si="197"/>
        <v>-</v>
      </c>
      <c r="CN158" s="187" t="e">
        <f t="shared" si="198"/>
        <v>#VALUE!</v>
      </c>
      <c r="CO158" s="185">
        <f>COMMANDE!AS158</f>
        <v>0</v>
      </c>
      <c r="CP158" s="186" t="str">
        <f t="shared" si="199"/>
        <v>-</v>
      </c>
      <c r="CQ158" s="187" t="e">
        <f t="shared" si="200"/>
        <v>#VALUE!</v>
      </c>
      <c r="CR158" s="185">
        <f>COMMANDE!AU158</f>
        <v>0</v>
      </c>
      <c r="CS158" s="186" t="str">
        <f t="shared" si="201"/>
        <v>-</v>
      </c>
      <c r="CT158" s="187" t="e">
        <f t="shared" si="202"/>
        <v>#VALUE!</v>
      </c>
      <c r="CU158" s="185">
        <f>COMMANDE!AW158</f>
        <v>0</v>
      </c>
      <c r="CV158" s="186" t="str">
        <f t="shared" si="203"/>
        <v>-</v>
      </c>
      <c r="CW158" s="187" t="e">
        <f t="shared" si="204"/>
        <v>#VALUE!</v>
      </c>
      <c r="CX158" s="185">
        <f>COMMANDE!AY158</f>
        <v>0</v>
      </c>
      <c r="CY158" s="186" t="str">
        <f t="shared" si="205"/>
        <v>-</v>
      </c>
      <c r="CZ158" s="187" t="e">
        <f t="shared" si="206"/>
        <v>#VALUE!</v>
      </c>
      <c r="DA158" s="185">
        <f>COMMANDE!BA158</f>
        <v>0</v>
      </c>
      <c r="DB158" s="186" t="str">
        <f t="shared" si="207"/>
        <v>-</v>
      </c>
      <c r="DC158" s="187" t="e">
        <f t="shared" si="208"/>
        <v>#VALUE!</v>
      </c>
      <c r="DD158" s="416"/>
      <c r="DE158" s="188"/>
    </row>
    <row r="159" spans="1:128" ht="40" customHeight="1" x14ac:dyDescent="0.2">
      <c r="A159" s="390" t="e">
        <f t="shared" si="141"/>
        <v>#VALUE!</v>
      </c>
      <c r="B159" s="390" t="e">
        <f t="shared" si="142"/>
        <v>#VALUE!</v>
      </c>
      <c r="C159" s="390" t="e">
        <f t="shared" si="143"/>
        <v>#VALUE!</v>
      </c>
      <c r="D159" s="390" t="e">
        <f t="shared" si="144"/>
        <v>#VALUE!</v>
      </c>
      <c r="E159" s="390" t="e">
        <f t="shared" si="145"/>
        <v>#VALUE!</v>
      </c>
      <c r="F159" s="390" t="e">
        <f t="shared" si="146"/>
        <v>#VALUE!</v>
      </c>
      <c r="G159" s="390" t="e">
        <f t="shared" si="147"/>
        <v>#VALUE!</v>
      </c>
      <c r="H159" s="390" t="e">
        <f t="shared" si="148"/>
        <v>#VALUE!</v>
      </c>
      <c r="I159" s="390" t="e">
        <f t="shared" si="149"/>
        <v>#VALUE!</v>
      </c>
      <c r="J159" s="390" t="e">
        <f t="shared" si="150"/>
        <v>#VALUE!</v>
      </c>
      <c r="K159" s="390" t="e">
        <f t="shared" si="151"/>
        <v>#VALUE!</v>
      </c>
      <c r="L159" s="390" t="e">
        <f t="shared" si="152"/>
        <v>#VALUE!</v>
      </c>
      <c r="M159" s="390" t="e">
        <f t="shared" si="153"/>
        <v>#VALUE!</v>
      </c>
      <c r="N159" s="390" t="e">
        <f t="shared" si="154"/>
        <v>#VALUE!</v>
      </c>
      <c r="O159" s="390" t="e">
        <f t="shared" si="155"/>
        <v>#VALUE!</v>
      </c>
      <c r="P159" s="390" t="e">
        <f t="shared" si="156"/>
        <v>#VALUE!</v>
      </c>
      <c r="Q159" s="390" t="e">
        <f t="shared" si="157"/>
        <v>#VALUE!</v>
      </c>
      <c r="R159" s="390" t="e">
        <f t="shared" si="158"/>
        <v>#VALUE!</v>
      </c>
      <c r="S159" s="390" t="e">
        <f t="shared" si="159"/>
        <v>#VALUE!</v>
      </c>
      <c r="T159" s="390" t="e">
        <f t="shared" si="160"/>
        <v>#VALUE!</v>
      </c>
      <c r="U159" s="387">
        <f t="shared" si="161"/>
        <v>0</v>
      </c>
      <c r="V159" s="175">
        <f>BDD!A149</f>
        <v>5119</v>
      </c>
      <c r="W159" s="176" t="str">
        <f>BDD!B149</f>
        <v>Olives fermentées BIO non pasteurisées (env. 450g, Fraîches, semi-sèches, sèches, au choix, sans sel, sans eau et sans autres ajouts)</v>
      </c>
      <c r="X159" s="177" t="str">
        <f>IF(BDD!F149=0, "", BDD!F149)</f>
        <v/>
      </c>
      <c r="Y159" s="178" t="e">
        <f>ROUND(BDD!G149+FDP_CMD_KG, 2)</f>
        <v>#VALUE!</v>
      </c>
      <c r="Z159" s="178" t="e">
        <f>ROUND(BDD!G149+FDP_FACT_KG, 2)</f>
        <v>#DIV/0!</v>
      </c>
      <c r="AA159" s="179" t="str">
        <f>BDD!H149</f>
        <v>Pièce</v>
      </c>
      <c r="AB159" s="180" t="str">
        <f>IF(NOT(ISBLANK(BDD!I149)), ROUND(SUM((BDD!G149*reduc1),FDP_CMD_KG), 2), "")</f>
        <v/>
      </c>
      <c r="AC159" s="180" t="str">
        <f>IF(NOT(ISBLANK(BDD!J149)), ROUND(SUM((BDD!G149*reduc2),FDP_CMD_KG), 2), "")</f>
        <v/>
      </c>
      <c r="AD159" s="180" t="str">
        <f>IF(NOT(ISBLANK(BDD!K149)), ROUND(SUM((BDD!G149*reduc3),FDP_CMD_KG), 2), "")</f>
        <v/>
      </c>
      <c r="AE159" s="180" t="str">
        <f>IF(NOT(ISBLANK(BDD!I149)), ROUND(SUM((BDD!G149*reduc1),FDP_FACT_KG), 2), "")</f>
        <v/>
      </c>
      <c r="AF159" s="180" t="str">
        <f>IF(NOT(ISBLANK(BDD!J149)), ROUND(SUM((BDD!G149*reduc2),FDP_FACT_KG), 2), "")</f>
        <v/>
      </c>
      <c r="AG159" s="180" t="str">
        <f>IF(NOT(ISBLANK(BDD!K149)), ROUND(SUM((BDD!G149*reduc3),FDP_FACT_KG), 2), "")</f>
        <v/>
      </c>
      <c r="AH159" s="181" t="str">
        <f>BDD!C149</f>
        <v>Valence</v>
      </c>
      <c r="AI159" s="403">
        <f t="shared" si="162"/>
        <v>0</v>
      </c>
      <c r="AJ159" s="182" t="e">
        <f t="shared" si="163"/>
        <v>#VALUE!</v>
      </c>
      <c r="AK159" s="183" t="e">
        <f t="shared" si="164"/>
        <v>#VALUE!</v>
      </c>
      <c r="AL159" s="534"/>
      <c r="AM159" s="410"/>
      <c r="AN159" s="182" t="e">
        <f t="shared" si="165"/>
        <v>#DIV/0!</v>
      </c>
      <c r="AO159" s="184" t="e">
        <f t="shared" si="166"/>
        <v>#DIV/0!</v>
      </c>
      <c r="AP159" s="174"/>
      <c r="AQ159" s="174"/>
      <c r="AR159" s="534"/>
      <c r="AS159" s="409">
        <f t="shared" si="167"/>
        <v>0</v>
      </c>
      <c r="AT159" s="182" t="e">
        <f t="shared" si="168"/>
        <v>#DIV/0!</v>
      </c>
      <c r="AU159" s="183" t="e">
        <f t="shared" si="140"/>
        <v>#DIV/0!</v>
      </c>
      <c r="AV159" s="185">
        <f>COMMANDE!O159</f>
        <v>0</v>
      </c>
      <c r="AW159" s="186" t="str">
        <f t="shared" si="169"/>
        <v>-</v>
      </c>
      <c r="AX159" s="187" t="e">
        <f t="shared" si="170"/>
        <v>#VALUE!</v>
      </c>
      <c r="AY159" s="185">
        <f>COMMANDE!Q159</f>
        <v>0</v>
      </c>
      <c r="AZ159" s="186" t="str">
        <f t="shared" si="171"/>
        <v>-</v>
      </c>
      <c r="BA159" s="187" t="e">
        <f t="shared" si="172"/>
        <v>#VALUE!</v>
      </c>
      <c r="BB159" s="185">
        <f>COMMANDE!S159</f>
        <v>0</v>
      </c>
      <c r="BC159" s="186" t="str">
        <f t="shared" si="173"/>
        <v>-</v>
      </c>
      <c r="BD159" s="187" t="e">
        <f t="shared" si="174"/>
        <v>#VALUE!</v>
      </c>
      <c r="BE159" s="185">
        <f>COMMANDE!U159</f>
        <v>0</v>
      </c>
      <c r="BF159" s="186" t="str">
        <f t="shared" si="175"/>
        <v>-</v>
      </c>
      <c r="BG159" s="187" t="e">
        <f t="shared" si="176"/>
        <v>#VALUE!</v>
      </c>
      <c r="BH159" s="185">
        <f>COMMANDE!W159</f>
        <v>0</v>
      </c>
      <c r="BI159" s="186" t="str">
        <f t="shared" si="177"/>
        <v>-</v>
      </c>
      <c r="BJ159" s="187" t="e">
        <f t="shared" si="178"/>
        <v>#VALUE!</v>
      </c>
      <c r="BK159" s="185">
        <f>COMMANDE!Y159</f>
        <v>0</v>
      </c>
      <c r="BL159" s="186" t="str">
        <f t="shared" si="179"/>
        <v>-</v>
      </c>
      <c r="BM159" s="187" t="e">
        <f t="shared" si="180"/>
        <v>#VALUE!</v>
      </c>
      <c r="BN159" s="185">
        <f>COMMANDE!AA159</f>
        <v>0</v>
      </c>
      <c r="BO159" s="186" t="str">
        <f t="shared" si="181"/>
        <v>-</v>
      </c>
      <c r="BP159" s="187" t="e">
        <f t="shared" si="182"/>
        <v>#VALUE!</v>
      </c>
      <c r="BQ159" s="185">
        <f>COMMANDE!AC159</f>
        <v>0</v>
      </c>
      <c r="BR159" s="186" t="str">
        <f t="shared" si="183"/>
        <v>-</v>
      </c>
      <c r="BS159" s="187" t="e">
        <f t="shared" si="184"/>
        <v>#VALUE!</v>
      </c>
      <c r="BT159" s="185">
        <f>COMMANDE!AE159</f>
        <v>0</v>
      </c>
      <c r="BU159" s="186" t="str">
        <f t="shared" si="185"/>
        <v>-</v>
      </c>
      <c r="BV159" s="187" t="e">
        <f t="shared" si="186"/>
        <v>#VALUE!</v>
      </c>
      <c r="BW159" s="185">
        <f>COMMANDE!AG159</f>
        <v>0</v>
      </c>
      <c r="BX159" s="186" t="str">
        <f t="shared" si="187"/>
        <v>-</v>
      </c>
      <c r="BY159" s="187" t="e">
        <f t="shared" si="188"/>
        <v>#VALUE!</v>
      </c>
      <c r="BZ159" s="185">
        <f>COMMANDE!AI159</f>
        <v>0</v>
      </c>
      <c r="CA159" s="186" t="str">
        <f t="shared" si="189"/>
        <v>-</v>
      </c>
      <c r="CB159" s="187" t="e">
        <f t="shared" si="190"/>
        <v>#VALUE!</v>
      </c>
      <c r="CC159" s="185">
        <f>COMMANDE!AK159</f>
        <v>0</v>
      </c>
      <c r="CD159" s="186" t="str">
        <f t="shared" si="191"/>
        <v>-</v>
      </c>
      <c r="CE159" s="187" t="e">
        <f t="shared" si="192"/>
        <v>#VALUE!</v>
      </c>
      <c r="CF159" s="185">
        <f>COMMANDE!AM159</f>
        <v>0</v>
      </c>
      <c r="CG159" s="186" t="str">
        <f t="shared" si="193"/>
        <v>-</v>
      </c>
      <c r="CH159" s="187" t="e">
        <f t="shared" si="194"/>
        <v>#VALUE!</v>
      </c>
      <c r="CI159" s="185">
        <f>COMMANDE!AO159</f>
        <v>0</v>
      </c>
      <c r="CJ159" s="186" t="str">
        <f t="shared" si="195"/>
        <v>-</v>
      </c>
      <c r="CK159" s="187" t="e">
        <f t="shared" si="196"/>
        <v>#VALUE!</v>
      </c>
      <c r="CL159" s="185">
        <f>COMMANDE!AQ159</f>
        <v>0</v>
      </c>
      <c r="CM159" s="186" t="str">
        <f t="shared" si="197"/>
        <v>-</v>
      </c>
      <c r="CN159" s="187" t="e">
        <f t="shared" si="198"/>
        <v>#VALUE!</v>
      </c>
      <c r="CO159" s="185">
        <f>COMMANDE!AS159</f>
        <v>0</v>
      </c>
      <c r="CP159" s="186" t="str">
        <f t="shared" si="199"/>
        <v>-</v>
      </c>
      <c r="CQ159" s="187" t="e">
        <f t="shared" si="200"/>
        <v>#VALUE!</v>
      </c>
      <c r="CR159" s="185">
        <f>COMMANDE!AU159</f>
        <v>0</v>
      </c>
      <c r="CS159" s="186" t="str">
        <f t="shared" si="201"/>
        <v>-</v>
      </c>
      <c r="CT159" s="187" t="e">
        <f t="shared" si="202"/>
        <v>#VALUE!</v>
      </c>
      <c r="CU159" s="185">
        <f>COMMANDE!AW159</f>
        <v>0</v>
      </c>
      <c r="CV159" s="186" t="str">
        <f t="shared" si="203"/>
        <v>-</v>
      </c>
      <c r="CW159" s="187" t="e">
        <f t="shared" si="204"/>
        <v>#VALUE!</v>
      </c>
      <c r="CX159" s="185">
        <f>COMMANDE!AY159</f>
        <v>0</v>
      </c>
      <c r="CY159" s="186" t="str">
        <f t="shared" si="205"/>
        <v>-</v>
      </c>
      <c r="CZ159" s="187" t="e">
        <f t="shared" si="206"/>
        <v>#VALUE!</v>
      </c>
      <c r="DA159" s="185">
        <f>COMMANDE!BA159</f>
        <v>0</v>
      </c>
      <c r="DB159" s="186" t="str">
        <f t="shared" si="207"/>
        <v>-</v>
      </c>
      <c r="DC159" s="187" t="e">
        <f t="shared" si="208"/>
        <v>#VALUE!</v>
      </c>
      <c r="DD159" s="416"/>
      <c r="DE159" s="188"/>
    </row>
    <row r="160" spans="1:128" s="190" customFormat="1" ht="40" customHeight="1" x14ac:dyDescent="0.2">
      <c r="A160" s="390" t="e">
        <f t="shared" si="141"/>
        <v>#VALUE!</v>
      </c>
      <c r="B160" s="390" t="e">
        <f t="shared" si="142"/>
        <v>#VALUE!</v>
      </c>
      <c r="C160" s="390" t="e">
        <f t="shared" si="143"/>
        <v>#VALUE!</v>
      </c>
      <c r="D160" s="390" t="e">
        <f t="shared" si="144"/>
        <v>#VALUE!</v>
      </c>
      <c r="E160" s="390" t="e">
        <f t="shared" si="145"/>
        <v>#VALUE!</v>
      </c>
      <c r="F160" s="390" t="e">
        <f t="shared" si="146"/>
        <v>#VALUE!</v>
      </c>
      <c r="G160" s="390" t="e">
        <f t="shared" si="147"/>
        <v>#VALUE!</v>
      </c>
      <c r="H160" s="390" t="e">
        <f t="shared" si="148"/>
        <v>#VALUE!</v>
      </c>
      <c r="I160" s="390" t="e">
        <f t="shared" si="149"/>
        <v>#VALUE!</v>
      </c>
      <c r="J160" s="390" t="e">
        <f t="shared" si="150"/>
        <v>#VALUE!</v>
      </c>
      <c r="K160" s="390" t="e">
        <f t="shared" si="151"/>
        <v>#VALUE!</v>
      </c>
      <c r="L160" s="390" t="e">
        <f t="shared" si="152"/>
        <v>#VALUE!</v>
      </c>
      <c r="M160" s="390" t="e">
        <f t="shared" si="153"/>
        <v>#VALUE!</v>
      </c>
      <c r="N160" s="390" t="e">
        <f t="shared" si="154"/>
        <v>#VALUE!</v>
      </c>
      <c r="O160" s="390" t="e">
        <f t="shared" si="155"/>
        <v>#VALUE!</v>
      </c>
      <c r="P160" s="390" t="e">
        <f t="shared" si="156"/>
        <v>#VALUE!</v>
      </c>
      <c r="Q160" s="390" t="e">
        <f t="shared" si="157"/>
        <v>#VALUE!</v>
      </c>
      <c r="R160" s="390" t="e">
        <f t="shared" si="158"/>
        <v>#VALUE!</v>
      </c>
      <c r="S160" s="390" t="e">
        <f t="shared" si="159"/>
        <v>#VALUE!</v>
      </c>
      <c r="T160" s="390" t="e">
        <f t="shared" si="160"/>
        <v>#VALUE!</v>
      </c>
      <c r="U160" s="387">
        <f t="shared" si="161"/>
        <v>0</v>
      </c>
      <c r="V160" s="175">
        <f>BDD!A150</f>
        <v>1541</v>
      </c>
      <c r="W160" s="176" t="str">
        <f>BDD!B150</f>
        <v>Olives noires BIO (bocal 500g, sans noyau, semi-séchées, non pasteurisées)</v>
      </c>
      <c r="X160" s="177" t="str">
        <f>IF(BDD!F150=0, "", BDD!F150)</f>
        <v>❤️</v>
      </c>
      <c r="Y160" s="178" t="e">
        <f>ROUND(BDD!G150+FDP_CMD_KG, 2)</f>
        <v>#VALUE!</v>
      </c>
      <c r="Z160" s="178" t="e">
        <f>ROUND(BDD!G150+FDP_FACT_KG, 2)</f>
        <v>#DIV/0!</v>
      </c>
      <c r="AA160" s="179" t="str">
        <f>BDD!H150</f>
        <v>Pièce</v>
      </c>
      <c r="AB160" s="180" t="str">
        <f>IF(NOT(ISBLANK(BDD!I150)), ROUND(SUM((BDD!G150*reduc1),FDP_CMD_KG), 2), "")</f>
        <v/>
      </c>
      <c r="AC160" s="180" t="str">
        <f>IF(NOT(ISBLANK(BDD!J150)), ROUND(SUM((BDD!G150*reduc2),FDP_CMD_KG), 2), "")</f>
        <v/>
      </c>
      <c r="AD160" s="180" t="str">
        <f>IF(NOT(ISBLANK(BDD!K150)), ROUND(SUM((BDD!G150*reduc3),FDP_CMD_KG), 2), "")</f>
        <v/>
      </c>
      <c r="AE160" s="180" t="str">
        <f>IF(NOT(ISBLANK(BDD!I150)), ROUND(SUM((BDD!G150*reduc1),FDP_FACT_KG), 2), "")</f>
        <v/>
      </c>
      <c r="AF160" s="180" t="str">
        <f>IF(NOT(ISBLANK(BDD!J150)), ROUND(SUM((BDD!G150*reduc2),FDP_FACT_KG), 2), "")</f>
        <v/>
      </c>
      <c r="AG160" s="180" t="str">
        <f>IF(NOT(ISBLANK(BDD!K150)), ROUND(SUM((BDD!G150*reduc3),FDP_FACT_KG), 2), "")</f>
        <v/>
      </c>
      <c r="AH160" s="181" t="str">
        <f>BDD!C150</f>
        <v>Import</v>
      </c>
      <c r="AI160" s="403">
        <f t="shared" si="162"/>
        <v>0</v>
      </c>
      <c r="AJ160" s="182" t="e">
        <f t="shared" si="163"/>
        <v>#VALUE!</v>
      </c>
      <c r="AK160" s="183" t="e">
        <f t="shared" si="164"/>
        <v>#VALUE!</v>
      </c>
      <c r="AL160" s="534"/>
      <c r="AM160" s="410"/>
      <c r="AN160" s="182" t="e">
        <f t="shared" si="165"/>
        <v>#DIV/0!</v>
      </c>
      <c r="AO160" s="184" t="e">
        <f t="shared" si="166"/>
        <v>#DIV/0!</v>
      </c>
      <c r="AP160" s="174"/>
      <c r="AQ160" s="174"/>
      <c r="AR160" s="534"/>
      <c r="AS160" s="409">
        <f t="shared" si="167"/>
        <v>0</v>
      </c>
      <c r="AT160" s="182" t="e">
        <f t="shared" si="168"/>
        <v>#DIV/0!</v>
      </c>
      <c r="AU160" s="183" t="e">
        <f t="shared" si="140"/>
        <v>#DIV/0!</v>
      </c>
      <c r="AV160" s="185">
        <f>COMMANDE!O160</f>
        <v>0</v>
      </c>
      <c r="AW160" s="186" t="str">
        <f t="shared" si="169"/>
        <v>-</v>
      </c>
      <c r="AX160" s="187" t="e">
        <f t="shared" si="170"/>
        <v>#VALUE!</v>
      </c>
      <c r="AY160" s="185">
        <f>COMMANDE!Q160</f>
        <v>0</v>
      </c>
      <c r="AZ160" s="186" t="str">
        <f t="shared" si="171"/>
        <v>-</v>
      </c>
      <c r="BA160" s="187" t="e">
        <f t="shared" si="172"/>
        <v>#VALUE!</v>
      </c>
      <c r="BB160" s="185">
        <f>COMMANDE!S160</f>
        <v>0</v>
      </c>
      <c r="BC160" s="186" t="str">
        <f t="shared" si="173"/>
        <v>-</v>
      </c>
      <c r="BD160" s="187" t="e">
        <f t="shared" si="174"/>
        <v>#VALUE!</v>
      </c>
      <c r="BE160" s="185">
        <f>COMMANDE!U160</f>
        <v>0</v>
      </c>
      <c r="BF160" s="186" t="str">
        <f t="shared" si="175"/>
        <v>-</v>
      </c>
      <c r="BG160" s="187" t="e">
        <f t="shared" si="176"/>
        <v>#VALUE!</v>
      </c>
      <c r="BH160" s="185">
        <f>COMMANDE!W160</f>
        <v>0</v>
      </c>
      <c r="BI160" s="186" t="str">
        <f t="shared" si="177"/>
        <v>-</v>
      </c>
      <c r="BJ160" s="187" t="e">
        <f t="shared" si="178"/>
        <v>#VALUE!</v>
      </c>
      <c r="BK160" s="185">
        <f>COMMANDE!Y160</f>
        <v>0</v>
      </c>
      <c r="BL160" s="186" t="str">
        <f t="shared" si="179"/>
        <v>-</v>
      </c>
      <c r="BM160" s="187" t="e">
        <f t="shared" si="180"/>
        <v>#VALUE!</v>
      </c>
      <c r="BN160" s="185">
        <f>COMMANDE!AA160</f>
        <v>0</v>
      </c>
      <c r="BO160" s="186" t="str">
        <f t="shared" si="181"/>
        <v>-</v>
      </c>
      <c r="BP160" s="187" t="e">
        <f t="shared" si="182"/>
        <v>#VALUE!</v>
      </c>
      <c r="BQ160" s="185">
        <f>COMMANDE!AC160</f>
        <v>0</v>
      </c>
      <c r="BR160" s="186" t="str">
        <f t="shared" si="183"/>
        <v>-</v>
      </c>
      <c r="BS160" s="187" t="e">
        <f t="shared" si="184"/>
        <v>#VALUE!</v>
      </c>
      <c r="BT160" s="185">
        <f>COMMANDE!AE160</f>
        <v>0</v>
      </c>
      <c r="BU160" s="186" t="str">
        <f t="shared" si="185"/>
        <v>-</v>
      </c>
      <c r="BV160" s="187" t="e">
        <f t="shared" si="186"/>
        <v>#VALUE!</v>
      </c>
      <c r="BW160" s="185">
        <f>COMMANDE!AG160</f>
        <v>0</v>
      </c>
      <c r="BX160" s="186" t="str">
        <f t="shared" si="187"/>
        <v>-</v>
      </c>
      <c r="BY160" s="187" t="e">
        <f t="shared" si="188"/>
        <v>#VALUE!</v>
      </c>
      <c r="BZ160" s="185">
        <f>COMMANDE!AI160</f>
        <v>0</v>
      </c>
      <c r="CA160" s="186" t="str">
        <f t="shared" si="189"/>
        <v>-</v>
      </c>
      <c r="CB160" s="187" t="e">
        <f t="shared" si="190"/>
        <v>#VALUE!</v>
      </c>
      <c r="CC160" s="185">
        <f>COMMANDE!AK160</f>
        <v>0</v>
      </c>
      <c r="CD160" s="186" t="str">
        <f t="shared" si="191"/>
        <v>-</v>
      </c>
      <c r="CE160" s="187" t="e">
        <f t="shared" si="192"/>
        <v>#VALUE!</v>
      </c>
      <c r="CF160" s="185">
        <f>COMMANDE!AM160</f>
        <v>0</v>
      </c>
      <c r="CG160" s="186" t="str">
        <f t="shared" si="193"/>
        <v>-</v>
      </c>
      <c r="CH160" s="187" t="e">
        <f t="shared" si="194"/>
        <v>#VALUE!</v>
      </c>
      <c r="CI160" s="185">
        <f>COMMANDE!AO160</f>
        <v>0</v>
      </c>
      <c r="CJ160" s="186" t="str">
        <f t="shared" si="195"/>
        <v>-</v>
      </c>
      <c r="CK160" s="187" t="e">
        <f t="shared" si="196"/>
        <v>#VALUE!</v>
      </c>
      <c r="CL160" s="185">
        <f>COMMANDE!AQ160</f>
        <v>0</v>
      </c>
      <c r="CM160" s="186" t="str">
        <f t="shared" si="197"/>
        <v>-</v>
      </c>
      <c r="CN160" s="187" t="e">
        <f t="shared" si="198"/>
        <v>#VALUE!</v>
      </c>
      <c r="CO160" s="185">
        <f>COMMANDE!AS160</f>
        <v>0</v>
      </c>
      <c r="CP160" s="186" t="str">
        <f t="shared" si="199"/>
        <v>-</v>
      </c>
      <c r="CQ160" s="187" t="e">
        <f t="shared" si="200"/>
        <v>#VALUE!</v>
      </c>
      <c r="CR160" s="185">
        <f>COMMANDE!AU160</f>
        <v>0</v>
      </c>
      <c r="CS160" s="186" t="str">
        <f t="shared" si="201"/>
        <v>-</v>
      </c>
      <c r="CT160" s="187" t="e">
        <f t="shared" si="202"/>
        <v>#VALUE!</v>
      </c>
      <c r="CU160" s="185">
        <f>COMMANDE!AW160</f>
        <v>0</v>
      </c>
      <c r="CV160" s="186" t="str">
        <f t="shared" si="203"/>
        <v>-</v>
      </c>
      <c r="CW160" s="187" t="e">
        <f t="shared" si="204"/>
        <v>#VALUE!</v>
      </c>
      <c r="CX160" s="185">
        <f>COMMANDE!AY160</f>
        <v>0</v>
      </c>
      <c r="CY160" s="186" t="str">
        <f t="shared" si="205"/>
        <v>-</v>
      </c>
      <c r="CZ160" s="187" t="e">
        <f t="shared" si="206"/>
        <v>#VALUE!</v>
      </c>
      <c r="DA160" s="185">
        <f>COMMANDE!BA160</f>
        <v>0</v>
      </c>
      <c r="DB160" s="186" t="str">
        <f t="shared" si="207"/>
        <v>-</v>
      </c>
      <c r="DC160" s="187" t="e">
        <f t="shared" si="208"/>
        <v>#VALUE!</v>
      </c>
      <c r="DD160" s="416"/>
      <c r="DE160" s="189"/>
    </row>
    <row r="161" spans="1:109" ht="40" customHeight="1" x14ac:dyDescent="0.2">
      <c r="A161" s="390" t="e">
        <f t="shared" si="141"/>
        <v>#VALUE!</v>
      </c>
      <c r="B161" s="390" t="e">
        <f t="shared" si="142"/>
        <v>#VALUE!</v>
      </c>
      <c r="C161" s="390" t="e">
        <f t="shared" si="143"/>
        <v>#VALUE!</v>
      </c>
      <c r="D161" s="390" t="e">
        <f t="shared" si="144"/>
        <v>#VALUE!</v>
      </c>
      <c r="E161" s="390" t="e">
        <f t="shared" si="145"/>
        <v>#VALUE!</v>
      </c>
      <c r="F161" s="390" t="e">
        <f t="shared" si="146"/>
        <v>#VALUE!</v>
      </c>
      <c r="G161" s="390" t="e">
        <f t="shared" si="147"/>
        <v>#VALUE!</v>
      </c>
      <c r="H161" s="390" t="e">
        <f t="shared" si="148"/>
        <v>#VALUE!</v>
      </c>
      <c r="I161" s="390" t="e">
        <f t="shared" si="149"/>
        <v>#VALUE!</v>
      </c>
      <c r="J161" s="390" t="e">
        <f t="shared" si="150"/>
        <v>#VALUE!</v>
      </c>
      <c r="K161" s="390" t="e">
        <f t="shared" si="151"/>
        <v>#VALUE!</v>
      </c>
      <c r="L161" s="390" t="e">
        <f t="shared" si="152"/>
        <v>#VALUE!</v>
      </c>
      <c r="M161" s="390" t="e">
        <f t="shared" si="153"/>
        <v>#VALUE!</v>
      </c>
      <c r="N161" s="390" t="e">
        <f t="shared" si="154"/>
        <v>#VALUE!</v>
      </c>
      <c r="O161" s="390" t="e">
        <f t="shared" si="155"/>
        <v>#VALUE!</v>
      </c>
      <c r="P161" s="390" t="e">
        <f t="shared" si="156"/>
        <v>#VALUE!</v>
      </c>
      <c r="Q161" s="390" t="e">
        <f t="shared" si="157"/>
        <v>#VALUE!</v>
      </c>
      <c r="R161" s="390" t="e">
        <f t="shared" si="158"/>
        <v>#VALUE!</v>
      </c>
      <c r="S161" s="390" t="e">
        <f t="shared" si="159"/>
        <v>#VALUE!</v>
      </c>
      <c r="T161" s="390" t="e">
        <f t="shared" si="160"/>
        <v>#VALUE!</v>
      </c>
      <c r="U161" s="387">
        <f t="shared" si="161"/>
        <v>0</v>
      </c>
      <c r="V161" s="175">
        <f>BDD!A151</f>
        <v>5159</v>
      </c>
      <c r="W161" s="176" t="str">
        <f>BDD!B151</f>
        <v>Olives vertes Gordal Manzanilla fraîches</v>
      </c>
      <c r="X161" s="177" t="str">
        <f>IF(BDD!F151=0, "", BDD!F151)</f>
        <v/>
      </c>
      <c r="Y161" s="178" t="e">
        <f>ROUND(BDD!G151+FDP_CMD_KG, 2)</f>
        <v>#VALUE!</v>
      </c>
      <c r="Z161" s="178" t="e">
        <f>ROUND(BDD!G151+FDP_FACT_KG, 2)</f>
        <v>#DIV/0!</v>
      </c>
      <c r="AA161" s="179" t="str">
        <f>BDD!H151</f>
        <v>kg</v>
      </c>
      <c r="AB161" s="180" t="e">
        <f>IF(NOT(ISBLANK(BDD!I151)), ROUND(SUM((BDD!G151*reduc1),FDP_CMD_KG), 2), "")</f>
        <v>#VALUE!</v>
      </c>
      <c r="AC161" s="180" t="str">
        <f>IF(NOT(ISBLANK(BDD!J151)), ROUND(SUM((BDD!G151*reduc2),FDP_CMD_KG), 2), "")</f>
        <v/>
      </c>
      <c r="AD161" s="180" t="str">
        <f>IF(NOT(ISBLANK(BDD!K151)), ROUND(SUM((BDD!G151*reduc3),FDP_CMD_KG), 2), "")</f>
        <v/>
      </c>
      <c r="AE161" s="180" t="e">
        <f>IF(NOT(ISBLANK(BDD!I151)), ROUND(SUM((BDD!G151*reduc1),FDP_FACT_KG), 2), "")</f>
        <v>#DIV/0!</v>
      </c>
      <c r="AF161" s="180" t="str">
        <f>IF(NOT(ISBLANK(BDD!J151)), ROUND(SUM((BDD!G151*reduc2),FDP_FACT_KG), 2), "")</f>
        <v/>
      </c>
      <c r="AG161" s="180" t="str">
        <f>IF(NOT(ISBLANK(BDD!K151)), ROUND(SUM((BDD!G151*reduc3),FDP_FACT_KG), 2), "")</f>
        <v/>
      </c>
      <c r="AH161" s="181" t="str">
        <f>BDD!C151</f>
        <v>Grenade</v>
      </c>
      <c r="AI161" s="403">
        <f t="shared" si="162"/>
        <v>0</v>
      </c>
      <c r="AJ161" s="182" t="e">
        <f t="shared" si="163"/>
        <v>#VALUE!</v>
      </c>
      <c r="AK161" s="183" t="e">
        <f t="shared" si="164"/>
        <v>#VALUE!</v>
      </c>
      <c r="AL161" s="534"/>
      <c r="AM161" s="410"/>
      <c r="AN161" s="182" t="e">
        <f t="shared" si="165"/>
        <v>#DIV/0!</v>
      </c>
      <c r="AO161" s="184" t="e">
        <f t="shared" si="166"/>
        <v>#DIV/0!</v>
      </c>
      <c r="AP161" s="174"/>
      <c r="AQ161" s="174"/>
      <c r="AR161" s="534"/>
      <c r="AS161" s="409">
        <f t="shared" si="167"/>
        <v>0</v>
      </c>
      <c r="AT161" s="182" t="e">
        <f t="shared" si="168"/>
        <v>#DIV/0!</v>
      </c>
      <c r="AU161" s="183" t="e">
        <f t="shared" si="140"/>
        <v>#DIV/0!</v>
      </c>
      <c r="AV161" s="185">
        <f>COMMANDE!O161</f>
        <v>0</v>
      </c>
      <c r="AW161" s="186" t="str">
        <f t="shared" si="169"/>
        <v>-</v>
      </c>
      <c r="AX161" s="187" t="e">
        <f t="shared" si="170"/>
        <v>#VALUE!</v>
      </c>
      <c r="AY161" s="185">
        <f>COMMANDE!Q161</f>
        <v>0</v>
      </c>
      <c r="AZ161" s="186" t="str">
        <f t="shared" si="171"/>
        <v>-</v>
      </c>
      <c r="BA161" s="187" t="e">
        <f t="shared" si="172"/>
        <v>#VALUE!</v>
      </c>
      <c r="BB161" s="185">
        <f>COMMANDE!S161</f>
        <v>0</v>
      </c>
      <c r="BC161" s="186" t="str">
        <f t="shared" si="173"/>
        <v>-</v>
      </c>
      <c r="BD161" s="187" t="e">
        <f t="shared" si="174"/>
        <v>#VALUE!</v>
      </c>
      <c r="BE161" s="185">
        <f>COMMANDE!U161</f>
        <v>0</v>
      </c>
      <c r="BF161" s="186" t="str">
        <f t="shared" si="175"/>
        <v>-</v>
      </c>
      <c r="BG161" s="187" t="e">
        <f t="shared" si="176"/>
        <v>#VALUE!</v>
      </c>
      <c r="BH161" s="185">
        <f>COMMANDE!W161</f>
        <v>0</v>
      </c>
      <c r="BI161" s="186" t="str">
        <f t="shared" si="177"/>
        <v>-</v>
      </c>
      <c r="BJ161" s="187" t="e">
        <f t="shared" si="178"/>
        <v>#VALUE!</v>
      </c>
      <c r="BK161" s="185">
        <f>COMMANDE!Y161</f>
        <v>0</v>
      </c>
      <c r="BL161" s="186" t="str">
        <f t="shared" si="179"/>
        <v>-</v>
      </c>
      <c r="BM161" s="187" t="e">
        <f t="shared" si="180"/>
        <v>#VALUE!</v>
      </c>
      <c r="BN161" s="185">
        <f>COMMANDE!AA161</f>
        <v>0</v>
      </c>
      <c r="BO161" s="186" t="str">
        <f t="shared" si="181"/>
        <v>-</v>
      </c>
      <c r="BP161" s="187" t="e">
        <f t="shared" si="182"/>
        <v>#VALUE!</v>
      </c>
      <c r="BQ161" s="185">
        <f>COMMANDE!AC161</f>
        <v>0</v>
      </c>
      <c r="BR161" s="186" t="str">
        <f t="shared" si="183"/>
        <v>-</v>
      </c>
      <c r="BS161" s="187" t="e">
        <f t="shared" si="184"/>
        <v>#VALUE!</v>
      </c>
      <c r="BT161" s="185">
        <f>COMMANDE!AE161</f>
        <v>0</v>
      </c>
      <c r="BU161" s="186" t="str">
        <f t="shared" si="185"/>
        <v>-</v>
      </c>
      <c r="BV161" s="187" t="e">
        <f t="shared" si="186"/>
        <v>#VALUE!</v>
      </c>
      <c r="BW161" s="185">
        <f>COMMANDE!AG161</f>
        <v>0</v>
      </c>
      <c r="BX161" s="186" t="str">
        <f t="shared" si="187"/>
        <v>-</v>
      </c>
      <c r="BY161" s="187" t="e">
        <f t="shared" si="188"/>
        <v>#VALUE!</v>
      </c>
      <c r="BZ161" s="185">
        <f>COMMANDE!AI161</f>
        <v>0</v>
      </c>
      <c r="CA161" s="186" t="str">
        <f t="shared" si="189"/>
        <v>-</v>
      </c>
      <c r="CB161" s="187" t="e">
        <f t="shared" si="190"/>
        <v>#VALUE!</v>
      </c>
      <c r="CC161" s="185">
        <f>COMMANDE!AK161</f>
        <v>0</v>
      </c>
      <c r="CD161" s="186" t="str">
        <f t="shared" si="191"/>
        <v>-</v>
      </c>
      <c r="CE161" s="187" t="e">
        <f t="shared" si="192"/>
        <v>#VALUE!</v>
      </c>
      <c r="CF161" s="185">
        <f>COMMANDE!AM161</f>
        <v>0</v>
      </c>
      <c r="CG161" s="186" t="str">
        <f t="shared" si="193"/>
        <v>-</v>
      </c>
      <c r="CH161" s="187" t="e">
        <f t="shared" si="194"/>
        <v>#VALUE!</v>
      </c>
      <c r="CI161" s="185">
        <f>COMMANDE!AO161</f>
        <v>0</v>
      </c>
      <c r="CJ161" s="186" t="str">
        <f t="shared" si="195"/>
        <v>-</v>
      </c>
      <c r="CK161" s="187" t="e">
        <f t="shared" si="196"/>
        <v>#VALUE!</v>
      </c>
      <c r="CL161" s="185">
        <f>COMMANDE!AQ161</f>
        <v>0</v>
      </c>
      <c r="CM161" s="186" t="str">
        <f t="shared" si="197"/>
        <v>-</v>
      </c>
      <c r="CN161" s="187" t="e">
        <f t="shared" si="198"/>
        <v>#VALUE!</v>
      </c>
      <c r="CO161" s="185">
        <f>COMMANDE!AS161</f>
        <v>0</v>
      </c>
      <c r="CP161" s="186" t="str">
        <f t="shared" si="199"/>
        <v>-</v>
      </c>
      <c r="CQ161" s="187" t="e">
        <f t="shared" si="200"/>
        <v>#VALUE!</v>
      </c>
      <c r="CR161" s="185">
        <f>COMMANDE!AU161</f>
        <v>0</v>
      </c>
      <c r="CS161" s="186" t="str">
        <f t="shared" si="201"/>
        <v>-</v>
      </c>
      <c r="CT161" s="187" t="e">
        <f t="shared" si="202"/>
        <v>#VALUE!</v>
      </c>
      <c r="CU161" s="185">
        <f>COMMANDE!AW161</f>
        <v>0</v>
      </c>
      <c r="CV161" s="186" t="str">
        <f t="shared" si="203"/>
        <v>-</v>
      </c>
      <c r="CW161" s="187" t="e">
        <f t="shared" si="204"/>
        <v>#VALUE!</v>
      </c>
      <c r="CX161" s="185">
        <f>COMMANDE!AY161</f>
        <v>0</v>
      </c>
      <c r="CY161" s="186" t="str">
        <f t="shared" si="205"/>
        <v>-</v>
      </c>
      <c r="CZ161" s="187" t="e">
        <f t="shared" si="206"/>
        <v>#VALUE!</v>
      </c>
      <c r="DA161" s="185">
        <f>COMMANDE!BA161</f>
        <v>0</v>
      </c>
      <c r="DB161" s="186" t="str">
        <f t="shared" si="207"/>
        <v>-</v>
      </c>
      <c r="DC161" s="187" t="e">
        <f t="shared" si="208"/>
        <v>#VALUE!</v>
      </c>
      <c r="DD161" s="416"/>
      <c r="DE161" s="188"/>
    </row>
    <row r="162" spans="1:109" ht="40" customHeight="1" x14ac:dyDescent="0.2">
      <c r="A162" s="390" t="e">
        <f t="shared" si="141"/>
        <v>#VALUE!</v>
      </c>
      <c r="B162" s="390" t="e">
        <f t="shared" si="142"/>
        <v>#VALUE!</v>
      </c>
      <c r="C162" s="390" t="e">
        <f t="shared" si="143"/>
        <v>#VALUE!</v>
      </c>
      <c r="D162" s="390" t="e">
        <f t="shared" si="144"/>
        <v>#VALUE!</v>
      </c>
      <c r="E162" s="390" t="e">
        <f t="shared" si="145"/>
        <v>#VALUE!</v>
      </c>
      <c r="F162" s="390" t="e">
        <f t="shared" si="146"/>
        <v>#VALUE!</v>
      </c>
      <c r="G162" s="390" t="e">
        <f t="shared" si="147"/>
        <v>#VALUE!</v>
      </c>
      <c r="H162" s="390" t="e">
        <f t="shared" si="148"/>
        <v>#VALUE!</v>
      </c>
      <c r="I162" s="390" t="e">
        <f t="shared" si="149"/>
        <v>#VALUE!</v>
      </c>
      <c r="J162" s="390" t="e">
        <f t="shared" si="150"/>
        <v>#VALUE!</v>
      </c>
      <c r="K162" s="390" t="e">
        <f t="shared" si="151"/>
        <v>#VALUE!</v>
      </c>
      <c r="L162" s="390" t="e">
        <f t="shared" si="152"/>
        <v>#VALUE!</v>
      </c>
      <c r="M162" s="390" t="e">
        <f t="shared" si="153"/>
        <v>#VALUE!</v>
      </c>
      <c r="N162" s="390" t="e">
        <f t="shared" si="154"/>
        <v>#VALUE!</v>
      </c>
      <c r="O162" s="390" t="e">
        <f t="shared" si="155"/>
        <v>#VALUE!</v>
      </c>
      <c r="P162" s="390" t="e">
        <f t="shared" si="156"/>
        <v>#VALUE!</v>
      </c>
      <c r="Q162" s="390" t="e">
        <f t="shared" si="157"/>
        <v>#VALUE!</v>
      </c>
      <c r="R162" s="390" t="e">
        <f t="shared" si="158"/>
        <v>#VALUE!</v>
      </c>
      <c r="S162" s="390" t="e">
        <f t="shared" si="159"/>
        <v>#VALUE!</v>
      </c>
      <c r="T162" s="390" t="e">
        <f t="shared" si="160"/>
        <v>#VALUE!</v>
      </c>
      <c r="U162" s="387">
        <f t="shared" si="161"/>
        <v>0</v>
      </c>
      <c r="V162" s="175">
        <f>BDD!A152</f>
        <v>3073</v>
      </c>
      <c r="W162" s="176" t="str">
        <f>BDD!B152</f>
        <v>Orange Valencialate</v>
      </c>
      <c r="X162" s="177" t="str">
        <f>IF(BDD!F152=0, "", BDD!F152)</f>
        <v/>
      </c>
      <c r="Y162" s="178" t="e">
        <f>ROUND(BDD!G152+FDP_CMD_KG, 2)</f>
        <v>#VALUE!</v>
      </c>
      <c r="Z162" s="178" t="e">
        <f>ROUND(BDD!G152+FDP_FACT_KG, 2)</f>
        <v>#DIV/0!</v>
      </c>
      <c r="AA162" s="179" t="str">
        <f>BDD!H152</f>
        <v>kg</v>
      </c>
      <c r="AB162" s="180" t="e">
        <f>IF(NOT(ISBLANK(BDD!I152)), ROUND(SUM((BDD!G152*reduc1),FDP_CMD_KG), 2), "")</f>
        <v>#VALUE!</v>
      </c>
      <c r="AC162" s="180" t="e">
        <f>IF(NOT(ISBLANK(BDD!J152)), ROUND(SUM((BDD!G152*reduc2),FDP_CMD_KG), 2), "")</f>
        <v>#VALUE!</v>
      </c>
      <c r="AD162" s="180" t="str">
        <f>IF(NOT(ISBLANK(BDD!K152)), ROUND(SUM((BDD!G152*reduc3),FDP_CMD_KG), 2), "")</f>
        <v/>
      </c>
      <c r="AE162" s="180" t="e">
        <f>IF(NOT(ISBLANK(BDD!I152)), ROUND(SUM((BDD!G152*reduc1),FDP_FACT_KG), 2), "")</f>
        <v>#DIV/0!</v>
      </c>
      <c r="AF162" s="180" t="e">
        <f>IF(NOT(ISBLANK(BDD!J152)), ROUND(SUM((BDD!G152*reduc2),FDP_FACT_KG), 2), "")</f>
        <v>#DIV/0!</v>
      </c>
      <c r="AG162" s="180" t="str">
        <f>IF(NOT(ISBLANK(BDD!K152)), ROUND(SUM((BDD!G152*reduc3),FDP_FACT_KG), 2), "")</f>
        <v/>
      </c>
      <c r="AH162" s="181" t="str">
        <f>BDD!C152</f>
        <v>Andalousie</v>
      </c>
      <c r="AI162" s="403">
        <f t="shared" si="162"/>
        <v>0</v>
      </c>
      <c r="AJ162" s="182" t="e">
        <f t="shared" si="163"/>
        <v>#VALUE!</v>
      </c>
      <c r="AK162" s="183" t="e">
        <f t="shared" si="164"/>
        <v>#VALUE!</v>
      </c>
      <c r="AL162" s="534"/>
      <c r="AM162" s="410"/>
      <c r="AN162" s="182" t="e">
        <f t="shared" si="165"/>
        <v>#DIV/0!</v>
      </c>
      <c r="AO162" s="184" t="e">
        <f t="shared" si="166"/>
        <v>#DIV/0!</v>
      </c>
      <c r="AP162" s="174"/>
      <c r="AQ162" s="174"/>
      <c r="AR162" s="534"/>
      <c r="AS162" s="409">
        <f t="shared" si="167"/>
        <v>0</v>
      </c>
      <c r="AT162" s="182" t="e">
        <f t="shared" si="168"/>
        <v>#DIV/0!</v>
      </c>
      <c r="AU162" s="183" t="e">
        <f t="shared" si="140"/>
        <v>#DIV/0!</v>
      </c>
      <c r="AV162" s="185">
        <f>COMMANDE!O162</f>
        <v>0</v>
      </c>
      <c r="AW162" s="186" t="str">
        <f t="shared" si="169"/>
        <v>-</v>
      </c>
      <c r="AX162" s="187" t="e">
        <f t="shared" si="170"/>
        <v>#VALUE!</v>
      </c>
      <c r="AY162" s="185">
        <f>COMMANDE!Q162</f>
        <v>0</v>
      </c>
      <c r="AZ162" s="186" t="str">
        <f t="shared" si="171"/>
        <v>-</v>
      </c>
      <c r="BA162" s="187" t="e">
        <f t="shared" si="172"/>
        <v>#VALUE!</v>
      </c>
      <c r="BB162" s="185">
        <f>COMMANDE!S162</f>
        <v>0</v>
      </c>
      <c r="BC162" s="186" t="str">
        <f t="shared" si="173"/>
        <v>-</v>
      </c>
      <c r="BD162" s="187" t="e">
        <f t="shared" si="174"/>
        <v>#VALUE!</v>
      </c>
      <c r="BE162" s="185">
        <f>COMMANDE!U162</f>
        <v>0</v>
      </c>
      <c r="BF162" s="186" t="str">
        <f t="shared" si="175"/>
        <v>-</v>
      </c>
      <c r="BG162" s="187" t="e">
        <f t="shared" si="176"/>
        <v>#VALUE!</v>
      </c>
      <c r="BH162" s="185">
        <f>COMMANDE!W162</f>
        <v>0</v>
      </c>
      <c r="BI162" s="186" t="str">
        <f t="shared" si="177"/>
        <v>-</v>
      </c>
      <c r="BJ162" s="187" t="e">
        <f t="shared" si="178"/>
        <v>#VALUE!</v>
      </c>
      <c r="BK162" s="185">
        <f>COMMANDE!Y162</f>
        <v>0</v>
      </c>
      <c r="BL162" s="186" t="str">
        <f t="shared" si="179"/>
        <v>-</v>
      </c>
      <c r="BM162" s="187" t="e">
        <f t="shared" si="180"/>
        <v>#VALUE!</v>
      </c>
      <c r="BN162" s="185">
        <f>COMMANDE!AA162</f>
        <v>0</v>
      </c>
      <c r="BO162" s="186" t="str">
        <f t="shared" si="181"/>
        <v>-</v>
      </c>
      <c r="BP162" s="187" t="e">
        <f t="shared" si="182"/>
        <v>#VALUE!</v>
      </c>
      <c r="BQ162" s="185">
        <f>COMMANDE!AC162</f>
        <v>0</v>
      </c>
      <c r="BR162" s="186" t="str">
        <f t="shared" si="183"/>
        <v>-</v>
      </c>
      <c r="BS162" s="187" t="e">
        <f t="shared" si="184"/>
        <v>#VALUE!</v>
      </c>
      <c r="BT162" s="185">
        <f>COMMANDE!AE162</f>
        <v>0</v>
      </c>
      <c r="BU162" s="186" t="str">
        <f t="shared" si="185"/>
        <v>-</v>
      </c>
      <c r="BV162" s="187" t="e">
        <f t="shared" si="186"/>
        <v>#VALUE!</v>
      </c>
      <c r="BW162" s="185">
        <f>COMMANDE!AG162</f>
        <v>0</v>
      </c>
      <c r="BX162" s="186" t="str">
        <f t="shared" si="187"/>
        <v>-</v>
      </c>
      <c r="BY162" s="187" t="e">
        <f t="shared" si="188"/>
        <v>#VALUE!</v>
      </c>
      <c r="BZ162" s="185">
        <f>COMMANDE!AI162</f>
        <v>0</v>
      </c>
      <c r="CA162" s="186" t="str">
        <f t="shared" si="189"/>
        <v>-</v>
      </c>
      <c r="CB162" s="187" t="e">
        <f t="shared" si="190"/>
        <v>#VALUE!</v>
      </c>
      <c r="CC162" s="185">
        <f>COMMANDE!AK162</f>
        <v>0</v>
      </c>
      <c r="CD162" s="186" t="str">
        <f t="shared" si="191"/>
        <v>-</v>
      </c>
      <c r="CE162" s="187" t="e">
        <f t="shared" si="192"/>
        <v>#VALUE!</v>
      </c>
      <c r="CF162" s="185">
        <f>COMMANDE!AM162</f>
        <v>0</v>
      </c>
      <c r="CG162" s="186" t="str">
        <f t="shared" si="193"/>
        <v>-</v>
      </c>
      <c r="CH162" s="187" t="e">
        <f t="shared" si="194"/>
        <v>#VALUE!</v>
      </c>
      <c r="CI162" s="185">
        <f>COMMANDE!AO162</f>
        <v>0</v>
      </c>
      <c r="CJ162" s="186" t="str">
        <f t="shared" si="195"/>
        <v>-</v>
      </c>
      <c r="CK162" s="187" t="e">
        <f t="shared" si="196"/>
        <v>#VALUE!</v>
      </c>
      <c r="CL162" s="185">
        <f>COMMANDE!AQ162</f>
        <v>0</v>
      </c>
      <c r="CM162" s="186" t="str">
        <f t="shared" si="197"/>
        <v>-</v>
      </c>
      <c r="CN162" s="187" t="e">
        <f t="shared" si="198"/>
        <v>#VALUE!</v>
      </c>
      <c r="CO162" s="185">
        <f>COMMANDE!AS162</f>
        <v>0</v>
      </c>
      <c r="CP162" s="186" t="str">
        <f t="shared" si="199"/>
        <v>-</v>
      </c>
      <c r="CQ162" s="187" t="e">
        <f t="shared" si="200"/>
        <v>#VALUE!</v>
      </c>
      <c r="CR162" s="185">
        <f>COMMANDE!AU162</f>
        <v>0</v>
      </c>
      <c r="CS162" s="186" t="str">
        <f t="shared" si="201"/>
        <v>-</v>
      </c>
      <c r="CT162" s="187" t="e">
        <f t="shared" si="202"/>
        <v>#VALUE!</v>
      </c>
      <c r="CU162" s="185">
        <f>COMMANDE!AW162</f>
        <v>0</v>
      </c>
      <c r="CV162" s="186" t="str">
        <f t="shared" si="203"/>
        <v>-</v>
      </c>
      <c r="CW162" s="187" t="e">
        <f t="shared" si="204"/>
        <v>#VALUE!</v>
      </c>
      <c r="CX162" s="185">
        <f>COMMANDE!AY162</f>
        <v>0</v>
      </c>
      <c r="CY162" s="186" t="str">
        <f t="shared" si="205"/>
        <v>-</v>
      </c>
      <c r="CZ162" s="187" t="e">
        <f t="shared" si="206"/>
        <v>#VALUE!</v>
      </c>
      <c r="DA162" s="185">
        <f>COMMANDE!BA162</f>
        <v>0</v>
      </c>
      <c r="DB162" s="186" t="str">
        <f t="shared" si="207"/>
        <v>-</v>
      </c>
      <c r="DC162" s="187" t="e">
        <f t="shared" si="208"/>
        <v>#VALUE!</v>
      </c>
      <c r="DD162" s="416"/>
      <c r="DE162" s="188"/>
    </row>
    <row r="163" spans="1:109" ht="40" customHeight="1" x14ac:dyDescent="0.2">
      <c r="A163" s="390" t="e">
        <f t="shared" si="141"/>
        <v>#VALUE!</v>
      </c>
      <c r="B163" s="390" t="e">
        <f t="shared" si="142"/>
        <v>#VALUE!</v>
      </c>
      <c r="C163" s="390" t="e">
        <f t="shared" si="143"/>
        <v>#VALUE!</v>
      </c>
      <c r="D163" s="390" t="e">
        <f t="shared" si="144"/>
        <v>#VALUE!</v>
      </c>
      <c r="E163" s="390" t="e">
        <f t="shared" si="145"/>
        <v>#VALUE!</v>
      </c>
      <c r="F163" s="390" t="e">
        <f t="shared" si="146"/>
        <v>#VALUE!</v>
      </c>
      <c r="G163" s="390" t="e">
        <f t="shared" si="147"/>
        <v>#VALUE!</v>
      </c>
      <c r="H163" s="390" t="e">
        <f t="shared" si="148"/>
        <v>#VALUE!</v>
      </c>
      <c r="I163" s="390" t="e">
        <f t="shared" si="149"/>
        <v>#VALUE!</v>
      </c>
      <c r="J163" s="390" t="e">
        <f t="shared" si="150"/>
        <v>#VALUE!</v>
      </c>
      <c r="K163" s="390" t="e">
        <f t="shared" si="151"/>
        <v>#VALUE!</v>
      </c>
      <c r="L163" s="390" t="e">
        <f t="shared" si="152"/>
        <v>#VALUE!</v>
      </c>
      <c r="M163" s="390" t="e">
        <f t="shared" si="153"/>
        <v>#VALUE!</v>
      </c>
      <c r="N163" s="390" t="e">
        <f t="shared" si="154"/>
        <v>#VALUE!</v>
      </c>
      <c r="O163" s="390" t="e">
        <f t="shared" si="155"/>
        <v>#VALUE!</v>
      </c>
      <c r="P163" s="390" t="e">
        <f t="shared" si="156"/>
        <v>#VALUE!</v>
      </c>
      <c r="Q163" s="390" t="e">
        <f t="shared" si="157"/>
        <v>#VALUE!</v>
      </c>
      <c r="R163" s="390" t="e">
        <f t="shared" si="158"/>
        <v>#VALUE!</v>
      </c>
      <c r="S163" s="390" t="e">
        <f t="shared" si="159"/>
        <v>#VALUE!</v>
      </c>
      <c r="T163" s="390" t="e">
        <f t="shared" si="160"/>
        <v>#VALUE!</v>
      </c>
      <c r="U163" s="387">
        <f t="shared" si="161"/>
        <v>0</v>
      </c>
      <c r="V163" s="175">
        <f>BDD!A153</f>
        <v>6584</v>
      </c>
      <c r="W163" s="176" t="str">
        <f>BDD!B153</f>
        <v>Paprika épicé de la Vera BIO (env. 1kg)</v>
      </c>
      <c r="X163" s="177" t="str">
        <f>IF(BDD!F153=0, "", BDD!F153)</f>
        <v/>
      </c>
      <c r="Y163" s="178" t="e">
        <f>ROUND(BDD!G153+FDP_CMD_KG, 2)</f>
        <v>#VALUE!</v>
      </c>
      <c r="Z163" s="178" t="e">
        <f>ROUND(BDD!G153+FDP_FACT_KG, 2)</f>
        <v>#DIV/0!</v>
      </c>
      <c r="AA163" s="179" t="str">
        <f>BDD!H153</f>
        <v>Pièce</v>
      </c>
      <c r="AB163" s="180" t="str">
        <f>IF(NOT(ISBLANK(BDD!I153)), ROUND(SUM((BDD!G153*reduc1),FDP_CMD_KG), 2), "")</f>
        <v/>
      </c>
      <c r="AC163" s="180" t="str">
        <f>IF(NOT(ISBLANK(BDD!J153)), ROUND(SUM((BDD!G153*reduc2),FDP_CMD_KG), 2), "")</f>
        <v/>
      </c>
      <c r="AD163" s="180" t="str">
        <f>IF(NOT(ISBLANK(BDD!K153)), ROUND(SUM((BDD!G153*reduc3),FDP_CMD_KG), 2), "")</f>
        <v/>
      </c>
      <c r="AE163" s="180" t="str">
        <f>IF(NOT(ISBLANK(BDD!I153)), ROUND(SUM((BDD!G153*reduc1),FDP_FACT_KG), 2), "")</f>
        <v/>
      </c>
      <c r="AF163" s="180" t="str">
        <f>IF(NOT(ISBLANK(BDD!J153)), ROUND(SUM((BDD!G153*reduc2),FDP_FACT_KG), 2), "")</f>
        <v/>
      </c>
      <c r="AG163" s="180" t="str">
        <f>IF(NOT(ISBLANK(BDD!K153)), ROUND(SUM((BDD!G153*reduc3),FDP_FACT_KG), 2), "")</f>
        <v/>
      </c>
      <c r="AH163" s="181" t="str">
        <f>BDD!C153</f>
        <v>Espagne
Sierra de Gredos</v>
      </c>
      <c r="AI163" s="403">
        <f t="shared" si="162"/>
        <v>0</v>
      </c>
      <c r="AJ163" s="182" t="e">
        <f t="shared" si="163"/>
        <v>#VALUE!</v>
      </c>
      <c r="AK163" s="183" t="e">
        <f t="shared" si="164"/>
        <v>#VALUE!</v>
      </c>
      <c r="AL163" s="534"/>
      <c r="AM163" s="410"/>
      <c r="AN163" s="182" t="e">
        <f t="shared" si="165"/>
        <v>#DIV/0!</v>
      </c>
      <c r="AO163" s="184" t="e">
        <f t="shared" si="166"/>
        <v>#DIV/0!</v>
      </c>
      <c r="AP163" s="174"/>
      <c r="AQ163" s="174"/>
      <c r="AR163" s="534"/>
      <c r="AS163" s="409">
        <f t="shared" si="167"/>
        <v>0</v>
      </c>
      <c r="AT163" s="182" t="e">
        <f t="shared" si="168"/>
        <v>#DIV/0!</v>
      </c>
      <c r="AU163" s="183" t="e">
        <f t="shared" si="140"/>
        <v>#DIV/0!</v>
      </c>
      <c r="AV163" s="185">
        <f>COMMANDE!O163</f>
        <v>0</v>
      </c>
      <c r="AW163" s="186" t="str">
        <f t="shared" si="169"/>
        <v>-</v>
      </c>
      <c r="AX163" s="187" t="e">
        <f t="shared" si="170"/>
        <v>#VALUE!</v>
      </c>
      <c r="AY163" s="185">
        <f>COMMANDE!Q163</f>
        <v>0</v>
      </c>
      <c r="AZ163" s="186" t="str">
        <f t="shared" si="171"/>
        <v>-</v>
      </c>
      <c r="BA163" s="187" t="e">
        <f t="shared" si="172"/>
        <v>#VALUE!</v>
      </c>
      <c r="BB163" s="185">
        <f>COMMANDE!S163</f>
        <v>0</v>
      </c>
      <c r="BC163" s="186" t="str">
        <f t="shared" si="173"/>
        <v>-</v>
      </c>
      <c r="BD163" s="187" t="e">
        <f t="shared" si="174"/>
        <v>#VALUE!</v>
      </c>
      <c r="BE163" s="185">
        <f>COMMANDE!U163</f>
        <v>0</v>
      </c>
      <c r="BF163" s="186" t="str">
        <f t="shared" si="175"/>
        <v>-</v>
      </c>
      <c r="BG163" s="187" t="e">
        <f t="shared" si="176"/>
        <v>#VALUE!</v>
      </c>
      <c r="BH163" s="185">
        <f>COMMANDE!W163</f>
        <v>0</v>
      </c>
      <c r="BI163" s="186" t="str">
        <f t="shared" si="177"/>
        <v>-</v>
      </c>
      <c r="BJ163" s="187" t="e">
        <f t="shared" si="178"/>
        <v>#VALUE!</v>
      </c>
      <c r="BK163" s="185">
        <f>COMMANDE!Y163</f>
        <v>0</v>
      </c>
      <c r="BL163" s="186" t="str">
        <f t="shared" si="179"/>
        <v>-</v>
      </c>
      <c r="BM163" s="187" t="e">
        <f t="shared" si="180"/>
        <v>#VALUE!</v>
      </c>
      <c r="BN163" s="185">
        <f>COMMANDE!AA163</f>
        <v>0</v>
      </c>
      <c r="BO163" s="186" t="str">
        <f t="shared" si="181"/>
        <v>-</v>
      </c>
      <c r="BP163" s="187" t="e">
        <f t="shared" si="182"/>
        <v>#VALUE!</v>
      </c>
      <c r="BQ163" s="185">
        <f>COMMANDE!AC163</f>
        <v>0</v>
      </c>
      <c r="BR163" s="186" t="str">
        <f t="shared" si="183"/>
        <v>-</v>
      </c>
      <c r="BS163" s="187" t="e">
        <f t="shared" si="184"/>
        <v>#VALUE!</v>
      </c>
      <c r="BT163" s="185">
        <f>COMMANDE!AE163</f>
        <v>0</v>
      </c>
      <c r="BU163" s="186" t="str">
        <f t="shared" si="185"/>
        <v>-</v>
      </c>
      <c r="BV163" s="187" t="e">
        <f t="shared" si="186"/>
        <v>#VALUE!</v>
      </c>
      <c r="BW163" s="185">
        <f>COMMANDE!AG163</f>
        <v>0</v>
      </c>
      <c r="BX163" s="186" t="str">
        <f t="shared" si="187"/>
        <v>-</v>
      </c>
      <c r="BY163" s="187" t="e">
        <f t="shared" si="188"/>
        <v>#VALUE!</v>
      </c>
      <c r="BZ163" s="185">
        <f>COMMANDE!AI163</f>
        <v>0</v>
      </c>
      <c r="CA163" s="186" t="str">
        <f t="shared" si="189"/>
        <v>-</v>
      </c>
      <c r="CB163" s="187" t="e">
        <f t="shared" si="190"/>
        <v>#VALUE!</v>
      </c>
      <c r="CC163" s="185">
        <f>COMMANDE!AK163</f>
        <v>0</v>
      </c>
      <c r="CD163" s="186" t="str">
        <f t="shared" si="191"/>
        <v>-</v>
      </c>
      <c r="CE163" s="187" t="e">
        <f t="shared" si="192"/>
        <v>#VALUE!</v>
      </c>
      <c r="CF163" s="185">
        <f>COMMANDE!AM163</f>
        <v>0</v>
      </c>
      <c r="CG163" s="186" t="str">
        <f t="shared" si="193"/>
        <v>-</v>
      </c>
      <c r="CH163" s="187" t="e">
        <f t="shared" si="194"/>
        <v>#VALUE!</v>
      </c>
      <c r="CI163" s="185">
        <f>COMMANDE!AO163</f>
        <v>0</v>
      </c>
      <c r="CJ163" s="186" t="str">
        <f t="shared" si="195"/>
        <v>-</v>
      </c>
      <c r="CK163" s="187" t="e">
        <f t="shared" si="196"/>
        <v>#VALUE!</v>
      </c>
      <c r="CL163" s="185">
        <f>COMMANDE!AQ163</f>
        <v>0</v>
      </c>
      <c r="CM163" s="186" t="str">
        <f t="shared" si="197"/>
        <v>-</v>
      </c>
      <c r="CN163" s="187" t="e">
        <f t="shared" si="198"/>
        <v>#VALUE!</v>
      </c>
      <c r="CO163" s="185">
        <f>COMMANDE!AS163</f>
        <v>0</v>
      </c>
      <c r="CP163" s="186" t="str">
        <f t="shared" si="199"/>
        <v>-</v>
      </c>
      <c r="CQ163" s="187" t="e">
        <f t="shared" si="200"/>
        <v>#VALUE!</v>
      </c>
      <c r="CR163" s="185">
        <f>COMMANDE!AU163</f>
        <v>0</v>
      </c>
      <c r="CS163" s="186" t="str">
        <f t="shared" si="201"/>
        <v>-</v>
      </c>
      <c r="CT163" s="187" t="e">
        <f t="shared" si="202"/>
        <v>#VALUE!</v>
      </c>
      <c r="CU163" s="185">
        <f>COMMANDE!AW163</f>
        <v>0</v>
      </c>
      <c r="CV163" s="186" t="str">
        <f t="shared" si="203"/>
        <v>-</v>
      </c>
      <c r="CW163" s="187" t="e">
        <f t="shared" si="204"/>
        <v>#VALUE!</v>
      </c>
      <c r="CX163" s="185">
        <f>COMMANDE!AY163</f>
        <v>0</v>
      </c>
      <c r="CY163" s="186" t="str">
        <f t="shared" si="205"/>
        <v>-</v>
      </c>
      <c r="CZ163" s="187" t="e">
        <f t="shared" si="206"/>
        <v>#VALUE!</v>
      </c>
      <c r="DA163" s="185">
        <f>COMMANDE!BA163</f>
        <v>0</v>
      </c>
      <c r="DB163" s="186" t="str">
        <f t="shared" si="207"/>
        <v>-</v>
      </c>
      <c r="DC163" s="187" t="e">
        <f t="shared" si="208"/>
        <v>#VALUE!</v>
      </c>
      <c r="DD163" s="416"/>
      <c r="DE163" s="188"/>
    </row>
    <row r="164" spans="1:109" ht="40" customHeight="1" x14ac:dyDescent="0.2">
      <c r="A164" s="390" t="e">
        <f t="shared" si="141"/>
        <v>#VALUE!</v>
      </c>
      <c r="B164" s="390" t="e">
        <f t="shared" si="142"/>
        <v>#VALUE!</v>
      </c>
      <c r="C164" s="390" t="e">
        <f t="shared" si="143"/>
        <v>#VALUE!</v>
      </c>
      <c r="D164" s="390" t="e">
        <f t="shared" si="144"/>
        <v>#VALUE!</v>
      </c>
      <c r="E164" s="390" t="e">
        <f t="shared" si="145"/>
        <v>#VALUE!</v>
      </c>
      <c r="F164" s="390" t="e">
        <f t="shared" si="146"/>
        <v>#VALUE!</v>
      </c>
      <c r="G164" s="390" t="e">
        <f t="shared" si="147"/>
        <v>#VALUE!</v>
      </c>
      <c r="H164" s="390" t="e">
        <f t="shared" si="148"/>
        <v>#VALUE!</v>
      </c>
      <c r="I164" s="390" t="e">
        <f t="shared" si="149"/>
        <v>#VALUE!</v>
      </c>
      <c r="J164" s="390" t="e">
        <f t="shared" si="150"/>
        <v>#VALUE!</v>
      </c>
      <c r="K164" s="390" t="e">
        <f t="shared" si="151"/>
        <v>#VALUE!</v>
      </c>
      <c r="L164" s="390" t="e">
        <f t="shared" si="152"/>
        <v>#VALUE!</v>
      </c>
      <c r="M164" s="390" t="e">
        <f t="shared" si="153"/>
        <v>#VALUE!</v>
      </c>
      <c r="N164" s="390" t="e">
        <f t="shared" si="154"/>
        <v>#VALUE!</v>
      </c>
      <c r="O164" s="390" t="e">
        <f t="shared" si="155"/>
        <v>#VALUE!</v>
      </c>
      <c r="P164" s="390" t="e">
        <f t="shared" si="156"/>
        <v>#VALUE!</v>
      </c>
      <c r="Q164" s="390" t="e">
        <f t="shared" si="157"/>
        <v>#VALUE!</v>
      </c>
      <c r="R164" s="390" t="e">
        <f t="shared" si="158"/>
        <v>#VALUE!</v>
      </c>
      <c r="S164" s="390" t="e">
        <f t="shared" si="159"/>
        <v>#VALUE!</v>
      </c>
      <c r="T164" s="390" t="e">
        <f t="shared" si="160"/>
        <v>#VALUE!</v>
      </c>
      <c r="U164" s="387">
        <f t="shared" si="161"/>
        <v>0</v>
      </c>
      <c r="V164" s="175">
        <f>BDD!A154</f>
        <v>1576</v>
      </c>
      <c r="W164" s="176" t="str">
        <f>BDD!B154</f>
        <v>Patate douce BIO (Grande)</v>
      </c>
      <c r="X164" s="177" t="str">
        <f>IF(BDD!F154=0, "", BDD!F154)</f>
        <v>❤️</v>
      </c>
      <c r="Y164" s="178" t="e">
        <f>ROUND(BDD!G154+FDP_CMD_KG, 2)</f>
        <v>#VALUE!</v>
      </c>
      <c r="Z164" s="178" t="e">
        <f>ROUND(BDD!G154+FDP_FACT_KG, 2)</f>
        <v>#DIV/0!</v>
      </c>
      <c r="AA164" s="179" t="str">
        <f>BDD!H154</f>
        <v>kg</v>
      </c>
      <c r="AB164" s="180" t="e">
        <f>IF(NOT(ISBLANK(BDD!I154)), ROUND(SUM((BDD!G154*reduc1),FDP_CMD_KG), 2), "")</f>
        <v>#VALUE!</v>
      </c>
      <c r="AC164" s="180" t="e">
        <f>IF(NOT(ISBLANK(BDD!J154)), ROUND(SUM((BDD!G154*reduc2),FDP_CMD_KG), 2), "")</f>
        <v>#VALUE!</v>
      </c>
      <c r="AD164" s="180" t="e">
        <f>IF(NOT(ISBLANK(BDD!K154)), ROUND(SUM((BDD!G154*reduc3),FDP_CMD_KG), 2), "")</f>
        <v>#VALUE!</v>
      </c>
      <c r="AE164" s="180" t="e">
        <f>IF(NOT(ISBLANK(BDD!I154)), ROUND(SUM((BDD!G154*reduc1),FDP_FACT_KG), 2), "")</f>
        <v>#DIV/0!</v>
      </c>
      <c r="AF164" s="180" t="e">
        <f>IF(NOT(ISBLANK(BDD!J154)), ROUND(SUM((BDD!G154*reduc2),FDP_FACT_KG), 2), "")</f>
        <v>#DIV/0!</v>
      </c>
      <c r="AG164" s="180" t="e">
        <f>IF(NOT(ISBLANK(BDD!K154)), ROUND(SUM((BDD!G154*reduc3),FDP_FACT_KG), 2), "")</f>
        <v>#DIV/0!</v>
      </c>
      <c r="AH164" s="181" t="str">
        <f>BDD!C154</f>
        <v>Malaga</v>
      </c>
      <c r="AI164" s="403">
        <f t="shared" si="162"/>
        <v>0</v>
      </c>
      <c r="AJ164" s="182" t="e">
        <f t="shared" si="163"/>
        <v>#VALUE!</v>
      </c>
      <c r="AK164" s="183" t="e">
        <f t="shared" si="164"/>
        <v>#VALUE!</v>
      </c>
      <c r="AL164" s="534"/>
      <c r="AM164" s="410"/>
      <c r="AN164" s="182" t="e">
        <f t="shared" si="165"/>
        <v>#DIV/0!</v>
      </c>
      <c r="AO164" s="184" t="e">
        <f t="shared" si="166"/>
        <v>#DIV/0!</v>
      </c>
      <c r="AP164" s="174"/>
      <c r="AQ164" s="174"/>
      <c r="AR164" s="534"/>
      <c r="AS164" s="409">
        <f t="shared" si="167"/>
        <v>0</v>
      </c>
      <c r="AT164" s="182" t="e">
        <f t="shared" si="168"/>
        <v>#DIV/0!</v>
      </c>
      <c r="AU164" s="183" t="e">
        <f t="shared" si="140"/>
        <v>#DIV/0!</v>
      </c>
      <c r="AV164" s="185">
        <f>COMMANDE!O164</f>
        <v>0</v>
      </c>
      <c r="AW164" s="186" t="str">
        <f t="shared" si="169"/>
        <v>-</v>
      </c>
      <c r="AX164" s="187" t="e">
        <f t="shared" si="170"/>
        <v>#VALUE!</v>
      </c>
      <c r="AY164" s="185">
        <f>COMMANDE!Q164</f>
        <v>0</v>
      </c>
      <c r="AZ164" s="186" t="str">
        <f t="shared" si="171"/>
        <v>-</v>
      </c>
      <c r="BA164" s="187" t="e">
        <f t="shared" si="172"/>
        <v>#VALUE!</v>
      </c>
      <c r="BB164" s="185">
        <f>COMMANDE!S164</f>
        <v>0</v>
      </c>
      <c r="BC164" s="186" t="str">
        <f t="shared" si="173"/>
        <v>-</v>
      </c>
      <c r="BD164" s="187" t="e">
        <f t="shared" si="174"/>
        <v>#VALUE!</v>
      </c>
      <c r="BE164" s="185">
        <f>COMMANDE!U164</f>
        <v>0</v>
      </c>
      <c r="BF164" s="186" t="str">
        <f t="shared" si="175"/>
        <v>-</v>
      </c>
      <c r="BG164" s="187" t="e">
        <f t="shared" si="176"/>
        <v>#VALUE!</v>
      </c>
      <c r="BH164" s="185">
        <f>COMMANDE!W164</f>
        <v>0</v>
      </c>
      <c r="BI164" s="186" t="str">
        <f t="shared" si="177"/>
        <v>-</v>
      </c>
      <c r="BJ164" s="187" t="e">
        <f t="shared" si="178"/>
        <v>#VALUE!</v>
      </c>
      <c r="BK164" s="185">
        <f>COMMANDE!Y164</f>
        <v>0</v>
      </c>
      <c r="BL164" s="186" t="str">
        <f t="shared" si="179"/>
        <v>-</v>
      </c>
      <c r="BM164" s="187" t="e">
        <f t="shared" si="180"/>
        <v>#VALUE!</v>
      </c>
      <c r="BN164" s="185">
        <f>COMMANDE!AA164</f>
        <v>0</v>
      </c>
      <c r="BO164" s="186" t="str">
        <f t="shared" si="181"/>
        <v>-</v>
      </c>
      <c r="BP164" s="187" t="e">
        <f t="shared" si="182"/>
        <v>#VALUE!</v>
      </c>
      <c r="BQ164" s="185">
        <f>COMMANDE!AC164</f>
        <v>0</v>
      </c>
      <c r="BR164" s="186" t="str">
        <f t="shared" si="183"/>
        <v>-</v>
      </c>
      <c r="BS164" s="187" t="e">
        <f t="shared" si="184"/>
        <v>#VALUE!</v>
      </c>
      <c r="BT164" s="185">
        <f>COMMANDE!AE164</f>
        <v>0</v>
      </c>
      <c r="BU164" s="186" t="str">
        <f t="shared" si="185"/>
        <v>-</v>
      </c>
      <c r="BV164" s="187" t="e">
        <f t="shared" si="186"/>
        <v>#VALUE!</v>
      </c>
      <c r="BW164" s="185">
        <f>COMMANDE!AG164</f>
        <v>0</v>
      </c>
      <c r="BX164" s="186" t="str">
        <f t="shared" si="187"/>
        <v>-</v>
      </c>
      <c r="BY164" s="187" t="e">
        <f t="shared" si="188"/>
        <v>#VALUE!</v>
      </c>
      <c r="BZ164" s="185">
        <f>COMMANDE!AI164</f>
        <v>0</v>
      </c>
      <c r="CA164" s="186" t="str">
        <f t="shared" si="189"/>
        <v>-</v>
      </c>
      <c r="CB164" s="187" t="e">
        <f t="shared" si="190"/>
        <v>#VALUE!</v>
      </c>
      <c r="CC164" s="185">
        <f>COMMANDE!AK164</f>
        <v>0</v>
      </c>
      <c r="CD164" s="186" t="str">
        <f t="shared" si="191"/>
        <v>-</v>
      </c>
      <c r="CE164" s="187" t="e">
        <f t="shared" si="192"/>
        <v>#VALUE!</v>
      </c>
      <c r="CF164" s="185">
        <f>COMMANDE!AM164</f>
        <v>0</v>
      </c>
      <c r="CG164" s="186" t="str">
        <f t="shared" si="193"/>
        <v>-</v>
      </c>
      <c r="CH164" s="187" t="e">
        <f t="shared" si="194"/>
        <v>#VALUE!</v>
      </c>
      <c r="CI164" s="185">
        <f>COMMANDE!AO164</f>
        <v>0</v>
      </c>
      <c r="CJ164" s="186" t="str">
        <f t="shared" si="195"/>
        <v>-</v>
      </c>
      <c r="CK164" s="187" t="e">
        <f t="shared" si="196"/>
        <v>#VALUE!</v>
      </c>
      <c r="CL164" s="185">
        <f>COMMANDE!AQ164</f>
        <v>0</v>
      </c>
      <c r="CM164" s="186" t="str">
        <f t="shared" si="197"/>
        <v>-</v>
      </c>
      <c r="CN164" s="187" t="e">
        <f t="shared" si="198"/>
        <v>#VALUE!</v>
      </c>
      <c r="CO164" s="185">
        <f>COMMANDE!AS164</f>
        <v>0</v>
      </c>
      <c r="CP164" s="186" t="str">
        <f t="shared" si="199"/>
        <v>-</v>
      </c>
      <c r="CQ164" s="187" t="e">
        <f t="shared" si="200"/>
        <v>#VALUE!</v>
      </c>
      <c r="CR164" s="185">
        <f>COMMANDE!AU164</f>
        <v>0</v>
      </c>
      <c r="CS164" s="186" t="str">
        <f t="shared" si="201"/>
        <v>-</v>
      </c>
      <c r="CT164" s="187" t="e">
        <f t="shared" si="202"/>
        <v>#VALUE!</v>
      </c>
      <c r="CU164" s="185">
        <f>COMMANDE!AW164</f>
        <v>0</v>
      </c>
      <c r="CV164" s="186" t="str">
        <f t="shared" si="203"/>
        <v>-</v>
      </c>
      <c r="CW164" s="187" t="e">
        <f t="shared" si="204"/>
        <v>#VALUE!</v>
      </c>
      <c r="CX164" s="185">
        <f>COMMANDE!AY164</f>
        <v>0</v>
      </c>
      <c r="CY164" s="186" t="str">
        <f t="shared" si="205"/>
        <v>-</v>
      </c>
      <c r="CZ164" s="187" t="e">
        <f t="shared" si="206"/>
        <v>#VALUE!</v>
      </c>
      <c r="DA164" s="185">
        <f>COMMANDE!BA164</f>
        <v>0</v>
      </c>
      <c r="DB164" s="186" t="str">
        <f t="shared" si="207"/>
        <v>-</v>
      </c>
      <c r="DC164" s="187" t="e">
        <f t="shared" si="208"/>
        <v>#VALUE!</v>
      </c>
      <c r="DD164" s="416"/>
      <c r="DE164" s="188"/>
    </row>
    <row r="165" spans="1:109" ht="40" customHeight="1" x14ac:dyDescent="0.2">
      <c r="A165" s="390" t="e">
        <f t="shared" si="141"/>
        <v>#VALUE!</v>
      </c>
      <c r="B165" s="390" t="e">
        <f t="shared" si="142"/>
        <v>#VALUE!</v>
      </c>
      <c r="C165" s="390" t="e">
        <f t="shared" si="143"/>
        <v>#VALUE!</v>
      </c>
      <c r="D165" s="390" t="e">
        <f t="shared" si="144"/>
        <v>#VALUE!</v>
      </c>
      <c r="E165" s="390" t="e">
        <f t="shared" si="145"/>
        <v>#VALUE!</v>
      </c>
      <c r="F165" s="390" t="e">
        <f t="shared" si="146"/>
        <v>#VALUE!</v>
      </c>
      <c r="G165" s="390" t="e">
        <f t="shared" si="147"/>
        <v>#VALUE!</v>
      </c>
      <c r="H165" s="390" t="e">
        <f t="shared" si="148"/>
        <v>#VALUE!</v>
      </c>
      <c r="I165" s="390" t="e">
        <f t="shared" si="149"/>
        <v>#VALUE!</v>
      </c>
      <c r="J165" s="390" t="e">
        <f t="shared" si="150"/>
        <v>#VALUE!</v>
      </c>
      <c r="K165" s="390" t="e">
        <f t="shared" si="151"/>
        <v>#VALUE!</v>
      </c>
      <c r="L165" s="390" t="e">
        <f t="shared" si="152"/>
        <v>#VALUE!</v>
      </c>
      <c r="M165" s="390" t="e">
        <f t="shared" si="153"/>
        <v>#VALUE!</v>
      </c>
      <c r="N165" s="390" t="e">
        <f t="shared" si="154"/>
        <v>#VALUE!</v>
      </c>
      <c r="O165" s="390" t="e">
        <f t="shared" si="155"/>
        <v>#VALUE!</v>
      </c>
      <c r="P165" s="390" t="e">
        <f t="shared" si="156"/>
        <v>#VALUE!</v>
      </c>
      <c r="Q165" s="390" t="e">
        <f t="shared" si="157"/>
        <v>#VALUE!</v>
      </c>
      <c r="R165" s="390" t="e">
        <f t="shared" si="158"/>
        <v>#VALUE!</v>
      </c>
      <c r="S165" s="390" t="e">
        <f t="shared" si="159"/>
        <v>#VALUE!</v>
      </c>
      <c r="T165" s="390" t="e">
        <f t="shared" si="160"/>
        <v>#VALUE!</v>
      </c>
      <c r="U165" s="387">
        <f t="shared" si="161"/>
        <v>0</v>
      </c>
      <c r="V165" s="175">
        <f>BDD!A155</f>
        <v>1015</v>
      </c>
      <c r="W165" s="176" t="str">
        <f>BDD!B155</f>
        <v>Patate douce BIO (Moyenne)</v>
      </c>
      <c r="X165" s="177" t="str">
        <f>IF(BDD!F155=0, "", BDD!F155)</f>
        <v>❤️</v>
      </c>
      <c r="Y165" s="178" t="e">
        <f>ROUND(BDD!G155+FDP_CMD_KG, 2)</f>
        <v>#VALUE!</v>
      </c>
      <c r="Z165" s="178" t="e">
        <f>ROUND(BDD!G155+FDP_FACT_KG, 2)</f>
        <v>#DIV/0!</v>
      </c>
      <c r="AA165" s="179" t="str">
        <f>BDD!H155</f>
        <v>kg</v>
      </c>
      <c r="AB165" s="180" t="e">
        <f>IF(NOT(ISBLANK(BDD!I155)), ROUND(SUM((BDD!G155*reduc1),FDP_CMD_KG), 2), "")</f>
        <v>#VALUE!</v>
      </c>
      <c r="AC165" s="180" t="e">
        <f>IF(NOT(ISBLANK(BDD!J155)), ROUND(SUM((BDD!G155*reduc2),FDP_CMD_KG), 2), "")</f>
        <v>#VALUE!</v>
      </c>
      <c r="AD165" s="180" t="e">
        <f>IF(NOT(ISBLANK(BDD!K155)), ROUND(SUM((BDD!G155*reduc3),FDP_CMD_KG), 2), "")</f>
        <v>#VALUE!</v>
      </c>
      <c r="AE165" s="180" t="e">
        <f>IF(NOT(ISBLANK(BDD!I155)), ROUND(SUM((BDD!G155*reduc1),FDP_FACT_KG), 2), "")</f>
        <v>#DIV/0!</v>
      </c>
      <c r="AF165" s="180" t="e">
        <f>IF(NOT(ISBLANK(BDD!J155)), ROUND(SUM((BDD!G155*reduc2),FDP_FACT_KG), 2), "")</f>
        <v>#DIV/0!</v>
      </c>
      <c r="AG165" s="180" t="e">
        <f>IF(NOT(ISBLANK(BDD!K155)), ROUND(SUM((BDD!G155*reduc3),FDP_FACT_KG), 2), "")</f>
        <v>#DIV/0!</v>
      </c>
      <c r="AH165" s="181" t="str">
        <f>BDD!C155</f>
        <v>Malaga</v>
      </c>
      <c r="AI165" s="403">
        <f t="shared" si="162"/>
        <v>0</v>
      </c>
      <c r="AJ165" s="182" t="e">
        <f t="shared" si="163"/>
        <v>#VALUE!</v>
      </c>
      <c r="AK165" s="183" t="e">
        <f t="shared" si="164"/>
        <v>#VALUE!</v>
      </c>
      <c r="AL165" s="534"/>
      <c r="AM165" s="410"/>
      <c r="AN165" s="182" t="e">
        <f t="shared" si="165"/>
        <v>#DIV/0!</v>
      </c>
      <c r="AO165" s="184" t="e">
        <f t="shared" si="166"/>
        <v>#DIV/0!</v>
      </c>
      <c r="AP165" s="174"/>
      <c r="AQ165" s="174"/>
      <c r="AR165" s="534"/>
      <c r="AS165" s="409">
        <f t="shared" si="167"/>
        <v>0</v>
      </c>
      <c r="AT165" s="182" t="e">
        <f t="shared" si="168"/>
        <v>#DIV/0!</v>
      </c>
      <c r="AU165" s="183" t="e">
        <f t="shared" si="140"/>
        <v>#DIV/0!</v>
      </c>
      <c r="AV165" s="185">
        <f>COMMANDE!O165</f>
        <v>0</v>
      </c>
      <c r="AW165" s="186" t="str">
        <f t="shared" si="169"/>
        <v>-</v>
      </c>
      <c r="AX165" s="187" t="e">
        <f t="shared" si="170"/>
        <v>#VALUE!</v>
      </c>
      <c r="AY165" s="185">
        <f>COMMANDE!Q165</f>
        <v>0</v>
      </c>
      <c r="AZ165" s="186" t="str">
        <f t="shared" si="171"/>
        <v>-</v>
      </c>
      <c r="BA165" s="187" t="e">
        <f t="shared" si="172"/>
        <v>#VALUE!</v>
      </c>
      <c r="BB165" s="185">
        <f>COMMANDE!S165</f>
        <v>0</v>
      </c>
      <c r="BC165" s="186" t="str">
        <f t="shared" si="173"/>
        <v>-</v>
      </c>
      <c r="BD165" s="187" t="e">
        <f t="shared" si="174"/>
        <v>#VALUE!</v>
      </c>
      <c r="BE165" s="185">
        <f>COMMANDE!U165</f>
        <v>0</v>
      </c>
      <c r="BF165" s="186" t="str">
        <f t="shared" si="175"/>
        <v>-</v>
      </c>
      <c r="BG165" s="187" t="e">
        <f t="shared" si="176"/>
        <v>#VALUE!</v>
      </c>
      <c r="BH165" s="185">
        <f>COMMANDE!W165</f>
        <v>0</v>
      </c>
      <c r="BI165" s="186" t="str">
        <f t="shared" si="177"/>
        <v>-</v>
      </c>
      <c r="BJ165" s="187" t="e">
        <f t="shared" si="178"/>
        <v>#VALUE!</v>
      </c>
      <c r="BK165" s="185">
        <f>COMMANDE!Y165</f>
        <v>0</v>
      </c>
      <c r="BL165" s="186" t="str">
        <f t="shared" si="179"/>
        <v>-</v>
      </c>
      <c r="BM165" s="187" t="e">
        <f t="shared" si="180"/>
        <v>#VALUE!</v>
      </c>
      <c r="BN165" s="185">
        <f>COMMANDE!AA165</f>
        <v>0</v>
      </c>
      <c r="BO165" s="186" t="str">
        <f t="shared" si="181"/>
        <v>-</v>
      </c>
      <c r="BP165" s="187" t="e">
        <f t="shared" si="182"/>
        <v>#VALUE!</v>
      </c>
      <c r="BQ165" s="185">
        <f>COMMANDE!AC165</f>
        <v>0</v>
      </c>
      <c r="BR165" s="186" t="str">
        <f t="shared" si="183"/>
        <v>-</v>
      </c>
      <c r="BS165" s="187" t="e">
        <f t="shared" si="184"/>
        <v>#VALUE!</v>
      </c>
      <c r="BT165" s="185">
        <f>COMMANDE!AE165</f>
        <v>0</v>
      </c>
      <c r="BU165" s="186" t="str">
        <f t="shared" si="185"/>
        <v>-</v>
      </c>
      <c r="BV165" s="187" t="e">
        <f t="shared" si="186"/>
        <v>#VALUE!</v>
      </c>
      <c r="BW165" s="185">
        <f>COMMANDE!AG165</f>
        <v>0</v>
      </c>
      <c r="BX165" s="186" t="str">
        <f t="shared" si="187"/>
        <v>-</v>
      </c>
      <c r="BY165" s="187" t="e">
        <f t="shared" si="188"/>
        <v>#VALUE!</v>
      </c>
      <c r="BZ165" s="185">
        <f>COMMANDE!AI165</f>
        <v>0</v>
      </c>
      <c r="CA165" s="186" t="str">
        <f t="shared" si="189"/>
        <v>-</v>
      </c>
      <c r="CB165" s="187" t="e">
        <f t="shared" si="190"/>
        <v>#VALUE!</v>
      </c>
      <c r="CC165" s="185">
        <f>COMMANDE!AK165</f>
        <v>0</v>
      </c>
      <c r="CD165" s="186" t="str">
        <f t="shared" si="191"/>
        <v>-</v>
      </c>
      <c r="CE165" s="187" t="e">
        <f t="shared" si="192"/>
        <v>#VALUE!</v>
      </c>
      <c r="CF165" s="185">
        <f>COMMANDE!AM165</f>
        <v>0</v>
      </c>
      <c r="CG165" s="186" t="str">
        <f t="shared" si="193"/>
        <v>-</v>
      </c>
      <c r="CH165" s="187" t="e">
        <f t="shared" si="194"/>
        <v>#VALUE!</v>
      </c>
      <c r="CI165" s="185">
        <f>COMMANDE!AO165</f>
        <v>0</v>
      </c>
      <c r="CJ165" s="186" t="str">
        <f t="shared" si="195"/>
        <v>-</v>
      </c>
      <c r="CK165" s="187" t="e">
        <f t="shared" si="196"/>
        <v>#VALUE!</v>
      </c>
      <c r="CL165" s="185">
        <f>COMMANDE!AQ165</f>
        <v>0</v>
      </c>
      <c r="CM165" s="186" t="str">
        <f t="shared" si="197"/>
        <v>-</v>
      </c>
      <c r="CN165" s="187" t="e">
        <f t="shared" si="198"/>
        <v>#VALUE!</v>
      </c>
      <c r="CO165" s="185">
        <f>COMMANDE!AS165</f>
        <v>0</v>
      </c>
      <c r="CP165" s="186" t="str">
        <f t="shared" si="199"/>
        <v>-</v>
      </c>
      <c r="CQ165" s="187" t="e">
        <f t="shared" si="200"/>
        <v>#VALUE!</v>
      </c>
      <c r="CR165" s="185">
        <f>COMMANDE!AU165</f>
        <v>0</v>
      </c>
      <c r="CS165" s="186" t="str">
        <f t="shared" si="201"/>
        <v>-</v>
      </c>
      <c r="CT165" s="187" t="e">
        <f t="shared" si="202"/>
        <v>#VALUE!</v>
      </c>
      <c r="CU165" s="185">
        <f>COMMANDE!AW165</f>
        <v>0</v>
      </c>
      <c r="CV165" s="186" t="str">
        <f t="shared" si="203"/>
        <v>-</v>
      </c>
      <c r="CW165" s="187" t="e">
        <f t="shared" si="204"/>
        <v>#VALUE!</v>
      </c>
      <c r="CX165" s="185">
        <f>COMMANDE!AY165</f>
        <v>0</v>
      </c>
      <c r="CY165" s="186" t="str">
        <f t="shared" si="205"/>
        <v>-</v>
      </c>
      <c r="CZ165" s="187" t="e">
        <f t="shared" si="206"/>
        <v>#VALUE!</v>
      </c>
      <c r="DA165" s="185">
        <f>COMMANDE!BA165</f>
        <v>0</v>
      </c>
      <c r="DB165" s="186" t="str">
        <f t="shared" si="207"/>
        <v>-</v>
      </c>
      <c r="DC165" s="187" t="e">
        <f t="shared" si="208"/>
        <v>#VALUE!</v>
      </c>
      <c r="DD165" s="416"/>
      <c r="DE165" s="188"/>
    </row>
    <row r="166" spans="1:109" ht="40" customHeight="1" x14ac:dyDescent="0.2">
      <c r="A166" s="390" t="e">
        <f t="shared" si="141"/>
        <v>#VALUE!</v>
      </c>
      <c r="B166" s="390" t="e">
        <f t="shared" si="142"/>
        <v>#VALUE!</v>
      </c>
      <c r="C166" s="390" t="e">
        <f t="shared" si="143"/>
        <v>#VALUE!</v>
      </c>
      <c r="D166" s="390" t="e">
        <f t="shared" si="144"/>
        <v>#VALUE!</v>
      </c>
      <c r="E166" s="390" t="e">
        <f t="shared" si="145"/>
        <v>#VALUE!</v>
      </c>
      <c r="F166" s="390" t="e">
        <f t="shared" si="146"/>
        <v>#VALUE!</v>
      </c>
      <c r="G166" s="390" t="e">
        <f t="shared" si="147"/>
        <v>#VALUE!</v>
      </c>
      <c r="H166" s="390" t="e">
        <f t="shared" si="148"/>
        <v>#VALUE!</v>
      </c>
      <c r="I166" s="390" t="e">
        <f t="shared" si="149"/>
        <v>#VALUE!</v>
      </c>
      <c r="J166" s="390" t="e">
        <f t="shared" si="150"/>
        <v>#VALUE!</v>
      </c>
      <c r="K166" s="390" t="e">
        <f t="shared" si="151"/>
        <v>#VALUE!</v>
      </c>
      <c r="L166" s="390" t="e">
        <f t="shared" si="152"/>
        <v>#VALUE!</v>
      </c>
      <c r="M166" s="390" t="e">
        <f t="shared" si="153"/>
        <v>#VALUE!</v>
      </c>
      <c r="N166" s="390" t="e">
        <f t="shared" si="154"/>
        <v>#VALUE!</v>
      </c>
      <c r="O166" s="390" t="e">
        <f t="shared" si="155"/>
        <v>#VALUE!</v>
      </c>
      <c r="P166" s="390" t="e">
        <f t="shared" si="156"/>
        <v>#VALUE!</v>
      </c>
      <c r="Q166" s="390" t="e">
        <f t="shared" si="157"/>
        <v>#VALUE!</v>
      </c>
      <c r="R166" s="390" t="e">
        <f t="shared" si="158"/>
        <v>#VALUE!</v>
      </c>
      <c r="S166" s="390" t="e">
        <f t="shared" si="159"/>
        <v>#VALUE!</v>
      </c>
      <c r="T166" s="390" t="e">
        <f t="shared" si="160"/>
        <v>#VALUE!</v>
      </c>
      <c r="U166" s="387">
        <f t="shared" si="161"/>
        <v>0</v>
      </c>
      <c r="V166" s="175">
        <f>BDD!A156</f>
        <v>1761</v>
      </c>
      <c r="W166" s="176" t="str">
        <f>BDD!B156</f>
        <v>Patate Douce Violette BIO (Moyenne, grande) Nouvelle récolte</v>
      </c>
      <c r="X166" s="177" t="str">
        <f>IF(BDD!F156=0, "", BDD!F156)</f>
        <v/>
      </c>
      <c r="Y166" s="178" t="e">
        <f>ROUND(BDD!G156+FDP_CMD_KG, 2)</f>
        <v>#VALUE!</v>
      </c>
      <c r="Z166" s="178" t="e">
        <f>ROUND(BDD!G156+FDP_FACT_KG, 2)</f>
        <v>#DIV/0!</v>
      </c>
      <c r="AA166" s="179" t="str">
        <f>BDD!H156</f>
        <v>kg</v>
      </c>
      <c r="AB166" s="180" t="e">
        <f>IF(NOT(ISBLANK(BDD!I156)), ROUND(SUM((BDD!G156*reduc1),FDP_CMD_KG), 2), "")</f>
        <v>#VALUE!</v>
      </c>
      <c r="AC166" s="180" t="e">
        <f>IF(NOT(ISBLANK(BDD!J156)), ROUND(SUM((BDD!G156*reduc2),FDP_CMD_KG), 2), "")</f>
        <v>#VALUE!</v>
      </c>
      <c r="AD166" s="180" t="e">
        <f>IF(NOT(ISBLANK(BDD!K156)), ROUND(SUM((BDD!G156*reduc3),FDP_CMD_KG), 2), "")</f>
        <v>#VALUE!</v>
      </c>
      <c r="AE166" s="180" t="e">
        <f>IF(NOT(ISBLANK(BDD!I156)), ROUND(SUM((BDD!G156*reduc1),FDP_FACT_KG), 2), "")</f>
        <v>#DIV/0!</v>
      </c>
      <c r="AF166" s="180" t="e">
        <f>IF(NOT(ISBLANK(BDD!J156)), ROUND(SUM((BDD!G156*reduc2),FDP_FACT_KG), 2), "")</f>
        <v>#DIV/0!</v>
      </c>
      <c r="AG166" s="180" t="e">
        <f>IF(NOT(ISBLANK(BDD!K156)), ROUND(SUM((BDD!G156*reduc3),FDP_FACT_KG), 2), "")</f>
        <v>#DIV/0!</v>
      </c>
      <c r="AH166" s="181" t="str">
        <f>BDD!C156</f>
        <v>Malaga</v>
      </c>
      <c r="AI166" s="403">
        <f t="shared" si="162"/>
        <v>0</v>
      </c>
      <c r="AJ166" s="182" t="e">
        <f t="shared" si="163"/>
        <v>#VALUE!</v>
      </c>
      <c r="AK166" s="183" t="e">
        <f t="shared" si="164"/>
        <v>#VALUE!</v>
      </c>
      <c r="AL166" s="534"/>
      <c r="AM166" s="410"/>
      <c r="AN166" s="182" t="e">
        <f t="shared" si="165"/>
        <v>#DIV/0!</v>
      </c>
      <c r="AO166" s="184" t="e">
        <f t="shared" si="166"/>
        <v>#DIV/0!</v>
      </c>
      <c r="AP166" s="174"/>
      <c r="AQ166" s="174"/>
      <c r="AR166" s="534"/>
      <c r="AS166" s="409">
        <f t="shared" si="167"/>
        <v>0</v>
      </c>
      <c r="AT166" s="182" t="e">
        <f t="shared" si="168"/>
        <v>#DIV/0!</v>
      </c>
      <c r="AU166" s="183" t="e">
        <f t="shared" si="140"/>
        <v>#DIV/0!</v>
      </c>
      <c r="AV166" s="185">
        <f>COMMANDE!O166</f>
        <v>0</v>
      </c>
      <c r="AW166" s="186" t="str">
        <f t="shared" si="169"/>
        <v>-</v>
      </c>
      <c r="AX166" s="187" t="e">
        <f t="shared" si="170"/>
        <v>#VALUE!</v>
      </c>
      <c r="AY166" s="185">
        <f>COMMANDE!Q166</f>
        <v>0</v>
      </c>
      <c r="AZ166" s="186" t="str">
        <f t="shared" si="171"/>
        <v>-</v>
      </c>
      <c r="BA166" s="187" t="e">
        <f t="shared" si="172"/>
        <v>#VALUE!</v>
      </c>
      <c r="BB166" s="185">
        <f>COMMANDE!S166</f>
        <v>0</v>
      </c>
      <c r="BC166" s="186" t="str">
        <f t="shared" si="173"/>
        <v>-</v>
      </c>
      <c r="BD166" s="187" t="e">
        <f t="shared" si="174"/>
        <v>#VALUE!</v>
      </c>
      <c r="BE166" s="185">
        <f>COMMANDE!U166</f>
        <v>0</v>
      </c>
      <c r="BF166" s="186" t="str">
        <f t="shared" si="175"/>
        <v>-</v>
      </c>
      <c r="BG166" s="187" t="e">
        <f t="shared" si="176"/>
        <v>#VALUE!</v>
      </c>
      <c r="BH166" s="185">
        <f>COMMANDE!W166</f>
        <v>0</v>
      </c>
      <c r="BI166" s="186" t="str">
        <f t="shared" si="177"/>
        <v>-</v>
      </c>
      <c r="BJ166" s="187" t="e">
        <f t="shared" si="178"/>
        <v>#VALUE!</v>
      </c>
      <c r="BK166" s="185">
        <f>COMMANDE!Y166</f>
        <v>0</v>
      </c>
      <c r="BL166" s="186" t="str">
        <f t="shared" si="179"/>
        <v>-</v>
      </c>
      <c r="BM166" s="187" t="e">
        <f t="shared" si="180"/>
        <v>#VALUE!</v>
      </c>
      <c r="BN166" s="185">
        <f>COMMANDE!AA166</f>
        <v>0</v>
      </c>
      <c r="BO166" s="186" t="str">
        <f t="shared" si="181"/>
        <v>-</v>
      </c>
      <c r="BP166" s="187" t="e">
        <f t="shared" si="182"/>
        <v>#VALUE!</v>
      </c>
      <c r="BQ166" s="185">
        <f>COMMANDE!AC166</f>
        <v>0</v>
      </c>
      <c r="BR166" s="186" t="str">
        <f t="shared" si="183"/>
        <v>-</v>
      </c>
      <c r="BS166" s="187" t="e">
        <f t="shared" si="184"/>
        <v>#VALUE!</v>
      </c>
      <c r="BT166" s="185">
        <f>COMMANDE!AE166</f>
        <v>0</v>
      </c>
      <c r="BU166" s="186" t="str">
        <f t="shared" si="185"/>
        <v>-</v>
      </c>
      <c r="BV166" s="187" t="e">
        <f t="shared" si="186"/>
        <v>#VALUE!</v>
      </c>
      <c r="BW166" s="185">
        <f>COMMANDE!AG166</f>
        <v>0</v>
      </c>
      <c r="BX166" s="186" t="str">
        <f t="shared" si="187"/>
        <v>-</v>
      </c>
      <c r="BY166" s="187" t="e">
        <f t="shared" si="188"/>
        <v>#VALUE!</v>
      </c>
      <c r="BZ166" s="185">
        <f>COMMANDE!AI166</f>
        <v>0</v>
      </c>
      <c r="CA166" s="186" t="str">
        <f t="shared" si="189"/>
        <v>-</v>
      </c>
      <c r="CB166" s="187" t="e">
        <f t="shared" si="190"/>
        <v>#VALUE!</v>
      </c>
      <c r="CC166" s="185">
        <f>COMMANDE!AK166</f>
        <v>0</v>
      </c>
      <c r="CD166" s="186" t="str">
        <f t="shared" si="191"/>
        <v>-</v>
      </c>
      <c r="CE166" s="187" t="e">
        <f t="shared" si="192"/>
        <v>#VALUE!</v>
      </c>
      <c r="CF166" s="185">
        <f>COMMANDE!AM166</f>
        <v>0</v>
      </c>
      <c r="CG166" s="186" t="str">
        <f t="shared" si="193"/>
        <v>-</v>
      </c>
      <c r="CH166" s="187" t="e">
        <f t="shared" si="194"/>
        <v>#VALUE!</v>
      </c>
      <c r="CI166" s="185">
        <f>COMMANDE!AO166</f>
        <v>0</v>
      </c>
      <c r="CJ166" s="186" t="str">
        <f t="shared" si="195"/>
        <v>-</v>
      </c>
      <c r="CK166" s="187" t="e">
        <f t="shared" si="196"/>
        <v>#VALUE!</v>
      </c>
      <c r="CL166" s="185">
        <f>COMMANDE!AQ166</f>
        <v>0</v>
      </c>
      <c r="CM166" s="186" t="str">
        <f t="shared" si="197"/>
        <v>-</v>
      </c>
      <c r="CN166" s="187" t="e">
        <f t="shared" si="198"/>
        <v>#VALUE!</v>
      </c>
      <c r="CO166" s="185">
        <f>COMMANDE!AS166</f>
        <v>0</v>
      </c>
      <c r="CP166" s="186" t="str">
        <f t="shared" si="199"/>
        <v>-</v>
      </c>
      <c r="CQ166" s="187" t="e">
        <f t="shared" si="200"/>
        <v>#VALUE!</v>
      </c>
      <c r="CR166" s="185">
        <f>COMMANDE!AU166</f>
        <v>0</v>
      </c>
      <c r="CS166" s="186" t="str">
        <f t="shared" si="201"/>
        <v>-</v>
      </c>
      <c r="CT166" s="187" t="e">
        <f t="shared" si="202"/>
        <v>#VALUE!</v>
      </c>
      <c r="CU166" s="185">
        <f>COMMANDE!AW166</f>
        <v>0</v>
      </c>
      <c r="CV166" s="186" t="str">
        <f t="shared" si="203"/>
        <v>-</v>
      </c>
      <c r="CW166" s="187" t="e">
        <f t="shared" si="204"/>
        <v>#VALUE!</v>
      </c>
      <c r="CX166" s="185">
        <f>COMMANDE!AY166</f>
        <v>0</v>
      </c>
      <c r="CY166" s="186" t="str">
        <f t="shared" si="205"/>
        <v>-</v>
      </c>
      <c r="CZ166" s="187" t="e">
        <f t="shared" si="206"/>
        <v>#VALUE!</v>
      </c>
      <c r="DA166" s="185">
        <f>COMMANDE!BA166</f>
        <v>0</v>
      </c>
      <c r="DB166" s="186" t="str">
        <f t="shared" si="207"/>
        <v>-</v>
      </c>
      <c r="DC166" s="187" t="e">
        <f t="shared" si="208"/>
        <v>#VALUE!</v>
      </c>
      <c r="DD166" s="416"/>
      <c r="DE166" s="188"/>
    </row>
    <row r="167" spans="1:109" ht="40" customHeight="1" x14ac:dyDescent="0.2">
      <c r="A167" s="390" t="e">
        <f t="shared" si="141"/>
        <v>#VALUE!</v>
      </c>
      <c r="B167" s="390" t="e">
        <f t="shared" si="142"/>
        <v>#VALUE!</v>
      </c>
      <c r="C167" s="390" t="e">
        <f t="shared" si="143"/>
        <v>#VALUE!</v>
      </c>
      <c r="D167" s="390" t="e">
        <f t="shared" si="144"/>
        <v>#VALUE!</v>
      </c>
      <c r="E167" s="390" t="e">
        <f t="shared" si="145"/>
        <v>#VALUE!</v>
      </c>
      <c r="F167" s="390" t="e">
        <f t="shared" si="146"/>
        <v>#VALUE!</v>
      </c>
      <c r="G167" s="390" t="e">
        <f t="shared" si="147"/>
        <v>#VALUE!</v>
      </c>
      <c r="H167" s="390" t="e">
        <f t="shared" si="148"/>
        <v>#VALUE!</v>
      </c>
      <c r="I167" s="390" t="e">
        <f t="shared" si="149"/>
        <v>#VALUE!</v>
      </c>
      <c r="J167" s="390" t="e">
        <f t="shared" si="150"/>
        <v>#VALUE!</v>
      </c>
      <c r="K167" s="390" t="e">
        <f t="shared" si="151"/>
        <v>#VALUE!</v>
      </c>
      <c r="L167" s="390" t="e">
        <f t="shared" si="152"/>
        <v>#VALUE!</v>
      </c>
      <c r="M167" s="390" t="e">
        <f t="shared" si="153"/>
        <v>#VALUE!</v>
      </c>
      <c r="N167" s="390" t="e">
        <f t="shared" si="154"/>
        <v>#VALUE!</v>
      </c>
      <c r="O167" s="390" t="e">
        <f t="shared" si="155"/>
        <v>#VALUE!</v>
      </c>
      <c r="P167" s="390" t="e">
        <f t="shared" si="156"/>
        <v>#VALUE!</v>
      </c>
      <c r="Q167" s="390" t="e">
        <f t="shared" si="157"/>
        <v>#VALUE!</v>
      </c>
      <c r="R167" s="390" t="e">
        <f t="shared" si="158"/>
        <v>#VALUE!</v>
      </c>
      <c r="S167" s="390" t="e">
        <f t="shared" si="159"/>
        <v>#VALUE!</v>
      </c>
      <c r="T167" s="390" t="e">
        <f t="shared" si="160"/>
        <v>#VALUE!</v>
      </c>
      <c r="U167" s="387">
        <f t="shared" si="161"/>
        <v>0</v>
      </c>
      <c r="V167" s="175">
        <f>BDD!A157</f>
        <v>3615</v>
      </c>
      <c r="W167" s="176" t="str">
        <f>BDD!B157</f>
        <v>Pistache avec coque CRU (env. 1kg)</v>
      </c>
      <c r="X167" s="177" t="str">
        <f>IF(BDD!F157=0, "", BDD!F157)</f>
        <v>❤️</v>
      </c>
      <c r="Y167" s="178" t="e">
        <f>ROUND(BDD!G157+FDP_CMD_KG, 2)</f>
        <v>#VALUE!</v>
      </c>
      <c r="Z167" s="178" t="e">
        <f>ROUND(BDD!G157+FDP_FACT_KG, 2)</f>
        <v>#DIV/0!</v>
      </c>
      <c r="AA167" s="179" t="str">
        <f>BDD!H157</f>
        <v>Pièce</v>
      </c>
      <c r="AB167" s="180" t="str">
        <f>IF(NOT(ISBLANK(BDD!I157)), ROUND(SUM((BDD!G157*reduc1),FDP_CMD_KG), 2), "")</f>
        <v/>
      </c>
      <c r="AC167" s="180" t="str">
        <f>IF(NOT(ISBLANK(BDD!J157)), ROUND(SUM((BDD!G157*reduc2),FDP_CMD_KG), 2), "")</f>
        <v/>
      </c>
      <c r="AD167" s="180" t="str">
        <f>IF(NOT(ISBLANK(BDD!K157)), ROUND(SUM((BDD!G157*reduc3),FDP_CMD_KG), 2), "")</f>
        <v/>
      </c>
      <c r="AE167" s="180" t="str">
        <f>IF(NOT(ISBLANK(BDD!I157)), ROUND(SUM((BDD!G157*reduc1),FDP_FACT_KG), 2), "")</f>
        <v/>
      </c>
      <c r="AF167" s="180" t="str">
        <f>IF(NOT(ISBLANK(BDD!J157)), ROUND(SUM((BDD!G157*reduc2),FDP_FACT_KG), 2), "")</f>
        <v/>
      </c>
      <c r="AG167" s="180" t="str">
        <f>IF(NOT(ISBLANK(BDD!K157)), ROUND(SUM((BDD!G157*reduc3),FDP_FACT_KG), 2), "")</f>
        <v/>
      </c>
      <c r="AH167" s="181" t="str">
        <f>BDD!C157</f>
        <v>Espagne</v>
      </c>
      <c r="AI167" s="403">
        <f t="shared" si="162"/>
        <v>0</v>
      </c>
      <c r="AJ167" s="182" t="e">
        <f t="shared" si="163"/>
        <v>#VALUE!</v>
      </c>
      <c r="AK167" s="183" t="e">
        <f t="shared" si="164"/>
        <v>#VALUE!</v>
      </c>
      <c r="AL167" s="534"/>
      <c r="AM167" s="410"/>
      <c r="AN167" s="182" t="e">
        <f t="shared" si="165"/>
        <v>#DIV/0!</v>
      </c>
      <c r="AO167" s="184" t="e">
        <f t="shared" si="166"/>
        <v>#DIV/0!</v>
      </c>
      <c r="AP167" s="174"/>
      <c r="AQ167" s="174"/>
      <c r="AR167" s="534"/>
      <c r="AS167" s="409">
        <f t="shared" si="167"/>
        <v>0</v>
      </c>
      <c r="AT167" s="182" t="e">
        <f t="shared" si="168"/>
        <v>#DIV/0!</v>
      </c>
      <c r="AU167" s="183" t="e">
        <f t="shared" si="140"/>
        <v>#DIV/0!</v>
      </c>
      <c r="AV167" s="185">
        <f>COMMANDE!O167</f>
        <v>0</v>
      </c>
      <c r="AW167" s="186" t="str">
        <f t="shared" si="169"/>
        <v>-</v>
      </c>
      <c r="AX167" s="187" t="e">
        <f t="shared" si="170"/>
        <v>#VALUE!</v>
      </c>
      <c r="AY167" s="185">
        <f>COMMANDE!Q167</f>
        <v>0</v>
      </c>
      <c r="AZ167" s="186" t="str">
        <f t="shared" si="171"/>
        <v>-</v>
      </c>
      <c r="BA167" s="187" t="e">
        <f t="shared" si="172"/>
        <v>#VALUE!</v>
      </c>
      <c r="BB167" s="185">
        <f>COMMANDE!S167</f>
        <v>0</v>
      </c>
      <c r="BC167" s="186" t="str">
        <f t="shared" si="173"/>
        <v>-</v>
      </c>
      <c r="BD167" s="187" t="e">
        <f t="shared" si="174"/>
        <v>#VALUE!</v>
      </c>
      <c r="BE167" s="185">
        <f>COMMANDE!U167</f>
        <v>0</v>
      </c>
      <c r="BF167" s="186" t="str">
        <f t="shared" si="175"/>
        <v>-</v>
      </c>
      <c r="BG167" s="187" t="e">
        <f t="shared" si="176"/>
        <v>#VALUE!</v>
      </c>
      <c r="BH167" s="185">
        <f>COMMANDE!W167</f>
        <v>0</v>
      </c>
      <c r="BI167" s="186" t="str">
        <f t="shared" si="177"/>
        <v>-</v>
      </c>
      <c r="BJ167" s="187" t="e">
        <f t="shared" si="178"/>
        <v>#VALUE!</v>
      </c>
      <c r="BK167" s="185">
        <f>COMMANDE!Y167</f>
        <v>0</v>
      </c>
      <c r="BL167" s="186" t="str">
        <f t="shared" si="179"/>
        <v>-</v>
      </c>
      <c r="BM167" s="187" t="e">
        <f t="shared" si="180"/>
        <v>#VALUE!</v>
      </c>
      <c r="BN167" s="185">
        <f>COMMANDE!AA167</f>
        <v>0</v>
      </c>
      <c r="BO167" s="186" t="str">
        <f t="shared" si="181"/>
        <v>-</v>
      </c>
      <c r="BP167" s="187" t="e">
        <f t="shared" si="182"/>
        <v>#VALUE!</v>
      </c>
      <c r="BQ167" s="185">
        <f>COMMANDE!AC167</f>
        <v>0</v>
      </c>
      <c r="BR167" s="186" t="str">
        <f t="shared" si="183"/>
        <v>-</v>
      </c>
      <c r="BS167" s="187" t="e">
        <f t="shared" si="184"/>
        <v>#VALUE!</v>
      </c>
      <c r="BT167" s="185">
        <f>COMMANDE!AE167</f>
        <v>0</v>
      </c>
      <c r="BU167" s="186" t="str">
        <f t="shared" si="185"/>
        <v>-</v>
      </c>
      <c r="BV167" s="187" t="e">
        <f t="shared" si="186"/>
        <v>#VALUE!</v>
      </c>
      <c r="BW167" s="185">
        <f>COMMANDE!AG167</f>
        <v>0</v>
      </c>
      <c r="BX167" s="186" t="str">
        <f t="shared" si="187"/>
        <v>-</v>
      </c>
      <c r="BY167" s="187" t="e">
        <f t="shared" si="188"/>
        <v>#VALUE!</v>
      </c>
      <c r="BZ167" s="185">
        <f>COMMANDE!AI167</f>
        <v>0</v>
      </c>
      <c r="CA167" s="186" t="str">
        <f t="shared" si="189"/>
        <v>-</v>
      </c>
      <c r="CB167" s="187" t="e">
        <f t="shared" si="190"/>
        <v>#VALUE!</v>
      </c>
      <c r="CC167" s="185">
        <f>COMMANDE!AK167</f>
        <v>0</v>
      </c>
      <c r="CD167" s="186" t="str">
        <f t="shared" si="191"/>
        <v>-</v>
      </c>
      <c r="CE167" s="187" t="e">
        <f t="shared" si="192"/>
        <v>#VALUE!</v>
      </c>
      <c r="CF167" s="185">
        <f>COMMANDE!AM167</f>
        <v>0</v>
      </c>
      <c r="CG167" s="186" t="str">
        <f t="shared" si="193"/>
        <v>-</v>
      </c>
      <c r="CH167" s="187" t="e">
        <f t="shared" si="194"/>
        <v>#VALUE!</v>
      </c>
      <c r="CI167" s="185">
        <f>COMMANDE!AO167</f>
        <v>0</v>
      </c>
      <c r="CJ167" s="186" t="str">
        <f t="shared" si="195"/>
        <v>-</v>
      </c>
      <c r="CK167" s="187" t="e">
        <f t="shared" si="196"/>
        <v>#VALUE!</v>
      </c>
      <c r="CL167" s="185">
        <f>COMMANDE!AQ167</f>
        <v>0</v>
      </c>
      <c r="CM167" s="186" t="str">
        <f t="shared" si="197"/>
        <v>-</v>
      </c>
      <c r="CN167" s="187" t="e">
        <f t="shared" si="198"/>
        <v>#VALUE!</v>
      </c>
      <c r="CO167" s="185">
        <f>COMMANDE!AS167</f>
        <v>0</v>
      </c>
      <c r="CP167" s="186" t="str">
        <f t="shared" si="199"/>
        <v>-</v>
      </c>
      <c r="CQ167" s="187" t="e">
        <f t="shared" si="200"/>
        <v>#VALUE!</v>
      </c>
      <c r="CR167" s="185">
        <f>COMMANDE!AU167</f>
        <v>0</v>
      </c>
      <c r="CS167" s="186" t="str">
        <f t="shared" si="201"/>
        <v>-</v>
      </c>
      <c r="CT167" s="187" t="e">
        <f t="shared" si="202"/>
        <v>#VALUE!</v>
      </c>
      <c r="CU167" s="185">
        <f>COMMANDE!AW167</f>
        <v>0</v>
      </c>
      <c r="CV167" s="186" t="str">
        <f t="shared" si="203"/>
        <v>-</v>
      </c>
      <c r="CW167" s="187" t="e">
        <f t="shared" si="204"/>
        <v>#VALUE!</v>
      </c>
      <c r="CX167" s="185">
        <f>COMMANDE!AY167</f>
        <v>0</v>
      </c>
      <c r="CY167" s="186" t="str">
        <f t="shared" si="205"/>
        <v>-</v>
      </c>
      <c r="CZ167" s="187" t="e">
        <f t="shared" si="206"/>
        <v>#VALUE!</v>
      </c>
      <c r="DA167" s="185">
        <f>COMMANDE!BA167</f>
        <v>0</v>
      </c>
      <c r="DB167" s="186" t="str">
        <f t="shared" si="207"/>
        <v>-</v>
      </c>
      <c r="DC167" s="187" t="e">
        <f t="shared" si="208"/>
        <v>#VALUE!</v>
      </c>
      <c r="DD167" s="416"/>
      <c r="DE167" s="188"/>
    </row>
    <row r="168" spans="1:109" ht="40" customHeight="1" x14ac:dyDescent="0.2">
      <c r="A168" s="390" t="e">
        <f t="shared" si="141"/>
        <v>#VALUE!</v>
      </c>
      <c r="B168" s="390" t="e">
        <f t="shared" si="142"/>
        <v>#VALUE!</v>
      </c>
      <c r="C168" s="390" t="e">
        <f t="shared" si="143"/>
        <v>#VALUE!</v>
      </c>
      <c r="D168" s="390" t="e">
        <f t="shared" si="144"/>
        <v>#VALUE!</v>
      </c>
      <c r="E168" s="390" t="e">
        <f t="shared" si="145"/>
        <v>#VALUE!</v>
      </c>
      <c r="F168" s="390" t="e">
        <f t="shared" si="146"/>
        <v>#VALUE!</v>
      </c>
      <c r="G168" s="390" t="e">
        <f t="shared" si="147"/>
        <v>#VALUE!</v>
      </c>
      <c r="H168" s="390" t="e">
        <f t="shared" si="148"/>
        <v>#VALUE!</v>
      </c>
      <c r="I168" s="390" t="e">
        <f t="shared" si="149"/>
        <v>#VALUE!</v>
      </c>
      <c r="J168" s="390" t="e">
        <f t="shared" si="150"/>
        <v>#VALUE!</v>
      </c>
      <c r="K168" s="390" t="e">
        <f t="shared" si="151"/>
        <v>#VALUE!</v>
      </c>
      <c r="L168" s="390" t="e">
        <f t="shared" si="152"/>
        <v>#VALUE!</v>
      </c>
      <c r="M168" s="390" t="e">
        <f t="shared" si="153"/>
        <v>#VALUE!</v>
      </c>
      <c r="N168" s="390" t="e">
        <f t="shared" si="154"/>
        <v>#VALUE!</v>
      </c>
      <c r="O168" s="390" t="e">
        <f t="shared" si="155"/>
        <v>#VALUE!</v>
      </c>
      <c r="P168" s="390" t="e">
        <f t="shared" si="156"/>
        <v>#VALUE!</v>
      </c>
      <c r="Q168" s="390" t="e">
        <f t="shared" si="157"/>
        <v>#VALUE!</v>
      </c>
      <c r="R168" s="390" t="e">
        <f t="shared" si="158"/>
        <v>#VALUE!</v>
      </c>
      <c r="S168" s="390" t="e">
        <f t="shared" si="159"/>
        <v>#VALUE!</v>
      </c>
      <c r="T168" s="390" t="e">
        <f t="shared" si="160"/>
        <v>#VALUE!</v>
      </c>
      <c r="U168" s="387">
        <f t="shared" si="161"/>
        <v>0</v>
      </c>
      <c r="V168" s="175">
        <f>BDD!A158</f>
        <v>3615</v>
      </c>
      <c r="W168" s="176" t="str">
        <f>BDD!B158</f>
        <v>Pistache avec coque CRU (env. 500g)</v>
      </c>
      <c r="X168" s="177" t="str">
        <f>IF(BDD!F158=0, "", BDD!F158)</f>
        <v>❤️</v>
      </c>
      <c r="Y168" s="178" t="e">
        <f>ROUND(BDD!G158+FDP_CMD_KG, 2)</f>
        <v>#VALUE!</v>
      </c>
      <c r="Z168" s="178" t="e">
        <f>ROUND(BDD!G158+FDP_FACT_KG, 2)</f>
        <v>#DIV/0!</v>
      </c>
      <c r="AA168" s="179" t="str">
        <f>BDD!H158</f>
        <v>Pièce</v>
      </c>
      <c r="AB168" s="180" t="str">
        <f>IF(NOT(ISBLANK(BDD!I158)), ROUND(SUM((BDD!G158*reduc1),FDP_CMD_KG), 2), "")</f>
        <v/>
      </c>
      <c r="AC168" s="180" t="str">
        <f>IF(NOT(ISBLANK(BDD!J158)), ROUND(SUM((BDD!G158*reduc2),FDP_CMD_KG), 2), "")</f>
        <v/>
      </c>
      <c r="AD168" s="180" t="str">
        <f>IF(NOT(ISBLANK(BDD!K158)), ROUND(SUM((BDD!G158*reduc3),FDP_CMD_KG), 2), "")</f>
        <v/>
      </c>
      <c r="AE168" s="180" t="str">
        <f>IF(NOT(ISBLANK(BDD!I158)), ROUND(SUM((BDD!G158*reduc1),FDP_FACT_KG), 2), "")</f>
        <v/>
      </c>
      <c r="AF168" s="180" t="str">
        <f>IF(NOT(ISBLANK(BDD!J158)), ROUND(SUM((BDD!G158*reduc2),FDP_FACT_KG), 2), "")</f>
        <v/>
      </c>
      <c r="AG168" s="180" t="str">
        <f>IF(NOT(ISBLANK(BDD!K158)), ROUND(SUM((BDD!G158*reduc3),FDP_FACT_KG), 2), "")</f>
        <v/>
      </c>
      <c r="AH168" s="181" t="str">
        <f>BDD!C158</f>
        <v>Espagne</v>
      </c>
      <c r="AI168" s="403">
        <f t="shared" si="162"/>
        <v>0</v>
      </c>
      <c r="AJ168" s="182" t="e">
        <f t="shared" si="163"/>
        <v>#VALUE!</v>
      </c>
      <c r="AK168" s="183" t="e">
        <f t="shared" si="164"/>
        <v>#VALUE!</v>
      </c>
      <c r="AL168" s="534"/>
      <c r="AM168" s="410"/>
      <c r="AN168" s="182" t="e">
        <f t="shared" si="165"/>
        <v>#DIV/0!</v>
      </c>
      <c r="AO168" s="184" t="e">
        <f t="shared" si="166"/>
        <v>#DIV/0!</v>
      </c>
      <c r="AP168" s="174"/>
      <c r="AQ168" s="174"/>
      <c r="AR168" s="534"/>
      <c r="AS168" s="409">
        <f t="shared" si="167"/>
        <v>0</v>
      </c>
      <c r="AT168" s="182" t="e">
        <f t="shared" si="168"/>
        <v>#DIV/0!</v>
      </c>
      <c r="AU168" s="183" t="e">
        <f t="shared" si="140"/>
        <v>#DIV/0!</v>
      </c>
      <c r="AV168" s="185">
        <f>COMMANDE!O168</f>
        <v>0</v>
      </c>
      <c r="AW168" s="186" t="str">
        <f t="shared" si="169"/>
        <v>-</v>
      </c>
      <c r="AX168" s="187" t="e">
        <f t="shared" si="170"/>
        <v>#VALUE!</v>
      </c>
      <c r="AY168" s="185">
        <f>COMMANDE!Q168</f>
        <v>0</v>
      </c>
      <c r="AZ168" s="186" t="str">
        <f t="shared" si="171"/>
        <v>-</v>
      </c>
      <c r="BA168" s="187" t="e">
        <f t="shared" si="172"/>
        <v>#VALUE!</v>
      </c>
      <c r="BB168" s="185">
        <f>COMMANDE!S168</f>
        <v>0</v>
      </c>
      <c r="BC168" s="186" t="str">
        <f t="shared" si="173"/>
        <v>-</v>
      </c>
      <c r="BD168" s="187" t="e">
        <f t="shared" si="174"/>
        <v>#VALUE!</v>
      </c>
      <c r="BE168" s="185">
        <f>COMMANDE!U168</f>
        <v>0</v>
      </c>
      <c r="BF168" s="186" t="str">
        <f t="shared" si="175"/>
        <v>-</v>
      </c>
      <c r="BG168" s="187" t="e">
        <f t="shared" si="176"/>
        <v>#VALUE!</v>
      </c>
      <c r="BH168" s="185">
        <f>COMMANDE!W168</f>
        <v>0</v>
      </c>
      <c r="BI168" s="186" t="str">
        <f t="shared" si="177"/>
        <v>-</v>
      </c>
      <c r="BJ168" s="187" t="e">
        <f t="shared" si="178"/>
        <v>#VALUE!</v>
      </c>
      <c r="BK168" s="185">
        <f>COMMANDE!Y168</f>
        <v>0</v>
      </c>
      <c r="BL168" s="186" t="str">
        <f t="shared" si="179"/>
        <v>-</v>
      </c>
      <c r="BM168" s="187" t="e">
        <f t="shared" si="180"/>
        <v>#VALUE!</v>
      </c>
      <c r="BN168" s="185">
        <f>COMMANDE!AA168</f>
        <v>0</v>
      </c>
      <c r="BO168" s="186" t="str">
        <f t="shared" si="181"/>
        <v>-</v>
      </c>
      <c r="BP168" s="187" t="e">
        <f t="shared" si="182"/>
        <v>#VALUE!</v>
      </c>
      <c r="BQ168" s="185">
        <f>COMMANDE!AC168</f>
        <v>0</v>
      </c>
      <c r="BR168" s="186" t="str">
        <f t="shared" si="183"/>
        <v>-</v>
      </c>
      <c r="BS168" s="187" t="e">
        <f t="shared" si="184"/>
        <v>#VALUE!</v>
      </c>
      <c r="BT168" s="185">
        <f>COMMANDE!AE168</f>
        <v>0</v>
      </c>
      <c r="BU168" s="186" t="str">
        <f t="shared" si="185"/>
        <v>-</v>
      </c>
      <c r="BV168" s="187" t="e">
        <f t="shared" si="186"/>
        <v>#VALUE!</v>
      </c>
      <c r="BW168" s="185">
        <f>COMMANDE!AG168</f>
        <v>0</v>
      </c>
      <c r="BX168" s="186" t="str">
        <f t="shared" si="187"/>
        <v>-</v>
      </c>
      <c r="BY168" s="187" t="e">
        <f t="shared" si="188"/>
        <v>#VALUE!</v>
      </c>
      <c r="BZ168" s="185">
        <f>COMMANDE!AI168</f>
        <v>0</v>
      </c>
      <c r="CA168" s="186" t="str">
        <f t="shared" si="189"/>
        <v>-</v>
      </c>
      <c r="CB168" s="187" t="e">
        <f t="shared" si="190"/>
        <v>#VALUE!</v>
      </c>
      <c r="CC168" s="185">
        <f>COMMANDE!AK168</f>
        <v>0</v>
      </c>
      <c r="CD168" s="186" t="str">
        <f t="shared" si="191"/>
        <v>-</v>
      </c>
      <c r="CE168" s="187" t="e">
        <f t="shared" si="192"/>
        <v>#VALUE!</v>
      </c>
      <c r="CF168" s="185">
        <f>COMMANDE!AM168</f>
        <v>0</v>
      </c>
      <c r="CG168" s="186" t="str">
        <f t="shared" si="193"/>
        <v>-</v>
      </c>
      <c r="CH168" s="187" t="e">
        <f t="shared" si="194"/>
        <v>#VALUE!</v>
      </c>
      <c r="CI168" s="185">
        <f>COMMANDE!AO168</f>
        <v>0</v>
      </c>
      <c r="CJ168" s="186" t="str">
        <f t="shared" si="195"/>
        <v>-</v>
      </c>
      <c r="CK168" s="187" t="e">
        <f t="shared" si="196"/>
        <v>#VALUE!</v>
      </c>
      <c r="CL168" s="185">
        <f>COMMANDE!AQ168</f>
        <v>0</v>
      </c>
      <c r="CM168" s="186" t="str">
        <f t="shared" si="197"/>
        <v>-</v>
      </c>
      <c r="CN168" s="187" t="e">
        <f t="shared" si="198"/>
        <v>#VALUE!</v>
      </c>
      <c r="CO168" s="185">
        <f>COMMANDE!AS168</f>
        <v>0</v>
      </c>
      <c r="CP168" s="186" t="str">
        <f t="shared" si="199"/>
        <v>-</v>
      </c>
      <c r="CQ168" s="187" t="e">
        <f t="shared" si="200"/>
        <v>#VALUE!</v>
      </c>
      <c r="CR168" s="185">
        <f>COMMANDE!AU168</f>
        <v>0</v>
      </c>
      <c r="CS168" s="186" t="str">
        <f t="shared" si="201"/>
        <v>-</v>
      </c>
      <c r="CT168" s="187" t="e">
        <f t="shared" si="202"/>
        <v>#VALUE!</v>
      </c>
      <c r="CU168" s="185">
        <f>COMMANDE!AW168</f>
        <v>0</v>
      </c>
      <c r="CV168" s="186" t="str">
        <f t="shared" si="203"/>
        <v>-</v>
      </c>
      <c r="CW168" s="187" t="e">
        <f t="shared" si="204"/>
        <v>#VALUE!</v>
      </c>
      <c r="CX168" s="185">
        <f>COMMANDE!AY168</f>
        <v>0</v>
      </c>
      <c r="CY168" s="186" t="str">
        <f t="shared" si="205"/>
        <v>-</v>
      </c>
      <c r="CZ168" s="187" t="e">
        <f t="shared" si="206"/>
        <v>#VALUE!</v>
      </c>
      <c r="DA168" s="185">
        <f>COMMANDE!BA168</f>
        <v>0</v>
      </c>
      <c r="DB168" s="186" t="str">
        <f t="shared" si="207"/>
        <v>-</v>
      </c>
      <c r="DC168" s="187" t="e">
        <f t="shared" si="208"/>
        <v>#VALUE!</v>
      </c>
      <c r="DD168" s="416"/>
      <c r="DE168" s="188"/>
    </row>
    <row r="169" spans="1:109" ht="40" customHeight="1" x14ac:dyDescent="0.2">
      <c r="A169" s="390" t="e">
        <f t="shared" si="141"/>
        <v>#VALUE!</v>
      </c>
      <c r="B169" s="390" t="e">
        <f t="shared" si="142"/>
        <v>#VALUE!</v>
      </c>
      <c r="C169" s="390" t="e">
        <f t="shared" si="143"/>
        <v>#VALUE!</v>
      </c>
      <c r="D169" s="390" t="e">
        <f t="shared" si="144"/>
        <v>#VALUE!</v>
      </c>
      <c r="E169" s="390" t="e">
        <f t="shared" si="145"/>
        <v>#VALUE!</v>
      </c>
      <c r="F169" s="390" t="e">
        <f t="shared" si="146"/>
        <v>#VALUE!</v>
      </c>
      <c r="G169" s="390" t="e">
        <f t="shared" si="147"/>
        <v>#VALUE!</v>
      </c>
      <c r="H169" s="390" t="e">
        <f t="shared" si="148"/>
        <v>#VALUE!</v>
      </c>
      <c r="I169" s="390" t="e">
        <f t="shared" si="149"/>
        <v>#VALUE!</v>
      </c>
      <c r="J169" s="390" t="e">
        <f t="shared" si="150"/>
        <v>#VALUE!</v>
      </c>
      <c r="K169" s="390" t="e">
        <f t="shared" si="151"/>
        <v>#VALUE!</v>
      </c>
      <c r="L169" s="390" t="e">
        <f t="shared" si="152"/>
        <v>#VALUE!</v>
      </c>
      <c r="M169" s="390" t="e">
        <f t="shared" si="153"/>
        <v>#VALUE!</v>
      </c>
      <c r="N169" s="390" t="e">
        <f t="shared" si="154"/>
        <v>#VALUE!</v>
      </c>
      <c r="O169" s="390" t="e">
        <f t="shared" si="155"/>
        <v>#VALUE!</v>
      </c>
      <c r="P169" s="390" t="e">
        <f t="shared" si="156"/>
        <v>#VALUE!</v>
      </c>
      <c r="Q169" s="390" t="e">
        <f t="shared" si="157"/>
        <v>#VALUE!</v>
      </c>
      <c r="R169" s="390" t="e">
        <f t="shared" si="158"/>
        <v>#VALUE!</v>
      </c>
      <c r="S169" s="390" t="e">
        <f t="shared" si="159"/>
        <v>#VALUE!</v>
      </c>
      <c r="T169" s="390" t="e">
        <f t="shared" si="160"/>
        <v>#VALUE!</v>
      </c>
      <c r="U169" s="387">
        <f t="shared" si="161"/>
        <v>0</v>
      </c>
      <c r="V169" s="175">
        <f>BDD!A159</f>
        <v>3967</v>
      </c>
      <c r="W169" s="176" t="str">
        <f>BDD!B159</f>
        <v>Pitaya (fruit du dragon, jaune à l'extérieur et pulpe blanche)</v>
      </c>
      <c r="X169" s="177" t="str">
        <f>IF(BDD!F159=0, "", BDD!F159)</f>
        <v/>
      </c>
      <c r="Y169" s="178" t="e">
        <f>ROUND(BDD!G159+FDP_CMD_KG, 2)</f>
        <v>#VALUE!</v>
      </c>
      <c r="Z169" s="178" t="e">
        <f>ROUND(BDD!G159+FDP_FACT_KG, 2)</f>
        <v>#DIV/0!</v>
      </c>
      <c r="AA169" s="179" t="str">
        <f>BDD!H159</f>
        <v>kg</v>
      </c>
      <c r="AB169" s="180" t="str">
        <f>IF(NOT(ISBLANK(BDD!I159)), ROUND(SUM((BDD!G159*reduc1),FDP_CMD_KG), 2), "")</f>
        <v/>
      </c>
      <c r="AC169" s="180" t="str">
        <f>IF(NOT(ISBLANK(BDD!J159)), ROUND(SUM((BDD!G159*reduc2),FDP_CMD_KG), 2), "")</f>
        <v/>
      </c>
      <c r="AD169" s="180" t="str">
        <f>IF(NOT(ISBLANK(BDD!K159)), ROUND(SUM((BDD!G159*reduc3),FDP_CMD_KG), 2), "")</f>
        <v/>
      </c>
      <c r="AE169" s="180" t="str">
        <f>IF(NOT(ISBLANK(BDD!I159)), ROUND(SUM((BDD!G159*reduc1),FDP_FACT_KG), 2), "")</f>
        <v/>
      </c>
      <c r="AF169" s="180" t="str">
        <f>IF(NOT(ISBLANK(BDD!J159)), ROUND(SUM((BDD!G159*reduc2),FDP_FACT_KG), 2), "")</f>
        <v/>
      </c>
      <c r="AG169" s="180" t="str">
        <f>IF(NOT(ISBLANK(BDD!K159)), ROUND(SUM((BDD!G159*reduc3),FDP_FACT_KG), 2), "")</f>
        <v/>
      </c>
      <c r="AH169" s="181" t="str">
        <f>BDD!C159</f>
        <v>Grenade</v>
      </c>
      <c r="AI169" s="403">
        <f t="shared" si="162"/>
        <v>0</v>
      </c>
      <c r="AJ169" s="182" t="e">
        <f t="shared" si="163"/>
        <v>#VALUE!</v>
      </c>
      <c r="AK169" s="183" t="e">
        <f t="shared" si="164"/>
        <v>#VALUE!</v>
      </c>
      <c r="AL169" s="534"/>
      <c r="AM169" s="410"/>
      <c r="AN169" s="182" t="e">
        <f t="shared" si="165"/>
        <v>#DIV/0!</v>
      </c>
      <c r="AO169" s="184" t="e">
        <f t="shared" si="166"/>
        <v>#DIV/0!</v>
      </c>
      <c r="AP169" s="174"/>
      <c r="AQ169" s="174"/>
      <c r="AR169" s="534"/>
      <c r="AS169" s="409">
        <f t="shared" si="167"/>
        <v>0</v>
      </c>
      <c r="AT169" s="182" t="e">
        <f t="shared" si="168"/>
        <v>#DIV/0!</v>
      </c>
      <c r="AU169" s="183" t="e">
        <f t="shared" si="140"/>
        <v>#DIV/0!</v>
      </c>
      <c r="AV169" s="185">
        <f>COMMANDE!O169</f>
        <v>0</v>
      </c>
      <c r="AW169" s="186" t="str">
        <f t="shared" si="169"/>
        <v>-</v>
      </c>
      <c r="AX169" s="187" t="e">
        <f t="shared" si="170"/>
        <v>#VALUE!</v>
      </c>
      <c r="AY169" s="185">
        <f>COMMANDE!Q169</f>
        <v>0</v>
      </c>
      <c r="AZ169" s="186" t="str">
        <f t="shared" si="171"/>
        <v>-</v>
      </c>
      <c r="BA169" s="187" t="e">
        <f t="shared" si="172"/>
        <v>#VALUE!</v>
      </c>
      <c r="BB169" s="185">
        <f>COMMANDE!S169</f>
        <v>0</v>
      </c>
      <c r="BC169" s="186" t="str">
        <f t="shared" si="173"/>
        <v>-</v>
      </c>
      <c r="BD169" s="187" t="e">
        <f t="shared" si="174"/>
        <v>#VALUE!</v>
      </c>
      <c r="BE169" s="185">
        <f>COMMANDE!U169</f>
        <v>0</v>
      </c>
      <c r="BF169" s="186" t="str">
        <f t="shared" si="175"/>
        <v>-</v>
      </c>
      <c r="BG169" s="187" t="e">
        <f t="shared" si="176"/>
        <v>#VALUE!</v>
      </c>
      <c r="BH169" s="185">
        <f>COMMANDE!W169</f>
        <v>0</v>
      </c>
      <c r="BI169" s="186" t="str">
        <f t="shared" si="177"/>
        <v>-</v>
      </c>
      <c r="BJ169" s="187" t="e">
        <f t="shared" si="178"/>
        <v>#VALUE!</v>
      </c>
      <c r="BK169" s="185">
        <f>COMMANDE!Y169</f>
        <v>0</v>
      </c>
      <c r="BL169" s="186" t="str">
        <f t="shared" si="179"/>
        <v>-</v>
      </c>
      <c r="BM169" s="187" t="e">
        <f t="shared" si="180"/>
        <v>#VALUE!</v>
      </c>
      <c r="BN169" s="185">
        <f>COMMANDE!AA169</f>
        <v>0</v>
      </c>
      <c r="BO169" s="186" t="str">
        <f t="shared" si="181"/>
        <v>-</v>
      </c>
      <c r="BP169" s="187" t="e">
        <f t="shared" si="182"/>
        <v>#VALUE!</v>
      </c>
      <c r="BQ169" s="185">
        <f>COMMANDE!AC169</f>
        <v>0</v>
      </c>
      <c r="BR169" s="186" t="str">
        <f t="shared" si="183"/>
        <v>-</v>
      </c>
      <c r="BS169" s="187" t="e">
        <f t="shared" si="184"/>
        <v>#VALUE!</v>
      </c>
      <c r="BT169" s="185">
        <f>COMMANDE!AE169</f>
        <v>0</v>
      </c>
      <c r="BU169" s="186" t="str">
        <f t="shared" si="185"/>
        <v>-</v>
      </c>
      <c r="BV169" s="187" t="e">
        <f t="shared" si="186"/>
        <v>#VALUE!</v>
      </c>
      <c r="BW169" s="185">
        <f>COMMANDE!AG169</f>
        <v>0</v>
      </c>
      <c r="BX169" s="186" t="str">
        <f t="shared" si="187"/>
        <v>-</v>
      </c>
      <c r="BY169" s="187" t="e">
        <f t="shared" si="188"/>
        <v>#VALUE!</v>
      </c>
      <c r="BZ169" s="185">
        <f>COMMANDE!AI169</f>
        <v>0</v>
      </c>
      <c r="CA169" s="186" t="str">
        <f t="shared" si="189"/>
        <v>-</v>
      </c>
      <c r="CB169" s="187" t="e">
        <f t="shared" si="190"/>
        <v>#VALUE!</v>
      </c>
      <c r="CC169" s="185">
        <f>COMMANDE!AK169</f>
        <v>0</v>
      </c>
      <c r="CD169" s="186" t="str">
        <f t="shared" si="191"/>
        <v>-</v>
      </c>
      <c r="CE169" s="187" t="e">
        <f t="shared" si="192"/>
        <v>#VALUE!</v>
      </c>
      <c r="CF169" s="185">
        <f>COMMANDE!AM169</f>
        <v>0</v>
      </c>
      <c r="CG169" s="186" t="str">
        <f t="shared" si="193"/>
        <v>-</v>
      </c>
      <c r="CH169" s="187" t="e">
        <f t="shared" si="194"/>
        <v>#VALUE!</v>
      </c>
      <c r="CI169" s="185">
        <f>COMMANDE!AO169</f>
        <v>0</v>
      </c>
      <c r="CJ169" s="186" t="str">
        <f t="shared" si="195"/>
        <v>-</v>
      </c>
      <c r="CK169" s="187" t="e">
        <f t="shared" si="196"/>
        <v>#VALUE!</v>
      </c>
      <c r="CL169" s="185">
        <f>COMMANDE!AQ169</f>
        <v>0</v>
      </c>
      <c r="CM169" s="186" t="str">
        <f t="shared" si="197"/>
        <v>-</v>
      </c>
      <c r="CN169" s="187" t="e">
        <f t="shared" si="198"/>
        <v>#VALUE!</v>
      </c>
      <c r="CO169" s="185">
        <f>COMMANDE!AS169</f>
        <v>0</v>
      </c>
      <c r="CP169" s="186" t="str">
        <f t="shared" si="199"/>
        <v>-</v>
      </c>
      <c r="CQ169" s="187" t="e">
        <f t="shared" si="200"/>
        <v>#VALUE!</v>
      </c>
      <c r="CR169" s="185">
        <f>COMMANDE!AU169</f>
        <v>0</v>
      </c>
      <c r="CS169" s="186" t="str">
        <f t="shared" si="201"/>
        <v>-</v>
      </c>
      <c r="CT169" s="187" t="e">
        <f t="shared" si="202"/>
        <v>#VALUE!</v>
      </c>
      <c r="CU169" s="185">
        <f>COMMANDE!AW169</f>
        <v>0</v>
      </c>
      <c r="CV169" s="186" t="str">
        <f t="shared" si="203"/>
        <v>-</v>
      </c>
      <c r="CW169" s="187" t="e">
        <f t="shared" si="204"/>
        <v>#VALUE!</v>
      </c>
      <c r="CX169" s="185">
        <f>COMMANDE!AY169</f>
        <v>0</v>
      </c>
      <c r="CY169" s="186" t="str">
        <f t="shared" si="205"/>
        <v>-</v>
      </c>
      <c r="CZ169" s="187" t="e">
        <f t="shared" si="206"/>
        <v>#VALUE!</v>
      </c>
      <c r="DA169" s="185">
        <f>COMMANDE!BA169</f>
        <v>0</v>
      </c>
      <c r="DB169" s="186" t="str">
        <f t="shared" si="207"/>
        <v>-</v>
      </c>
      <c r="DC169" s="187" t="e">
        <f t="shared" si="208"/>
        <v>#VALUE!</v>
      </c>
      <c r="DD169" s="416"/>
      <c r="DE169" s="188"/>
    </row>
    <row r="170" spans="1:109" ht="40" customHeight="1" x14ac:dyDescent="0.2">
      <c r="A170" s="390" t="e">
        <f t="shared" si="141"/>
        <v>#VALUE!</v>
      </c>
      <c r="B170" s="390" t="e">
        <f t="shared" si="142"/>
        <v>#VALUE!</v>
      </c>
      <c r="C170" s="390" t="e">
        <f t="shared" si="143"/>
        <v>#VALUE!</v>
      </c>
      <c r="D170" s="390" t="e">
        <f t="shared" si="144"/>
        <v>#VALUE!</v>
      </c>
      <c r="E170" s="390" t="e">
        <f t="shared" si="145"/>
        <v>#VALUE!</v>
      </c>
      <c r="F170" s="390" t="e">
        <f t="shared" si="146"/>
        <v>#VALUE!</v>
      </c>
      <c r="G170" s="390" t="e">
        <f t="shared" si="147"/>
        <v>#VALUE!</v>
      </c>
      <c r="H170" s="390" t="e">
        <f t="shared" si="148"/>
        <v>#VALUE!</v>
      </c>
      <c r="I170" s="390" t="e">
        <f t="shared" si="149"/>
        <v>#VALUE!</v>
      </c>
      <c r="J170" s="390" t="e">
        <f t="shared" si="150"/>
        <v>#VALUE!</v>
      </c>
      <c r="K170" s="390" t="e">
        <f t="shared" si="151"/>
        <v>#VALUE!</v>
      </c>
      <c r="L170" s="390" t="e">
        <f t="shared" si="152"/>
        <v>#VALUE!</v>
      </c>
      <c r="M170" s="390" t="e">
        <f t="shared" si="153"/>
        <v>#VALUE!</v>
      </c>
      <c r="N170" s="390" t="e">
        <f t="shared" si="154"/>
        <v>#VALUE!</v>
      </c>
      <c r="O170" s="390" t="e">
        <f t="shared" si="155"/>
        <v>#VALUE!</v>
      </c>
      <c r="P170" s="390" t="e">
        <f t="shared" si="156"/>
        <v>#VALUE!</v>
      </c>
      <c r="Q170" s="390" t="e">
        <f t="shared" si="157"/>
        <v>#VALUE!</v>
      </c>
      <c r="R170" s="390" t="e">
        <f t="shared" si="158"/>
        <v>#VALUE!</v>
      </c>
      <c r="S170" s="390" t="e">
        <f t="shared" si="159"/>
        <v>#VALUE!</v>
      </c>
      <c r="T170" s="390" t="e">
        <f t="shared" si="160"/>
        <v>#VALUE!</v>
      </c>
      <c r="U170" s="387">
        <f t="shared" si="161"/>
        <v>0</v>
      </c>
      <c r="V170" s="175">
        <f>BDD!A160</f>
        <v>1982</v>
      </c>
      <c r="W170" s="176" t="str">
        <f>BDD!B160</f>
        <v>Pitaya rouge BIO</v>
      </c>
      <c r="X170" s="177" t="str">
        <f>IF(BDD!F160=0, "", BDD!F160)</f>
        <v>❤️</v>
      </c>
      <c r="Y170" s="178" t="e">
        <f>ROUND(BDD!G160+FDP_CMD_KG, 2)</f>
        <v>#VALUE!</v>
      </c>
      <c r="Z170" s="178" t="e">
        <f>ROUND(BDD!G160+FDP_FACT_KG, 2)</f>
        <v>#DIV/0!</v>
      </c>
      <c r="AA170" s="179" t="str">
        <f>BDD!H160</f>
        <v>kg</v>
      </c>
      <c r="AB170" s="180" t="e">
        <f>IF(NOT(ISBLANK(BDD!I160)), ROUND(SUM((BDD!G160*reduc1),FDP_CMD_KG), 2), "")</f>
        <v>#VALUE!</v>
      </c>
      <c r="AC170" s="180" t="str">
        <f>IF(NOT(ISBLANK(BDD!J160)), ROUND(SUM((BDD!G160*reduc2),FDP_CMD_KG), 2), "")</f>
        <v/>
      </c>
      <c r="AD170" s="180" t="str">
        <f>IF(NOT(ISBLANK(BDD!K160)), ROUND(SUM((BDD!G160*reduc3),FDP_CMD_KG), 2), "")</f>
        <v/>
      </c>
      <c r="AE170" s="180" t="e">
        <f>IF(NOT(ISBLANK(BDD!I160)), ROUND(SUM((BDD!G160*reduc1),FDP_FACT_KG), 2), "")</f>
        <v>#DIV/0!</v>
      </c>
      <c r="AF170" s="180" t="str">
        <f>IF(NOT(ISBLANK(BDD!J160)), ROUND(SUM((BDD!G160*reduc2),FDP_FACT_KG), 2), "")</f>
        <v/>
      </c>
      <c r="AG170" s="180" t="str">
        <f>IF(NOT(ISBLANK(BDD!K160)), ROUND(SUM((BDD!G160*reduc3),FDP_FACT_KG), 2), "")</f>
        <v/>
      </c>
      <c r="AH170" s="181" t="str">
        <f>BDD!C160</f>
        <v>Grenade</v>
      </c>
      <c r="AI170" s="403">
        <f t="shared" si="162"/>
        <v>0</v>
      </c>
      <c r="AJ170" s="182" t="e">
        <f t="shared" si="163"/>
        <v>#VALUE!</v>
      </c>
      <c r="AK170" s="183" t="e">
        <f t="shared" si="164"/>
        <v>#VALUE!</v>
      </c>
      <c r="AL170" s="534"/>
      <c r="AM170" s="410"/>
      <c r="AN170" s="182" t="e">
        <f t="shared" si="165"/>
        <v>#DIV/0!</v>
      </c>
      <c r="AO170" s="184" t="e">
        <f t="shared" si="166"/>
        <v>#DIV/0!</v>
      </c>
      <c r="AP170" s="174"/>
      <c r="AQ170" s="174"/>
      <c r="AR170" s="534"/>
      <c r="AS170" s="409">
        <f t="shared" si="167"/>
        <v>0</v>
      </c>
      <c r="AT170" s="182" t="e">
        <f t="shared" si="168"/>
        <v>#DIV/0!</v>
      </c>
      <c r="AU170" s="183" t="e">
        <f t="shared" si="140"/>
        <v>#DIV/0!</v>
      </c>
      <c r="AV170" s="185">
        <f>COMMANDE!O170</f>
        <v>0</v>
      </c>
      <c r="AW170" s="186" t="str">
        <f t="shared" si="169"/>
        <v>-</v>
      </c>
      <c r="AX170" s="187" t="e">
        <f t="shared" si="170"/>
        <v>#VALUE!</v>
      </c>
      <c r="AY170" s="185">
        <f>COMMANDE!Q170</f>
        <v>0</v>
      </c>
      <c r="AZ170" s="186" t="str">
        <f t="shared" si="171"/>
        <v>-</v>
      </c>
      <c r="BA170" s="187" t="e">
        <f t="shared" si="172"/>
        <v>#VALUE!</v>
      </c>
      <c r="BB170" s="185">
        <f>COMMANDE!S170</f>
        <v>0</v>
      </c>
      <c r="BC170" s="186" t="str">
        <f t="shared" si="173"/>
        <v>-</v>
      </c>
      <c r="BD170" s="187" t="e">
        <f t="shared" si="174"/>
        <v>#VALUE!</v>
      </c>
      <c r="BE170" s="185">
        <f>COMMANDE!U170</f>
        <v>0</v>
      </c>
      <c r="BF170" s="186" t="str">
        <f t="shared" si="175"/>
        <v>-</v>
      </c>
      <c r="BG170" s="187" t="e">
        <f t="shared" si="176"/>
        <v>#VALUE!</v>
      </c>
      <c r="BH170" s="185">
        <f>COMMANDE!W170</f>
        <v>0</v>
      </c>
      <c r="BI170" s="186" t="str">
        <f t="shared" si="177"/>
        <v>-</v>
      </c>
      <c r="BJ170" s="187" t="e">
        <f t="shared" si="178"/>
        <v>#VALUE!</v>
      </c>
      <c r="BK170" s="185">
        <f>COMMANDE!Y170</f>
        <v>0</v>
      </c>
      <c r="BL170" s="186" t="str">
        <f t="shared" si="179"/>
        <v>-</v>
      </c>
      <c r="BM170" s="187" t="e">
        <f t="shared" si="180"/>
        <v>#VALUE!</v>
      </c>
      <c r="BN170" s="185">
        <f>COMMANDE!AA170</f>
        <v>0</v>
      </c>
      <c r="BO170" s="186" t="str">
        <f t="shared" si="181"/>
        <v>-</v>
      </c>
      <c r="BP170" s="187" t="e">
        <f t="shared" si="182"/>
        <v>#VALUE!</v>
      </c>
      <c r="BQ170" s="185">
        <f>COMMANDE!AC170</f>
        <v>0</v>
      </c>
      <c r="BR170" s="186" t="str">
        <f t="shared" si="183"/>
        <v>-</v>
      </c>
      <c r="BS170" s="187" t="e">
        <f t="shared" si="184"/>
        <v>#VALUE!</v>
      </c>
      <c r="BT170" s="185">
        <f>COMMANDE!AE170</f>
        <v>0</v>
      </c>
      <c r="BU170" s="186" t="str">
        <f t="shared" si="185"/>
        <v>-</v>
      </c>
      <c r="BV170" s="187" t="e">
        <f t="shared" si="186"/>
        <v>#VALUE!</v>
      </c>
      <c r="BW170" s="185">
        <f>COMMANDE!AG170</f>
        <v>0</v>
      </c>
      <c r="BX170" s="186" t="str">
        <f t="shared" si="187"/>
        <v>-</v>
      </c>
      <c r="BY170" s="187" t="e">
        <f t="shared" si="188"/>
        <v>#VALUE!</v>
      </c>
      <c r="BZ170" s="185">
        <f>COMMANDE!AI170</f>
        <v>0</v>
      </c>
      <c r="CA170" s="186" t="str">
        <f t="shared" si="189"/>
        <v>-</v>
      </c>
      <c r="CB170" s="187" t="e">
        <f t="shared" si="190"/>
        <v>#VALUE!</v>
      </c>
      <c r="CC170" s="185">
        <f>COMMANDE!AK170</f>
        <v>0</v>
      </c>
      <c r="CD170" s="186" t="str">
        <f t="shared" si="191"/>
        <v>-</v>
      </c>
      <c r="CE170" s="187" t="e">
        <f t="shared" si="192"/>
        <v>#VALUE!</v>
      </c>
      <c r="CF170" s="185">
        <f>COMMANDE!AM170</f>
        <v>0</v>
      </c>
      <c r="CG170" s="186" t="str">
        <f t="shared" si="193"/>
        <v>-</v>
      </c>
      <c r="CH170" s="187" t="e">
        <f t="shared" si="194"/>
        <v>#VALUE!</v>
      </c>
      <c r="CI170" s="185">
        <f>COMMANDE!AO170</f>
        <v>0</v>
      </c>
      <c r="CJ170" s="186" t="str">
        <f t="shared" si="195"/>
        <v>-</v>
      </c>
      <c r="CK170" s="187" t="e">
        <f t="shared" si="196"/>
        <v>#VALUE!</v>
      </c>
      <c r="CL170" s="185">
        <f>COMMANDE!AQ170</f>
        <v>0</v>
      </c>
      <c r="CM170" s="186" t="str">
        <f t="shared" si="197"/>
        <v>-</v>
      </c>
      <c r="CN170" s="187" t="e">
        <f t="shared" si="198"/>
        <v>#VALUE!</v>
      </c>
      <c r="CO170" s="185">
        <f>COMMANDE!AS170</f>
        <v>0</v>
      </c>
      <c r="CP170" s="186" t="str">
        <f t="shared" si="199"/>
        <v>-</v>
      </c>
      <c r="CQ170" s="187" t="e">
        <f t="shared" si="200"/>
        <v>#VALUE!</v>
      </c>
      <c r="CR170" s="185">
        <f>COMMANDE!AU170</f>
        <v>0</v>
      </c>
      <c r="CS170" s="186" t="str">
        <f t="shared" si="201"/>
        <v>-</v>
      </c>
      <c r="CT170" s="187" t="e">
        <f t="shared" si="202"/>
        <v>#VALUE!</v>
      </c>
      <c r="CU170" s="185">
        <f>COMMANDE!AW170</f>
        <v>0</v>
      </c>
      <c r="CV170" s="186" t="str">
        <f t="shared" si="203"/>
        <v>-</v>
      </c>
      <c r="CW170" s="187" t="e">
        <f t="shared" si="204"/>
        <v>#VALUE!</v>
      </c>
      <c r="CX170" s="185">
        <f>COMMANDE!AY170</f>
        <v>0</v>
      </c>
      <c r="CY170" s="186" t="str">
        <f t="shared" si="205"/>
        <v>-</v>
      </c>
      <c r="CZ170" s="187" t="e">
        <f t="shared" si="206"/>
        <v>#VALUE!</v>
      </c>
      <c r="DA170" s="185">
        <f>COMMANDE!BA170</f>
        <v>0</v>
      </c>
      <c r="DB170" s="186" t="str">
        <f t="shared" si="207"/>
        <v>-</v>
      </c>
      <c r="DC170" s="187" t="e">
        <f t="shared" si="208"/>
        <v>#VALUE!</v>
      </c>
      <c r="DD170" s="416"/>
      <c r="DE170" s="188"/>
    </row>
    <row r="171" spans="1:109" ht="40" customHeight="1" x14ac:dyDescent="0.2">
      <c r="A171" s="390" t="e">
        <f t="shared" si="141"/>
        <v>#VALUE!</v>
      </c>
      <c r="B171" s="390" t="e">
        <f t="shared" si="142"/>
        <v>#VALUE!</v>
      </c>
      <c r="C171" s="390" t="e">
        <f t="shared" si="143"/>
        <v>#VALUE!</v>
      </c>
      <c r="D171" s="390" t="e">
        <f t="shared" si="144"/>
        <v>#VALUE!</v>
      </c>
      <c r="E171" s="390" t="e">
        <f t="shared" si="145"/>
        <v>#VALUE!</v>
      </c>
      <c r="F171" s="390" t="e">
        <f t="shared" si="146"/>
        <v>#VALUE!</v>
      </c>
      <c r="G171" s="390" t="e">
        <f t="shared" si="147"/>
        <v>#VALUE!</v>
      </c>
      <c r="H171" s="390" t="e">
        <f t="shared" si="148"/>
        <v>#VALUE!</v>
      </c>
      <c r="I171" s="390" t="e">
        <f t="shared" si="149"/>
        <v>#VALUE!</v>
      </c>
      <c r="J171" s="390" t="e">
        <f t="shared" si="150"/>
        <v>#VALUE!</v>
      </c>
      <c r="K171" s="390" t="e">
        <f t="shared" si="151"/>
        <v>#VALUE!</v>
      </c>
      <c r="L171" s="390" t="e">
        <f t="shared" si="152"/>
        <v>#VALUE!</v>
      </c>
      <c r="M171" s="390" t="e">
        <f t="shared" si="153"/>
        <v>#VALUE!</v>
      </c>
      <c r="N171" s="390" t="e">
        <f t="shared" si="154"/>
        <v>#VALUE!</v>
      </c>
      <c r="O171" s="390" t="e">
        <f t="shared" si="155"/>
        <v>#VALUE!</v>
      </c>
      <c r="P171" s="390" t="e">
        <f t="shared" si="156"/>
        <v>#VALUE!</v>
      </c>
      <c r="Q171" s="390" t="e">
        <f t="shared" si="157"/>
        <v>#VALUE!</v>
      </c>
      <c r="R171" s="390" t="e">
        <f t="shared" si="158"/>
        <v>#VALUE!</v>
      </c>
      <c r="S171" s="390" t="e">
        <f t="shared" si="159"/>
        <v>#VALUE!</v>
      </c>
      <c r="T171" s="390" t="e">
        <f t="shared" si="160"/>
        <v>#VALUE!</v>
      </c>
      <c r="U171" s="387">
        <f t="shared" si="161"/>
        <v>0</v>
      </c>
      <c r="V171" s="175">
        <f>BDD!A161</f>
        <v>3043</v>
      </c>
      <c r="W171" s="176" t="str">
        <f>BDD!B161</f>
        <v xml:space="preserve">Poire Conférence  </v>
      </c>
      <c r="X171" s="177" t="str">
        <f>IF(BDD!F161=0, "", BDD!F161)</f>
        <v/>
      </c>
      <c r="Y171" s="178" t="e">
        <f>ROUND(BDD!G161+FDP_CMD_KG, 2)</f>
        <v>#VALUE!</v>
      </c>
      <c r="Z171" s="178" t="e">
        <f>ROUND(BDD!G161+FDP_FACT_KG, 2)</f>
        <v>#DIV/0!</v>
      </c>
      <c r="AA171" s="179" t="str">
        <f>BDD!H161</f>
        <v>kg</v>
      </c>
      <c r="AB171" s="180" t="e">
        <f>IF(NOT(ISBLANK(BDD!I161)), ROUND(SUM((BDD!G161*reduc1),FDP_CMD_KG), 2), "")</f>
        <v>#VALUE!</v>
      </c>
      <c r="AC171" s="180" t="e">
        <f>IF(NOT(ISBLANK(BDD!J161)), ROUND(SUM((BDD!G161*reduc2),FDP_CMD_KG), 2), "")</f>
        <v>#VALUE!</v>
      </c>
      <c r="AD171" s="180" t="str">
        <f>IF(NOT(ISBLANK(BDD!K161)), ROUND(SUM((BDD!G161*reduc3),FDP_CMD_KG), 2), "")</f>
        <v/>
      </c>
      <c r="AE171" s="180" t="e">
        <f>IF(NOT(ISBLANK(BDD!I161)), ROUND(SUM((BDD!G161*reduc1),FDP_FACT_KG), 2), "")</f>
        <v>#DIV/0!</v>
      </c>
      <c r="AF171" s="180" t="e">
        <f>IF(NOT(ISBLANK(BDD!J161)), ROUND(SUM((BDD!G161*reduc2),FDP_FACT_KG), 2), "")</f>
        <v>#DIV/0!</v>
      </c>
      <c r="AG171" s="180" t="str">
        <f>IF(NOT(ISBLANK(BDD!K161)), ROUND(SUM((BDD!G161*reduc3),FDP_FACT_KG), 2), "")</f>
        <v/>
      </c>
      <c r="AH171" s="181" t="str">
        <f>BDD!C161</f>
        <v>Espagne</v>
      </c>
      <c r="AI171" s="403">
        <f t="shared" si="162"/>
        <v>0</v>
      </c>
      <c r="AJ171" s="182" t="e">
        <f t="shared" si="163"/>
        <v>#VALUE!</v>
      </c>
      <c r="AK171" s="183" t="e">
        <f t="shared" si="164"/>
        <v>#VALUE!</v>
      </c>
      <c r="AL171" s="534"/>
      <c r="AM171" s="410"/>
      <c r="AN171" s="182" t="e">
        <f t="shared" si="165"/>
        <v>#DIV/0!</v>
      </c>
      <c r="AO171" s="184" t="e">
        <f t="shared" si="166"/>
        <v>#DIV/0!</v>
      </c>
      <c r="AP171" s="174"/>
      <c r="AQ171" s="174"/>
      <c r="AR171" s="534"/>
      <c r="AS171" s="409">
        <f t="shared" si="167"/>
        <v>0</v>
      </c>
      <c r="AT171" s="182" t="e">
        <f t="shared" si="168"/>
        <v>#DIV/0!</v>
      </c>
      <c r="AU171" s="183" t="e">
        <f t="shared" si="140"/>
        <v>#DIV/0!</v>
      </c>
      <c r="AV171" s="185">
        <f>COMMANDE!O171</f>
        <v>0</v>
      </c>
      <c r="AW171" s="186" t="str">
        <f t="shared" si="169"/>
        <v>-</v>
      </c>
      <c r="AX171" s="187" t="e">
        <f t="shared" si="170"/>
        <v>#VALUE!</v>
      </c>
      <c r="AY171" s="185">
        <f>COMMANDE!Q171</f>
        <v>0</v>
      </c>
      <c r="AZ171" s="186" t="str">
        <f t="shared" si="171"/>
        <v>-</v>
      </c>
      <c r="BA171" s="187" t="e">
        <f t="shared" si="172"/>
        <v>#VALUE!</v>
      </c>
      <c r="BB171" s="185">
        <f>COMMANDE!S171</f>
        <v>0</v>
      </c>
      <c r="BC171" s="186" t="str">
        <f t="shared" si="173"/>
        <v>-</v>
      </c>
      <c r="BD171" s="187" t="e">
        <f t="shared" si="174"/>
        <v>#VALUE!</v>
      </c>
      <c r="BE171" s="185">
        <f>COMMANDE!U171</f>
        <v>0</v>
      </c>
      <c r="BF171" s="186" t="str">
        <f t="shared" si="175"/>
        <v>-</v>
      </c>
      <c r="BG171" s="187" t="e">
        <f t="shared" si="176"/>
        <v>#VALUE!</v>
      </c>
      <c r="BH171" s="185">
        <f>COMMANDE!W171</f>
        <v>0</v>
      </c>
      <c r="BI171" s="186" t="str">
        <f t="shared" si="177"/>
        <v>-</v>
      </c>
      <c r="BJ171" s="187" t="e">
        <f t="shared" si="178"/>
        <v>#VALUE!</v>
      </c>
      <c r="BK171" s="185">
        <f>COMMANDE!Y171</f>
        <v>0</v>
      </c>
      <c r="BL171" s="186" t="str">
        <f t="shared" si="179"/>
        <v>-</v>
      </c>
      <c r="BM171" s="187" t="e">
        <f t="shared" si="180"/>
        <v>#VALUE!</v>
      </c>
      <c r="BN171" s="185">
        <f>COMMANDE!AA171</f>
        <v>0</v>
      </c>
      <c r="BO171" s="186" t="str">
        <f t="shared" si="181"/>
        <v>-</v>
      </c>
      <c r="BP171" s="187" t="e">
        <f t="shared" si="182"/>
        <v>#VALUE!</v>
      </c>
      <c r="BQ171" s="185">
        <f>COMMANDE!AC171</f>
        <v>0</v>
      </c>
      <c r="BR171" s="186" t="str">
        <f t="shared" si="183"/>
        <v>-</v>
      </c>
      <c r="BS171" s="187" t="e">
        <f t="shared" si="184"/>
        <v>#VALUE!</v>
      </c>
      <c r="BT171" s="185">
        <f>COMMANDE!AE171</f>
        <v>0</v>
      </c>
      <c r="BU171" s="186" t="str">
        <f t="shared" si="185"/>
        <v>-</v>
      </c>
      <c r="BV171" s="187" t="e">
        <f t="shared" si="186"/>
        <v>#VALUE!</v>
      </c>
      <c r="BW171" s="185">
        <f>COMMANDE!AG171</f>
        <v>0</v>
      </c>
      <c r="BX171" s="186" t="str">
        <f t="shared" si="187"/>
        <v>-</v>
      </c>
      <c r="BY171" s="187" t="e">
        <f t="shared" si="188"/>
        <v>#VALUE!</v>
      </c>
      <c r="BZ171" s="185">
        <f>COMMANDE!AI171</f>
        <v>0</v>
      </c>
      <c r="CA171" s="186" t="str">
        <f t="shared" si="189"/>
        <v>-</v>
      </c>
      <c r="CB171" s="187" t="e">
        <f t="shared" si="190"/>
        <v>#VALUE!</v>
      </c>
      <c r="CC171" s="185">
        <f>COMMANDE!AK171</f>
        <v>0</v>
      </c>
      <c r="CD171" s="186" t="str">
        <f t="shared" si="191"/>
        <v>-</v>
      </c>
      <c r="CE171" s="187" t="e">
        <f t="shared" si="192"/>
        <v>#VALUE!</v>
      </c>
      <c r="CF171" s="185">
        <f>COMMANDE!AM171</f>
        <v>0</v>
      </c>
      <c r="CG171" s="186" t="str">
        <f t="shared" si="193"/>
        <v>-</v>
      </c>
      <c r="CH171" s="187" t="e">
        <f t="shared" si="194"/>
        <v>#VALUE!</v>
      </c>
      <c r="CI171" s="185">
        <f>COMMANDE!AO171</f>
        <v>0</v>
      </c>
      <c r="CJ171" s="186" t="str">
        <f t="shared" si="195"/>
        <v>-</v>
      </c>
      <c r="CK171" s="187" t="e">
        <f t="shared" si="196"/>
        <v>#VALUE!</v>
      </c>
      <c r="CL171" s="185">
        <f>COMMANDE!AQ171</f>
        <v>0</v>
      </c>
      <c r="CM171" s="186" t="str">
        <f t="shared" si="197"/>
        <v>-</v>
      </c>
      <c r="CN171" s="187" t="e">
        <f t="shared" si="198"/>
        <v>#VALUE!</v>
      </c>
      <c r="CO171" s="185">
        <f>COMMANDE!AS171</f>
        <v>0</v>
      </c>
      <c r="CP171" s="186" t="str">
        <f t="shared" si="199"/>
        <v>-</v>
      </c>
      <c r="CQ171" s="187" t="e">
        <f t="shared" si="200"/>
        <v>#VALUE!</v>
      </c>
      <c r="CR171" s="185">
        <f>COMMANDE!AU171</f>
        <v>0</v>
      </c>
      <c r="CS171" s="186" t="str">
        <f t="shared" si="201"/>
        <v>-</v>
      </c>
      <c r="CT171" s="187" t="e">
        <f t="shared" si="202"/>
        <v>#VALUE!</v>
      </c>
      <c r="CU171" s="185">
        <f>COMMANDE!AW171</f>
        <v>0</v>
      </c>
      <c r="CV171" s="186" t="str">
        <f t="shared" si="203"/>
        <v>-</v>
      </c>
      <c r="CW171" s="187" t="e">
        <f t="shared" si="204"/>
        <v>#VALUE!</v>
      </c>
      <c r="CX171" s="185">
        <f>COMMANDE!AY171</f>
        <v>0</v>
      </c>
      <c r="CY171" s="186" t="str">
        <f t="shared" si="205"/>
        <v>-</v>
      </c>
      <c r="CZ171" s="187" t="e">
        <f t="shared" si="206"/>
        <v>#VALUE!</v>
      </c>
      <c r="DA171" s="185">
        <f>COMMANDE!BA171</f>
        <v>0</v>
      </c>
      <c r="DB171" s="186" t="str">
        <f t="shared" si="207"/>
        <v>-</v>
      </c>
      <c r="DC171" s="187" t="e">
        <f t="shared" si="208"/>
        <v>#VALUE!</v>
      </c>
      <c r="DD171" s="416"/>
      <c r="DE171" s="188"/>
    </row>
    <row r="172" spans="1:109" ht="40" customHeight="1" x14ac:dyDescent="0.2">
      <c r="A172" s="390" t="e">
        <f t="shared" si="141"/>
        <v>#VALUE!</v>
      </c>
      <c r="B172" s="390" t="e">
        <f t="shared" si="142"/>
        <v>#VALUE!</v>
      </c>
      <c r="C172" s="390" t="e">
        <f t="shared" si="143"/>
        <v>#VALUE!</v>
      </c>
      <c r="D172" s="390" t="e">
        <f t="shared" si="144"/>
        <v>#VALUE!</v>
      </c>
      <c r="E172" s="390" t="e">
        <f t="shared" si="145"/>
        <v>#VALUE!</v>
      </c>
      <c r="F172" s="390" t="e">
        <f t="shared" si="146"/>
        <v>#VALUE!</v>
      </c>
      <c r="G172" s="390" t="e">
        <f t="shared" si="147"/>
        <v>#VALUE!</v>
      </c>
      <c r="H172" s="390" t="e">
        <f t="shared" si="148"/>
        <v>#VALUE!</v>
      </c>
      <c r="I172" s="390" t="e">
        <f t="shared" si="149"/>
        <v>#VALUE!</v>
      </c>
      <c r="J172" s="390" t="e">
        <f t="shared" si="150"/>
        <v>#VALUE!</v>
      </c>
      <c r="K172" s="390" t="e">
        <f t="shared" si="151"/>
        <v>#VALUE!</v>
      </c>
      <c r="L172" s="390" t="e">
        <f t="shared" si="152"/>
        <v>#VALUE!</v>
      </c>
      <c r="M172" s="390" t="e">
        <f t="shared" si="153"/>
        <v>#VALUE!</v>
      </c>
      <c r="N172" s="390" t="e">
        <f t="shared" si="154"/>
        <v>#VALUE!</v>
      </c>
      <c r="O172" s="390" t="e">
        <f t="shared" si="155"/>
        <v>#VALUE!</v>
      </c>
      <c r="P172" s="390" t="e">
        <f t="shared" si="156"/>
        <v>#VALUE!</v>
      </c>
      <c r="Q172" s="390" t="e">
        <f t="shared" si="157"/>
        <v>#VALUE!</v>
      </c>
      <c r="R172" s="390" t="e">
        <f t="shared" si="158"/>
        <v>#VALUE!</v>
      </c>
      <c r="S172" s="390" t="e">
        <f t="shared" si="159"/>
        <v>#VALUE!</v>
      </c>
      <c r="T172" s="390" t="e">
        <f t="shared" si="160"/>
        <v>#VALUE!</v>
      </c>
      <c r="U172" s="387">
        <f t="shared" si="161"/>
        <v>0</v>
      </c>
      <c r="V172" s="175">
        <f>BDD!A162</f>
        <v>1123</v>
      </c>
      <c r="W172" s="176" t="str">
        <f>BDD!B162</f>
        <v>Poire Conférence BIO</v>
      </c>
      <c r="X172" s="177" t="str">
        <f>IF(BDD!F162=0, "", BDD!F162)</f>
        <v/>
      </c>
      <c r="Y172" s="178" t="e">
        <f>ROUND(BDD!G162+FDP_CMD_KG, 2)</f>
        <v>#VALUE!</v>
      </c>
      <c r="Z172" s="178" t="e">
        <f>ROUND(BDD!G162+FDP_FACT_KG, 2)</f>
        <v>#DIV/0!</v>
      </c>
      <c r="AA172" s="179" t="str">
        <f>BDD!H162</f>
        <v>kg</v>
      </c>
      <c r="AB172" s="180" t="e">
        <f>IF(NOT(ISBLANK(BDD!I162)), ROUND(SUM((BDD!G162*reduc1),FDP_CMD_KG), 2), "")</f>
        <v>#VALUE!</v>
      </c>
      <c r="AC172" s="180" t="e">
        <f>IF(NOT(ISBLANK(BDD!J162)), ROUND(SUM((BDD!G162*reduc2),FDP_CMD_KG), 2), "")</f>
        <v>#VALUE!</v>
      </c>
      <c r="AD172" s="180" t="str">
        <f>IF(NOT(ISBLANK(BDD!K162)), ROUND(SUM((BDD!G162*reduc3),FDP_CMD_KG), 2), "")</f>
        <v/>
      </c>
      <c r="AE172" s="180" t="e">
        <f>IF(NOT(ISBLANK(BDD!I162)), ROUND(SUM((BDD!G162*reduc1),FDP_FACT_KG), 2), "")</f>
        <v>#DIV/0!</v>
      </c>
      <c r="AF172" s="180" t="e">
        <f>IF(NOT(ISBLANK(BDD!J162)), ROUND(SUM((BDD!G162*reduc2),FDP_FACT_KG), 2), "")</f>
        <v>#DIV/0!</v>
      </c>
      <c r="AG172" s="180" t="str">
        <f>IF(NOT(ISBLANK(BDD!K162)), ROUND(SUM((BDD!G162*reduc3),FDP_FACT_KG), 2), "")</f>
        <v/>
      </c>
      <c r="AH172" s="181" t="str">
        <f>BDD!C162</f>
        <v>Espagne</v>
      </c>
      <c r="AI172" s="403">
        <f t="shared" si="162"/>
        <v>0</v>
      </c>
      <c r="AJ172" s="182" t="e">
        <f t="shared" si="163"/>
        <v>#VALUE!</v>
      </c>
      <c r="AK172" s="183" t="e">
        <f t="shared" si="164"/>
        <v>#VALUE!</v>
      </c>
      <c r="AL172" s="534"/>
      <c r="AM172" s="410"/>
      <c r="AN172" s="182" t="e">
        <f t="shared" si="165"/>
        <v>#DIV/0!</v>
      </c>
      <c r="AO172" s="184" t="e">
        <f t="shared" si="166"/>
        <v>#DIV/0!</v>
      </c>
      <c r="AP172" s="174"/>
      <c r="AQ172" s="174"/>
      <c r="AR172" s="534"/>
      <c r="AS172" s="409">
        <f t="shared" si="167"/>
        <v>0</v>
      </c>
      <c r="AT172" s="182" t="e">
        <f t="shared" si="168"/>
        <v>#DIV/0!</v>
      </c>
      <c r="AU172" s="183" t="e">
        <f t="shared" si="140"/>
        <v>#DIV/0!</v>
      </c>
      <c r="AV172" s="185">
        <f>COMMANDE!O172</f>
        <v>0</v>
      </c>
      <c r="AW172" s="186" t="str">
        <f t="shared" si="169"/>
        <v>-</v>
      </c>
      <c r="AX172" s="187" t="e">
        <f t="shared" si="170"/>
        <v>#VALUE!</v>
      </c>
      <c r="AY172" s="185">
        <f>COMMANDE!Q172</f>
        <v>0</v>
      </c>
      <c r="AZ172" s="186" t="str">
        <f t="shared" si="171"/>
        <v>-</v>
      </c>
      <c r="BA172" s="187" t="e">
        <f t="shared" si="172"/>
        <v>#VALUE!</v>
      </c>
      <c r="BB172" s="185">
        <f>COMMANDE!S172</f>
        <v>0</v>
      </c>
      <c r="BC172" s="186" t="str">
        <f t="shared" si="173"/>
        <v>-</v>
      </c>
      <c r="BD172" s="187" t="e">
        <f t="shared" si="174"/>
        <v>#VALUE!</v>
      </c>
      <c r="BE172" s="185">
        <f>COMMANDE!U172</f>
        <v>0</v>
      </c>
      <c r="BF172" s="186" t="str">
        <f t="shared" si="175"/>
        <v>-</v>
      </c>
      <c r="BG172" s="187" t="e">
        <f t="shared" si="176"/>
        <v>#VALUE!</v>
      </c>
      <c r="BH172" s="185">
        <f>COMMANDE!W172</f>
        <v>0</v>
      </c>
      <c r="BI172" s="186" t="str">
        <f t="shared" si="177"/>
        <v>-</v>
      </c>
      <c r="BJ172" s="187" t="e">
        <f t="shared" si="178"/>
        <v>#VALUE!</v>
      </c>
      <c r="BK172" s="185">
        <f>COMMANDE!Y172</f>
        <v>0</v>
      </c>
      <c r="BL172" s="186" t="str">
        <f t="shared" si="179"/>
        <v>-</v>
      </c>
      <c r="BM172" s="187" t="e">
        <f t="shared" si="180"/>
        <v>#VALUE!</v>
      </c>
      <c r="BN172" s="185">
        <f>COMMANDE!AA172</f>
        <v>0</v>
      </c>
      <c r="BO172" s="186" t="str">
        <f t="shared" si="181"/>
        <v>-</v>
      </c>
      <c r="BP172" s="187" t="e">
        <f t="shared" si="182"/>
        <v>#VALUE!</v>
      </c>
      <c r="BQ172" s="185">
        <f>COMMANDE!AC172</f>
        <v>0</v>
      </c>
      <c r="BR172" s="186" t="str">
        <f t="shared" si="183"/>
        <v>-</v>
      </c>
      <c r="BS172" s="187" t="e">
        <f t="shared" si="184"/>
        <v>#VALUE!</v>
      </c>
      <c r="BT172" s="185">
        <f>COMMANDE!AE172</f>
        <v>0</v>
      </c>
      <c r="BU172" s="186" t="str">
        <f t="shared" si="185"/>
        <v>-</v>
      </c>
      <c r="BV172" s="187" t="e">
        <f t="shared" si="186"/>
        <v>#VALUE!</v>
      </c>
      <c r="BW172" s="185">
        <f>COMMANDE!AG172</f>
        <v>0</v>
      </c>
      <c r="BX172" s="186" t="str">
        <f t="shared" si="187"/>
        <v>-</v>
      </c>
      <c r="BY172" s="187" t="e">
        <f t="shared" si="188"/>
        <v>#VALUE!</v>
      </c>
      <c r="BZ172" s="185">
        <f>COMMANDE!AI172</f>
        <v>0</v>
      </c>
      <c r="CA172" s="186" t="str">
        <f t="shared" si="189"/>
        <v>-</v>
      </c>
      <c r="CB172" s="187" t="e">
        <f t="shared" si="190"/>
        <v>#VALUE!</v>
      </c>
      <c r="CC172" s="185">
        <f>COMMANDE!AK172</f>
        <v>0</v>
      </c>
      <c r="CD172" s="186" t="str">
        <f t="shared" si="191"/>
        <v>-</v>
      </c>
      <c r="CE172" s="187" t="e">
        <f t="shared" si="192"/>
        <v>#VALUE!</v>
      </c>
      <c r="CF172" s="185">
        <f>COMMANDE!AM172</f>
        <v>0</v>
      </c>
      <c r="CG172" s="186" t="str">
        <f t="shared" si="193"/>
        <v>-</v>
      </c>
      <c r="CH172" s="187" t="e">
        <f t="shared" si="194"/>
        <v>#VALUE!</v>
      </c>
      <c r="CI172" s="185">
        <f>COMMANDE!AO172</f>
        <v>0</v>
      </c>
      <c r="CJ172" s="186" t="str">
        <f t="shared" si="195"/>
        <v>-</v>
      </c>
      <c r="CK172" s="187" t="e">
        <f t="shared" si="196"/>
        <v>#VALUE!</v>
      </c>
      <c r="CL172" s="185">
        <f>COMMANDE!AQ172</f>
        <v>0</v>
      </c>
      <c r="CM172" s="186" t="str">
        <f t="shared" si="197"/>
        <v>-</v>
      </c>
      <c r="CN172" s="187" t="e">
        <f t="shared" si="198"/>
        <v>#VALUE!</v>
      </c>
      <c r="CO172" s="185">
        <f>COMMANDE!AS172</f>
        <v>0</v>
      </c>
      <c r="CP172" s="186" t="str">
        <f t="shared" si="199"/>
        <v>-</v>
      </c>
      <c r="CQ172" s="187" t="e">
        <f t="shared" si="200"/>
        <v>#VALUE!</v>
      </c>
      <c r="CR172" s="185">
        <f>COMMANDE!AU172</f>
        <v>0</v>
      </c>
      <c r="CS172" s="186" t="str">
        <f t="shared" si="201"/>
        <v>-</v>
      </c>
      <c r="CT172" s="187" t="e">
        <f t="shared" si="202"/>
        <v>#VALUE!</v>
      </c>
      <c r="CU172" s="185">
        <f>COMMANDE!AW172</f>
        <v>0</v>
      </c>
      <c r="CV172" s="186" t="str">
        <f t="shared" si="203"/>
        <v>-</v>
      </c>
      <c r="CW172" s="187" t="e">
        <f t="shared" si="204"/>
        <v>#VALUE!</v>
      </c>
      <c r="CX172" s="185">
        <f>COMMANDE!AY172</f>
        <v>0</v>
      </c>
      <c r="CY172" s="186" t="str">
        <f t="shared" si="205"/>
        <v>-</v>
      </c>
      <c r="CZ172" s="187" t="e">
        <f t="shared" si="206"/>
        <v>#VALUE!</v>
      </c>
      <c r="DA172" s="185">
        <f>COMMANDE!BA172</f>
        <v>0</v>
      </c>
      <c r="DB172" s="186" t="str">
        <f t="shared" si="207"/>
        <v>-</v>
      </c>
      <c r="DC172" s="187" t="e">
        <f t="shared" si="208"/>
        <v>#VALUE!</v>
      </c>
      <c r="DD172" s="416"/>
      <c r="DE172" s="188"/>
    </row>
    <row r="173" spans="1:109" ht="40" customHeight="1" x14ac:dyDescent="0.2">
      <c r="A173" s="390" t="e">
        <f t="shared" si="141"/>
        <v>#VALUE!</v>
      </c>
      <c r="B173" s="390" t="e">
        <f t="shared" si="142"/>
        <v>#VALUE!</v>
      </c>
      <c r="C173" s="390" t="e">
        <f t="shared" si="143"/>
        <v>#VALUE!</v>
      </c>
      <c r="D173" s="390" t="e">
        <f t="shared" si="144"/>
        <v>#VALUE!</v>
      </c>
      <c r="E173" s="390" t="e">
        <f t="shared" si="145"/>
        <v>#VALUE!</v>
      </c>
      <c r="F173" s="390" t="e">
        <f t="shared" si="146"/>
        <v>#VALUE!</v>
      </c>
      <c r="G173" s="390" t="e">
        <f t="shared" si="147"/>
        <v>#VALUE!</v>
      </c>
      <c r="H173" s="390" t="e">
        <f t="shared" si="148"/>
        <v>#VALUE!</v>
      </c>
      <c r="I173" s="390" t="e">
        <f t="shared" si="149"/>
        <v>#VALUE!</v>
      </c>
      <c r="J173" s="390" t="e">
        <f t="shared" si="150"/>
        <v>#VALUE!</v>
      </c>
      <c r="K173" s="390" t="e">
        <f t="shared" si="151"/>
        <v>#VALUE!</v>
      </c>
      <c r="L173" s="390" t="e">
        <f t="shared" si="152"/>
        <v>#VALUE!</v>
      </c>
      <c r="M173" s="390" t="e">
        <f t="shared" si="153"/>
        <v>#VALUE!</v>
      </c>
      <c r="N173" s="390" t="e">
        <f t="shared" si="154"/>
        <v>#VALUE!</v>
      </c>
      <c r="O173" s="390" t="e">
        <f t="shared" si="155"/>
        <v>#VALUE!</v>
      </c>
      <c r="P173" s="390" t="e">
        <f t="shared" si="156"/>
        <v>#VALUE!</v>
      </c>
      <c r="Q173" s="390" t="e">
        <f t="shared" si="157"/>
        <v>#VALUE!</v>
      </c>
      <c r="R173" s="390" t="e">
        <f t="shared" si="158"/>
        <v>#VALUE!</v>
      </c>
      <c r="S173" s="390" t="e">
        <f t="shared" si="159"/>
        <v>#VALUE!</v>
      </c>
      <c r="T173" s="390" t="e">
        <f t="shared" si="160"/>
        <v>#VALUE!</v>
      </c>
      <c r="U173" s="387">
        <f t="shared" si="161"/>
        <v>0</v>
      </c>
      <c r="V173" s="175">
        <f>BDD!A163</f>
        <v>1062</v>
      </c>
      <c r="W173" s="176" t="str">
        <f>BDD!B163</f>
        <v>Poireau BIO</v>
      </c>
      <c r="X173" s="177" t="str">
        <f>IF(BDD!F163=0, "", BDD!F163)</f>
        <v/>
      </c>
      <c r="Y173" s="178" t="e">
        <f>ROUND(BDD!G163+FDP_CMD_KG, 2)</f>
        <v>#VALUE!</v>
      </c>
      <c r="Z173" s="178" t="e">
        <f>ROUND(BDD!G163+FDP_FACT_KG, 2)</f>
        <v>#DIV/0!</v>
      </c>
      <c r="AA173" s="179" t="str">
        <f>BDD!H163</f>
        <v>kg</v>
      </c>
      <c r="AB173" s="180" t="e">
        <f>IF(NOT(ISBLANK(BDD!I163)), ROUND(SUM((BDD!G163*reduc1),FDP_CMD_KG), 2), "")</f>
        <v>#VALUE!</v>
      </c>
      <c r="AC173" s="180" t="str">
        <f>IF(NOT(ISBLANK(BDD!J163)), ROUND(SUM((BDD!G163*reduc2),FDP_CMD_KG), 2), "")</f>
        <v/>
      </c>
      <c r="AD173" s="180" t="str">
        <f>IF(NOT(ISBLANK(BDD!K163)), ROUND(SUM((BDD!G163*reduc3),FDP_CMD_KG), 2), "")</f>
        <v/>
      </c>
      <c r="AE173" s="180" t="e">
        <f>IF(NOT(ISBLANK(BDD!I163)), ROUND(SUM((BDD!G163*reduc1),FDP_FACT_KG), 2), "")</f>
        <v>#DIV/0!</v>
      </c>
      <c r="AF173" s="180" t="str">
        <f>IF(NOT(ISBLANK(BDD!J163)), ROUND(SUM((BDD!G163*reduc2),FDP_FACT_KG), 2), "")</f>
        <v/>
      </c>
      <c r="AG173" s="180" t="str">
        <f>IF(NOT(ISBLANK(BDD!K163)), ROUND(SUM((BDD!G163*reduc3),FDP_FACT_KG), 2), "")</f>
        <v/>
      </c>
      <c r="AH173" s="181" t="str">
        <f>BDD!C163</f>
        <v>Malaga</v>
      </c>
      <c r="AI173" s="403">
        <f t="shared" si="162"/>
        <v>0</v>
      </c>
      <c r="AJ173" s="182" t="e">
        <f t="shared" si="163"/>
        <v>#VALUE!</v>
      </c>
      <c r="AK173" s="183" t="e">
        <f t="shared" si="164"/>
        <v>#VALUE!</v>
      </c>
      <c r="AL173" s="534"/>
      <c r="AM173" s="410"/>
      <c r="AN173" s="182" t="e">
        <f t="shared" si="165"/>
        <v>#DIV/0!</v>
      </c>
      <c r="AO173" s="184" t="e">
        <f t="shared" si="166"/>
        <v>#DIV/0!</v>
      </c>
      <c r="AP173" s="174"/>
      <c r="AQ173" s="174"/>
      <c r="AR173" s="534"/>
      <c r="AS173" s="409">
        <f t="shared" si="167"/>
        <v>0</v>
      </c>
      <c r="AT173" s="182" t="e">
        <f t="shared" si="168"/>
        <v>#DIV/0!</v>
      </c>
      <c r="AU173" s="183" t="e">
        <f t="shared" si="140"/>
        <v>#DIV/0!</v>
      </c>
      <c r="AV173" s="185">
        <f>COMMANDE!O173</f>
        <v>0</v>
      </c>
      <c r="AW173" s="186" t="str">
        <f t="shared" si="169"/>
        <v>-</v>
      </c>
      <c r="AX173" s="187" t="e">
        <f t="shared" si="170"/>
        <v>#VALUE!</v>
      </c>
      <c r="AY173" s="185">
        <f>COMMANDE!Q173</f>
        <v>0</v>
      </c>
      <c r="AZ173" s="186" t="str">
        <f t="shared" si="171"/>
        <v>-</v>
      </c>
      <c r="BA173" s="187" t="e">
        <f t="shared" si="172"/>
        <v>#VALUE!</v>
      </c>
      <c r="BB173" s="185">
        <f>COMMANDE!S173</f>
        <v>0</v>
      </c>
      <c r="BC173" s="186" t="str">
        <f t="shared" si="173"/>
        <v>-</v>
      </c>
      <c r="BD173" s="187" t="e">
        <f t="shared" si="174"/>
        <v>#VALUE!</v>
      </c>
      <c r="BE173" s="185">
        <f>COMMANDE!U173</f>
        <v>0</v>
      </c>
      <c r="BF173" s="186" t="str">
        <f t="shared" si="175"/>
        <v>-</v>
      </c>
      <c r="BG173" s="187" t="e">
        <f t="shared" si="176"/>
        <v>#VALUE!</v>
      </c>
      <c r="BH173" s="185">
        <f>COMMANDE!W173</f>
        <v>0</v>
      </c>
      <c r="BI173" s="186" t="str">
        <f t="shared" si="177"/>
        <v>-</v>
      </c>
      <c r="BJ173" s="187" t="e">
        <f t="shared" si="178"/>
        <v>#VALUE!</v>
      </c>
      <c r="BK173" s="185">
        <f>COMMANDE!Y173</f>
        <v>0</v>
      </c>
      <c r="BL173" s="186" t="str">
        <f t="shared" si="179"/>
        <v>-</v>
      </c>
      <c r="BM173" s="187" t="e">
        <f t="shared" si="180"/>
        <v>#VALUE!</v>
      </c>
      <c r="BN173" s="185">
        <f>COMMANDE!AA173</f>
        <v>0</v>
      </c>
      <c r="BO173" s="186" t="str">
        <f t="shared" si="181"/>
        <v>-</v>
      </c>
      <c r="BP173" s="187" t="e">
        <f t="shared" si="182"/>
        <v>#VALUE!</v>
      </c>
      <c r="BQ173" s="185">
        <f>COMMANDE!AC173</f>
        <v>0</v>
      </c>
      <c r="BR173" s="186" t="str">
        <f t="shared" si="183"/>
        <v>-</v>
      </c>
      <c r="BS173" s="187" t="e">
        <f t="shared" si="184"/>
        <v>#VALUE!</v>
      </c>
      <c r="BT173" s="185">
        <f>COMMANDE!AE173</f>
        <v>0</v>
      </c>
      <c r="BU173" s="186" t="str">
        <f t="shared" si="185"/>
        <v>-</v>
      </c>
      <c r="BV173" s="187" t="e">
        <f t="shared" si="186"/>
        <v>#VALUE!</v>
      </c>
      <c r="BW173" s="185">
        <f>COMMANDE!AG173</f>
        <v>0</v>
      </c>
      <c r="BX173" s="186" t="str">
        <f t="shared" si="187"/>
        <v>-</v>
      </c>
      <c r="BY173" s="187" t="e">
        <f t="shared" si="188"/>
        <v>#VALUE!</v>
      </c>
      <c r="BZ173" s="185">
        <f>COMMANDE!AI173</f>
        <v>0</v>
      </c>
      <c r="CA173" s="186" t="str">
        <f t="shared" si="189"/>
        <v>-</v>
      </c>
      <c r="CB173" s="187" t="e">
        <f t="shared" si="190"/>
        <v>#VALUE!</v>
      </c>
      <c r="CC173" s="185">
        <f>COMMANDE!AK173</f>
        <v>0</v>
      </c>
      <c r="CD173" s="186" t="str">
        <f t="shared" si="191"/>
        <v>-</v>
      </c>
      <c r="CE173" s="187" t="e">
        <f t="shared" si="192"/>
        <v>#VALUE!</v>
      </c>
      <c r="CF173" s="185">
        <f>COMMANDE!AM173</f>
        <v>0</v>
      </c>
      <c r="CG173" s="186" t="str">
        <f t="shared" si="193"/>
        <v>-</v>
      </c>
      <c r="CH173" s="187" t="e">
        <f t="shared" si="194"/>
        <v>#VALUE!</v>
      </c>
      <c r="CI173" s="185">
        <f>COMMANDE!AO173</f>
        <v>0</v>
      </c>
      <c r="CJ173" s="186" t="str">
        <f t="shared" si="195"/>
        <v>-</v>
      </c>
      <c r="CK173" s="187" t="e">
        <f t="shared" si="196"/>
        <v>#VALUE!</v>
      </c>
      <c r="CL173" s="185">
        <f>COMMANDE!AQ173</f>
        <v>0</v>
      </c>
      <c r="CM173" s="186" t="str">
        <f t="shared" si="197"/>
        <v>-</v>
      </c>
      <c r="CN173" s="187" t="e">
        <f t="shared" si="198"/>
        <v>#VALUE!</v>
      </c>
      <c r="CO173" s="185">
        <f>COMMANDE!AS173</f>
        <v>0</v>
      </c>
      <c r="CP173" s="186" t="str">
        <f t="shared" si="199"/>
        <v>-</v>
      </c>
      <c r="CQ173" s="187" t="e">
        <f t="shared" si="200"/>
        <v>#VALUE!</v>
      </c>
      <c r="CR173" s="185">
        <f>COMMANDE!AU173</f>
        <v>0</v>
      </c>
      <c r="CS173" s="186" t="str">
        <f t="shared" si="201"/>
        <v>-</v>
      </c>
      <c r="CT173" s="187" t="e">
        <f t="shared" si="202"/>
        <v>#VALUE!</v>
      </c>
      <c r="CU173" s="185">
        <f>COMMANDE!AW173</f>
        <v>0</v>
      </c>
      <c r="CV173" s="186" t="str">
        <f t="shared" si="203"/>
        <v>-</v>
      </c>
      <c r="CW173" s="187" t="e">
        <f t="shared" si="204"/>
        <v>#VALUE!</v>
      </c>
      <c r="CX173" s="185">
        <f>COMMANDE!AY173</f>
        <v>0</v>
      </c>
      <c r="CY173" s="186" t="str">
        <f t="shared" si="205"/>
        <v>-</v>
      </c>
      <c r="CZ173" s="187" t="e">
        <f t="shared" si="206"/>
        <v>#VALUE!</v>
      </c>
      <c r="DA173" s="185">
        <f>COMMANDE!BA173</f>
        <v>0</v>
      </c>
      <c r="DB173" s="186" t="str">
        <f t="shared" si="207"/>
        <v>-</v>
      </c>
      <c r="DC173" s="187" t="e">
        <f t="shared" si="208"/>
        <v>#VALUE!</v>
      </c>
      <c r="DD173" s="416"/>
      <c r="DE173" s="188"/>
    </row>
    <row r="174" spans="1:109" ht="40" customHeight="1" x14ac:dyDescent="0.2">
      <c r="A174" s="390" t="e">
        <f t="shared" si="141"/>
        <v>#VALUE!</v>
      </c>
      <c r="B174" s="390" t="e">
        <f t="shared" si="142"/>
        <v>#VALUE!</v>
      </c>
      <c r="C174" s="390" t="e">
        <f t="shared" si="143"/>
        <v>#VALUE!</v>
      </c>
      <c r="D174" s="390" t="e">
        <f t="shared" si="144"/>
        <v>#VALUE!</v>
      </c>
      <c r="E174" s="390" t="e">
        <f t="shared" si="145"/>
        <v>#VALUE!</v>
      </c>
      <c r="F174" s="390" t="e">
        <f t="shared" si="146"/>
        <v>#VALUE!</v>
      </c>
      <c r="G174" s="390" t="e">
        <f t="shared" si="147"/>
        <v>#VALUE!</v>
      </c>
      <c r="H174" s="390" t="e">
        <f t="shared" si="148"/>
        <v>#VALUE!</v>
      </c>
      <c r="I174" s="390" t="e">
        <f t="shared" si="149"/>
        <v>#VALUE!</v>
      </c>
      <c r="J174" s="390" t="e">
        <f t="shared" si="150"/>
        <v>#VALUE!</v>
      </c>
      <c r="K174" s="390" t="e">
        <f t="shared" si="151"/>
        <v>#VALUE!</v>
      </c>
      <c r="L174" s="390" t="e">
        <f t="shared" si="152"/>
        <v>#VALUE!</v>
      </c>
      <c r="M174" s="390" t="e">
        <f t="shared" si="153"/>
        <v>#VALUE!</v>
      </c>
      <c r="N174" s="390" t="e">
        <f t="shared" si="154"/>
        <v>#VALUE!</v>
      </c>
      <c r="O174" s="390" t="e">
        <f t="shared" si="155"/>
        <v>#VALUE!</v>
      </c>
      <c r="P174" s="390" t="e">
        <f t="shared" si="156"/>
        <v>#VALUE!</v>
      </c>
      <c r="Q174" s="390" t="e">
        <f t="shared" si="157"/>
        <v>#VALUE!</v>
      </c>
      <c r="R174" s="390" t="e">
        <f t="shared" si="158"/>
        <v>#VALUE!</v>
      </c>
      <c r="S174" s="390" t="e">
        <f t="shared" si="159"/>
        <v>#VALUE!</v>
      </c>
      <c r="T174" s="390" t="e">
        <f t="shared" si="160"/>
        <v>#VALUE!</v>
      </c>
      <c r="U174" s="387">
        <f t="shared" si="161"/>
        <v>0</v>
      </c>
      <c r="V174" s="175">
        <f>BDD!A164</f>
        <v>3313</v>
      </c>
      <c r="W174" s="176" t="str">
        <f>BDD!B164</f>
        <v>Poivron mini en couleur</v>
      </c>
      <c r="X174" s="177" t="str">
        <f>IF(BDD!F164=0, "", BDD!F164)</f>
        <v>❤️</v>
      </c>
      <c r="Y174" s="178" t="e">
        <f>ROUND(BDD!G164+FDP_CMD_KG, 2)</f>
        <v>#VALUE!</v>
      </c>
      <c r="Z174" s="178" t="e">
        <f>ROUND(BDD!G164+FDP_FACT_KG, 2)</f>
        <v>#DIV/0!</v>
      </c>
      <c r="AA174" s="179" t="str">
        <f>BDD!H164</f>
        <v>kg</v>
      </c>
      <c r="AB174" s="180" t="e">
        <f>IF(NOT(ISBLANK(BDD!I164)), ROUND(SUM((BDD!G164*reduc1),FDP_CMD_KG), 2), "")</f>
        <v>#VALUE!</v>
      </c>
      <c r="AC174" s="180" t="e">
        <f>IF(NOT(ISBLANK(BDD!J164)), ROUND(SUM((BDD!G164*reduc2),FDP_CMD_KG), 2), "")</f>
        <v>#VALUE!</v>
      </c>
      <c r="AD174" s="180" t="str">
        <f>IF(NOT(ISBLANK(BDD!K164)), ROUND(SUM((BDD!G164*reduc3),FDP_CMD_KG), 2), "")</f>
        <v/>
      </c>
      <c r="AE174" s="180" t="e">
        <f>IF(NOT(ISBLANK(BDD!I164)), ROUND(SUM((BDD!G164*reduc1),FDP_FACT_KG), 2), "")</f>
        <v>#DIV/0!</v>
      </c>
      <c r="AF174" s="180" t="e">
        <f>IF(NOT(ISBLANK(BDD!J164)), ROUND(SUM((BDD!G164*reduc2),FDP_FACT_KG), 2), "")</f>
        <v>#DIV/0!</v>
      </c>
      <c r="AG174" s="180" t="str">
        <f>IF(NOT(ISBLANK(BDD!K164)), ROUND(SUM((BDD!G164*reduc3),FDP_FACT_KG), 2), "")</f>
        <v/>
      </c>
      <c r="AH174" s="181" t="str">
        <f>BDD!C164</f>
        <v>Grenade</v>
      </c>
      <c r="AI174" s="403">
        <f t="shared" si="162"/>
        <v>0</v>
      </c>
      <c r="AJ174" s="182" t="e">
        <f t="shared" si="163"/>
        <v>#VALUE!</v>
      </c>
      <c r="AK174" s="183" t="e">
        <f t="shared" si="164"/>
        <v>#VALUE!</v>
      </c>
      <c r="AL174" s="534"/>
      <c r="AM174" s="410"/>
      <c r="AN174" s="182" t="e">
        <f t="shared" si="165"/>
        <v>#DIV/0!</v>
      </c>
      <c r="AO174" s="184" t="e">
        <f t="shared" si="166"/>
        <v>#DIV/0!</v>
      </c>
      <c r="AP174" s="174"/>
      <c r="AQ174" s="174"/>
      <c r="AR174" s="534"/>
      <c r="AS174" s="409">
        <f t="shared" si="167"/>
        <v>0</v>
      </c>
      <c r="AT174" s="182" t="e">
        <f t="shared" si="168"/>
        <v>#DIV/0!</v>
      </c>
      <c r="AU174" s="183" t="e">
        <f t="shared" si="140"/>
        <v>#DIV/0!</v>
      </c>
      <c r="AV174" s="185">
        <f>COMMANDE!O174</f>
        <v>0</v>
      </c>
      <c r="AW174" s="186" t="str">
        <f t="shared" si="169"/>
        <v>-</v>
      </c>
      <c r="AX174" s="187" t="e">
        <f t="shared" si="170"/>
        <v>#VALUE!</v>
      </c>
      <c r="AY174" s="185">
        <f>COMMANDE!Q174</f>
        <v>0</v>
      </c>
      <c r="AZ174" s="186" t="str">
        <f t="shared" si="171"/>
        <v>-</v>
      </c>
      <c r="BA174" s="187" t="e">
        <f t="shared" si="172"/>
        <v>#VALUE!</v>
      </c>
      <c r="BB174" s="185">
        <f>COMMANDE!S174</f>
        <v>0</v>
      </c>
      <c r="BC174" s="186" t="str">
        <f t="shared" si="173"/>
        <v>-</v>
      </c>
      <c r="BD174" s="187" t="e">
        <f t="shared" si="174"/>
        <v>#VALUE!</v>
      </c>
      <c r="BE174" s="185">
        <f>COMMANDE!U174</f>
        <v>0</v>
      </c>
      <c r="BF174" s="186" t="str">
        <f t="shared" si="175"/>
        <v>-</v>
      </c>
      <c r="BG174" s="187" t="e">
        <f t="shared" si="176"/>
        <v>#VALUE!</v>
      </c>
      <c r="BH174" s="185">
        <f>COMMANDE!W174</f>
        <v>0</v>
      </c>
      <c r="BI174" s="186" t="str">
        <f t="shared" si="177"/>
        <v>-</v>
      </c>
      <c r="BJ174" s="187" t="e">
        <f t="shared" si="178"/>
        <v>#VALUE!</v>
      </c>
      <c r="BK174" s="185">
        <f>COMMANDE!Y174</f>
        <v>0</v>
      </c>
      <c r="BL174" s="186" t="str">
        <f t="shared" si="179"/>
        <v>-</v>
      </c>
      <c r="BM174" s="187" t="e">
        <f t="shared" si="180"/>
        <v>#VALUE!</v>
      </c>
      <c r="BN174" s="185">
        <f>COMMANDE!AA174</f>
        <v>0</v>
      </c>
      <c r="BO174" s="186" t="str">
        <f t="shared" si="181"/>
        <v>-</v>
      </c>
      <c r="BP174" s="187" t="e">
        <f t="shared" si="182"/>
        <v>#VALUE!</v>
      </c>
      <c r="BQ174" s="185">
        <f>COMMANDE!AC174</f>
        <v>0</v>
      </c>
      <c r="BR174" s="186" t="str">
        <f t="shared" si="183"/>
        <v>-</v>
      </c>
      <c r="BS174" s="187" t="e">
        <f t="shared" si="184"/>
        <v>#VALUE!</v>
      </c>
      <c r="BT174" s="185">
        <f>COMMANDE!AE174</f>
        <v>0</v>
      </c>
      <c r="BU174" s="186" t="str">
        <f t="shared" si="185"/>
        <v>-</v>
      </c>
      <c r="BV174" s="187" t="e">
        <f t="shared" si="186"/>
        <v>#VALUE!</v>
      </c>
      <c r="BW174" s="185">
        <f>COMMANDE!AG174</f>
        <v>0</v>
      </c>
      <c r="BX174" s="186" t="str">
        <f t="shared" si="187"/>
        <v>-</v>
      </c>
      <c r="BY174" s="187" t="e">
        <f t="shared" si="188"/>
        <v>#VALUE!</v>
      </c>
      <c r="BZ174" s="185">
        <f>COMMANDE!AI174</f>
        <v>0</v>
      </c>
      <c r="CA174" s="186" t="str">
        <f t="shared" si="189"/>
        <v>-</v>
      </c>
      <c r="CB174" s="187" t="e">
        <f t="shared" si="190"/>
        <v>#VALUE!</v>
      </c>
      <c r="CC174" s="185">
        <f>COMMANDE!AK174</f>
        <v>0</v>
      </c>
      <c r="CD174" s="186" t="str">
        <f t="shared" si="191"/>
        <v>-</v>
      </c>
      <c r="CE174" s="187" t="e">
        <f t="shared" si="192"/>
        <v>#VALUE!</v>
      </c>
      <c r="CF174" s="185">
        <f>COMMANDE!AM174</f>
        <v>0</v>
      </c>
      <c r="CG174" s="186" t="str">
        <f t="shared" si="193"/>
        <v>-</v>
      </c>
      <c r="CH174" s="187" t="e">
        <f t="shared" si="194"/>
        <v>#VALUE!</v>
      </c>
      <c r="CI174" s="185">
        <f>COMMANDE!AO174</f>
        <v>0</v>
      </c>
      <c r="CJ174" s="186" t="str">
        <f t="shared" si="195"/>
        <v>-</v>
      </c>
      <c r="CK174" s="187" t="e">
        <f t="shared" si="196"/>
        <v>#VALUE!</v>
      </c>
      <c r="CL174" s="185">
        <f>COMMANDE!AQ174</f>
        <v>0</v>
      </c>
      <c r="CM174" s="186" t="str">
        <f t="shared" si="197"/>
        <v>-</v>
      </c>
      <c r="CN174" s="187" t="e">
        <f t="shared" si="198"/>
        <v>#VALUE!</v>
      </c>
      <c r="CO174" s="185">
        <f>COMMANDE!AS174</f>
        <v>0</v>
      </c>
      <c r="CP174" s="186" t="str">
        <f t="shared" si="199"/>
        <v>-</v>
      </c>
      <c r="CQ174" s="187" t="e">
        <f t="shared" si="200"/>
        <v>#VALUE!</v>
      </c>
      <c r="CR174" s="185">
        <f>COMMANDE!AU174</f>
        <v>0</v>
      </c>
      <c r="CS174" s="186" t="str">
        <f t="shared" si="201"/>
        <v>-</v>
      </c>
      <c r="CT174" s="187" t="e">
        <f t="shared" si="202"/>
        <v>#VALUE!</v>
      </c>
      <c r="CU174" s="185">
        <f>COMMANDE!AW174</f>
        <v>0</v>
      </c>
      <c r="CV174" s="186" t="str">
        <f t="shared" si="203"/>
        <v>-</v>
      </c>
      <c r="CW174" s="187" t="e">
        <f t="shared" si="204"/>
        <v>#VALUE!</v>
      </c>
      <c r="CX174" s="185">
        <f>COMMANDE!AY174</f>
        <v>0</v>
      </c>
      <c r="CY174" s="186" t="str">
        <f t="shared" si="205"/>
        <v>-</v>
      </c>
      <c r="CZ174" s="187" t="e">
        <f t="shared" si="206"/>
        <v>#VALUE!</v>
      </c>
      <c r="DA174" s="185">
        <f>COMMANDE!BA174</f>
        <v>0</v>
      </c>
      <c r="DB174" s="186" t="str">
        <f t="shared" si="207"/>
        <v>-</v>
      </c>
      <c r="DC174" s="187" t="e">
        <f t="shared" si="208"/>
        <v>#VALUE!</v>
      </c>
      <c r="DD174" s="416"/>
      <c r="DE174" s="188"/>
    </row>
    <row r="175" spans="1:109" ht="40" customHeight="1" x14ac:dyDescent="0.2">
      <c r="A175" s="390" t="e">
        <f t="shared" si="141"/>
        <v>#VALUE!</v>
      </c>
      <c r="B175" s="390" t="e">
        <f t="shared" si="142"/>
        <v>#VALUE!</v>
      </c>
      <c r="C175" s="390" t="e">
        <f t="shared" si="143"/>
        <v>#VALUE!</v>
      </c>
      <c r="D175" s="390" t="e">
        <f t="shared" si="144"/>
        <v>#VALUE!</v>
      </c>
      <c r="E175" s="390" t="e">
        <f t="shared" si="145"/>
        <v>#VALUE!</v>
      </c>
      <c r="F175" s="390" t="e">
        <f t="shared" si="146"/>
        <v>#VALUE!</v>
      </c>
      <c r="G175" s="390" t="e">
        <f t="shared" si="147"/>
        <v>#VALUE!</v>
      </c>
      <c r="H175" s="390" t="e">
        <f t="shared" si="148"/>
        <v>#VALUE!</v>
      </c>
      <c r="I175" s="390" t="e">
        <f t="shared" si="149"/>
        <v>#VALUE!</v>
      </c>
      <c r="J175" s="390" t="e">
        <f t="shared" si="150"/>
        <v>#VALUE!</v>
      </c>
      <c r="K175" s="390" t="e">
        <f t="shared" si="151"/>
        <v>#VALUE!</v>
      </c>
      <c r="L175" s="390" t="e">
        <f t="shared" si="152"/>
        <v>#VALUE!</v>
      </c>
      <c r="M175" s="390" t="e">
        <f t="shared" si="153"/>
        <v>#VALUE!</v>
      </c>
      <c r="N175" s="390" t="e">
        <f t="shared" si="154"/>
        <v>#VALUE!</v>
      </c>
      <c r="O175" s="390" t="e">
        <f t="shared" si="155"/>
        <v>#VALUE!</v>
      </c>
      <c r="P175" s="390" t="e">
        <f t="shared" si="156"/>
        <v>#VALUE!</v>
      </c>
      <c r="Q175" s="390" t="e">
        <f t="shared" si="157"/>
        <v>#VALUE!</v>
      </c>
      <c r="R175" s="390" t="e">
        <f t="shared" si="158"/>
        <v>#VALUE!</v>
      </c>
      <c r="S175" s="390" t="e">
        <f t="shared" si="159"/>
        <v>#VALUE!</v>
      </c>
      <c r="T175" s="390" t="e">
        <f t="shared" si="160"/>
        <v>#VALUE!</v>
      </c>
      <c r="U175" s="387">
        <f t="shared" si="161"/>
        <v>0</v>
      </c>
      <c r="V175" s="175">
        <f>BDD!A165</f>
        <v>1043</v>
      </c>
      <c r="W175" s="176" t="str">
        <f>BDD!B165</f>
        <v>Poivron rouge Ramiro BIO</v>
      </c>
      <c r="X175" s="177" t="str">
        <f>IF(BDD!F165=0, "", BDD!F165)</f>
        <v/>
      </c>
      <c r="Y175" s="178" t="e">
        <f>ROUND(BDD!G165+FDP_CMD_KG, 2)</f>
        <v>#VALUE!</v>
      </c>
      <c r="Z175" s="178" t="e">
        <f>ROUND(BDD!G165+FDP_FACT_KG, 2)</f>
        <v>#DIV/0!</v>
      </c>
      <c r="AA175" s="179" t="str">
        <f>BDD!H165</f>
        <v>kg</v>
      </c>
      <c r="AB175" s="180" t="e">
        <f>IF(NOT(ISBLANK(BDD!I165)), ROUND(SUM((BDD!G165*reduc1),FDP_CMD_KG), 2), "")</f>
        <v>#VALUE!</v>
      </c>
      <c r="AC175" s="180" t="str">
        <f>IF(NOT(ISBLANK(BDD!J165)), ROUND(SUM((BDD!G165*reduc2),FDP_CMD_KG), 2), "")</f>
        <v/>
      </c>
      <c r="AD175" s="180" t="str">
        <f>IF(NOT(ISBLANK(BDD!K165)), ROUND(SUM((BDD!G165*reduc3),FDP_CMD_KG), 2), "")</f>
        <v/>
      </c>
      <c r="AE175" s="180" t="e">
        <f>IF(NOT(ISBLANK(BDD!I165)), ROUND(SUM((BDD!G165*reduc1),FDP_FACT_KG), 2), "")</f>
        <v>#DIV/0!</v>
      </c>
      <c r="AF175" s="180" t="str">
        <f>IF(NOT(ISBLANK(BDD!J165)), ROUND(SUM((BDD!G165*reduc2),FDP_FACT_KG), 2), "")</f>
        <v/>
      </c>
      <c r="AG175" s="180" t="str">
        <f>IF(NOT(ISBLANK(BDD!K165)), ROUND(SUM((BDD!G165*reduc3),FDP_FACT_KG), 2), "")</f>
        <v/>
      </c>
      <c r="AH175" s="181" t="str">
        <f>BDD!C165</f>
        <v>Malaga</v>
      </c>
      <c r="AI175" s="403">
        <f t="shared" si="162"/>
        <v>0</v>
      </c>
      <c r="AJ175" s="182" t="e">
        <f t="shared" si="163"/>
        <v>#VALUE!</v>
      </c>
      <c r="AK175" s="183" t="e">
        <f t="shared" si="164"/>
        <v>#VALUE!</v>
      </c>
      <c r="AL175" s="534"/>
      <c r="AM175" s="410"/>
      <c r="AN175" s="182" t="e">
        <f t="shared" si="165"/>
        <v>#DIV/0!</v>
      </c>
      <c r="AO175" s="184" t="e">
        <f t="shared" si="166"/>
        <v>#DIV/0!</v>
      </c>
      <c r="AP175" s="174"/>
      <c r="AQ175" s="174"/>
      <c r="AR175" s="534"/>
      <c r="AS175" s="409">
        <f t="shared" si="167"/>
        <v>0</v>
      </c>
      <c r="AT175" s="182" t="e">
        <f t="shared" si="168"/>
        <v>#DIV/0!</v>
      </c>
      <c r="AU175" s="183" t="e">
        <f t="shared" si="140"/>
        <v>#DIV/0!</v>
      </c>
      <c r="AV175" s="185">
        <f>COMMANDE!O175</f>
        <v>0</v>
      </c>
      <c r="AW175" s="186" t="str">
        <f t="shared" si="169"/>
        <v>-</v>
      </c>
      <c r="AX175" s="187" t="e">
        <f t="shared" si="170"/>
        <v>#VALUE!</v>
      </c>
      <c r="AY175" s="185">
        <f>COMMANDE!Q175</f>
        <v>0</v>
      </c>
      <c r="AZ175" s="186" t="str">
        <f t="shared" si="171"/>
        <v>-</v>
      </c>
      <c r="BA175" s="187" t="e">
        <f t="shared" si="172"/>
        <v>#VALUE!</v>
      </c>
      <c r="BB175" s="185">
        <f>COMMANDE!S175</f>
        <v>0</v>
      </c>
      <c r="BC175" s="186" t="str">
        <f t="shared" si="173"/>
        <v>-</v>
      </c>
      <c r="BD175" s="187" t="e">
        <f t="shared" si="174"/>
        <v>#VALUE!</v>
      </c>
      <c r="BE175" s="185">
        <f>COMMANDE!U175</f>
        <v>0</v>
      </c>
      <c r="BF175" s="186" t="str">
        <f t="shared" si="175"/>
        <v>-</v>
      </c>
      <c r="BG175" s="187" t="e">
        <f t="shared" si="176"/>
        <v>#VALUE!</v>
      </c>
      <c r="BH175" s="185">
        <f>COMMANDE!W175</f>
        <v>0</v>
      </c>
      <c r="BI175" s="186" t="str">
        <f t="shared" si="177"/>
        <v>-</v>
      </c>
      <c r="BJ175" s="187" t="e">
        <f t="shared" si="178"/>
        <v>#VALUE!</v>
      </c>
      <c r="BK175" s="185">
        <f>COMMANDE!Y175</f>
        <v>0</v>
      </c>
      <c r="BL175" s="186" t="str">
        <f t="shared" si="179"/>
        <v>-</v>
      </c>
      <c r="BM175" s="187" t="e">
        <f t="shared" si="180"/>
        <v>#VALUE!</v>
      </c>
      <c r="BN175" s="185">
        <f>COMMANDE!AA175</f>
        <v>0</v>
      </c>
      <c r="BO175" s="186" t="str">
        <f t="shared" si="181"/>
        <v>-</v>
      </c>
      <c r="BP175" s="187" t="e">
        <f t="shared" si="182"/>
        <v>#VALUE!</v>
      </c>
      <c r="BQ175" s="185">
        <f>COMMANDE!AC175</f>
        <v>0</v>
      </c>
      <c r="BR175" s="186" t="str">
        <f t="shared" si="183"/>
        <v>-</v>
      </c>
      <c r="BS175" s="187" t="e">
        <f t="shared" si="184"/>
        <v>#VALUE!</v>
      </c>
      <c r="BT175" s="185">
        <f>COMMANDE!AE175</f>
        <v>0</v>
      </c>
      <c r="BU175" s="186" t="str">
        <f t="shared" si="185"/>
        <v>-</v>
      </c>
      <c r="BV175" s="187" t="e">
        <f t="shared" si="186"/>
        <v>#VALUE!</v>
      </c>
      <c r="BW175" s="185">
        <f>COMMANDE!AG175</f>
        <v>0</v>
      </c>
      <c r="BX175" s="186" t="str">
        <f t="shared" si="187"/>
        <v>-</v>
      </c>
      <c r="BY175" s="187" t="e">
        <f t="shared" si="188"/>
        <v>#VALUE!</v>
      </c>
      <c r="BZ175" s="185">
        <f>COMMANDE!AI175</f>
        <v>0</v>
      </c>
      <c r="CA175" s="186" t="str">
        <f t="shared" si="189"/>
        <v>-</v>
      </c>
      <c r="CB175" s="187" t="e">
        <f t="shared" si="190"/>
        <v>#VALUE!</v>
      </c>
      <c r="CC175" s="185">
        <f>COMMANDE!AK175</f>
        <v>0</v>
      </c>
      <c r="CD175" s="186" t="str">
        <f t="shared" si="191"/>
        <v>-</v>
      </c>
      <c r="CE175" s="187" t="e">
        <f t="shared" si="192"/>
        <v>#VALUE!</v>
      </c>
      <c r="CF175" s="185">
        <f>COMMANDE!AM175</f>
        <v>0</v>
      </c>
      <c r="CG175" s="186" t="str">
        <f t="shared" si="193"/>
        <v>-</v>
      </c>
      <c r="CH175" s="187" t="e">
        <f t="shared" si="194"/>
        <v>#VALUE!</v>
      </c>
      <c r="CI175" s="185">
        <f>COMMANDE!AO175</f>
        <v>0</v>
      </c>
      <c r="CJ175" s="186" t="str">
        <f t="shared" si="195"/>
        <v>-</v>
      </c>
      <c r="CK175" s="187" t="e">
        <f t="shared" si="196"/>
        <v>#VALUE!</v>
      </c>
      <c r="CL175" s="185">
        <f>COMMANDE!AQ175</f>
        <v>0</v>
      </c>
      <c r="CM175" s="186" t="str">
        <f t="shared" si="197"/>
        <v>-</v>
      </c>
      <c r="CN175" s="187" t="e">
        <f t="shared" si="198"/>
        <v>#VALUE!</v>
      </c>
      <c r="CO175" s="185">
        <f>COMMANDE!AS175</f>
        <v>0</v>
      </c>
      <c r="CP175" s="186" t="str">
        <f t="shared" si="199"/>
        <v>-</v>
      </c>
      <c r="CQ175" s="187" t="e">
        <f t="shared" si="200"/>
        <v>#VALUE!</v>
      </c>
      <c r="CR175" s="185">
        <f>COMMANDE!AU175</f>
        <v>0</v>
      </c>
      <c r="CS175" s="186" t="str">
        <f t="shared" si="201"/>
        <v>-</v>
      </c>
      <c r="CT175" s="187" t="e">
        <f t="shared" si="202"/>
        <v>#VALUE!</v>
      </c>
      <c r="CU175" s="185">
        <f>COMMANDE!AW175</f>
        <v>0</v>
      </c>
      <c r="CV175" s="186" t="str">
        <f t="shared" si="203"/>
        <v>-</v>
      </c>
      <c r="CW175" s="187" t="e">
        <f t="shared" si="204"/>
        <v>#VALUE!</v>
      </c>
      <c r="CX175" s="185">
        <f>COMMANDE!AY175</f>
        <v>0</v>
      </c>
      <c r="CY175" s="186" t="str">
        <f t="shared" si="205"/>
        <v>-</v>
      </c>
      <c r="CZ175" s="187" t="e">
        <f t="shared" si="206"/>
        <v>#VALUE!</v>
      </c>
      <c r="DA175" s="185">
        <f>COMMANDE!BA175</f>
        <v>0</v>
      </c>
      <c r="DB175" s="186" t="str">
        <f t="shared" si="207"/>
        <v>-</v>
      </c>
      <c r="DC175" s="187" t="e">
        <f t="shared" si="208"/>
        <v>#VALUE!</v>
      </c>
      <c r="DD175" s="416"/>
      <c r="DE175" s="188"/>
    </row>
    <row r="176" spans="1:109" ht="40" customHeight="1" x14ac:dyDescent="0.2">
      <c r="A176" s="390" t="e">
        <f t="shared" si="141"/>
        <v>#VALUE!</v>
      </c>
      <c r="B176" s="390" t="e">
        <f t="shared" si="142"/>
        <v>#VALUE!</v>
      </c>
      <c r="C176" s="390" t="e">
        <f t="shared" si="143"/>
        <v>#VALUE!</v>
      </c>
      <c r="D176" s="390" t="e">
        <f t="shared" si="144"/>
        <v>#VALUE!</v>
      </c>
      <c r="E176" s="390" t="e">
        <f t="shared" si="145"/>
        <v>#VALUE!</v>
      </c>
      <c r="F176" s="390" t="e">
        <f t="shared" si="146"/>
        <v>#VALUE!</v>
      </c>
      <c r="G176" s="390" t="e">
        <f t="shared" si="147"/>
        <v>#VALUE!</v>
      </c>
      <c r="H176" s="390" t="e">
        <f t="shared" si="148"/>
        <v>#VALUE!</v>
      </c>
      <c r="I176" s="390" t="e">
        <f t="shared" si="149"/>
        <v>#VALUE!</v>
      </c>
      <c r="J176" s="390" t="e">
        <f t="shared" si="150"/>
        <v>#VALUE!</v>
      </c>
      <c r="K176" s="390" t="e">
        <f t="shared" si="151"/>
        <v>#VALUE!</v>
      </c>
      <c r="L176" s="390" t="e">
        <f t="shared" si="152"/>
        <v>#VALUE!</v>
      </c>
      <c r="M176" s="390" t="e">
        <f t="shared" si="153"/>
        <v>#VALUE!</v>
      </c>
      <c r="N176" s="390" t="e">
        <f t="shared" si="154"/>
        <v>#VALUE!</v>
      </c>
      <c r="O176" s="390" t="e">
        <f t="shared" si="155"/>
        <v>#VALUE!</v>
      </c>
      <c r="P176" s="390" t="e">
        <f t="shared" si="156"/>
        <v>#VALUE!</v>
      </c>
      <c r="Q176" s="390" t="e">
        <f t="shared" si="157"/>
        <v>#VALUE!</v>
      </c>
      <c r="R176" s="390" t="e">
        <f t="shared" si="158"/>
        <v>#VALUE!</v>
      </c>
      <c r="S176" s="390" t="e">
        <f t="shared" si="159"/>
        <v>#VALUE!</v>
      </c>
      <c r="T176" s="390" t="e">
        <f t="shared" si="160"/>
        <v>#VALUE!</v>
      </c>
      <c r="U176" s="387">
        <f t="shared" si="161"/>
        <v>0</v>
      </c>
      <c r="V176" s="175">
        <f>BDD!A166</f>
        <v>6041</v>
      </c>
      <c r="W176" s="176" t="str">
        <f>BDD!B166</f>
        <v>Polen Frais BIO (bocal 500g)</v>
      </c>
      <c r="X176" s="177" t="str">
        <f>IF(BDD!F166=0, "", BDD!F166)</f>
        <v>❤️</v>
      </c>
      <c r="Y176" s="178" t="e">
        <f>ROUND(BDD!G166+FDP_CMD_KG, 2)</f>
        <v>#VALUE!</v>
      </c>
      <c r="Z176" s="178" t="e">
        <f>ROUND(BDD!G166+FDP_FACT_KG, 2)</f>
        <v>#DIV/0!</v>
      </c>
      <c r="AA176" s="179" t="str">
        <f>BDD!H166</f>
        <v>Pièce</v>
      </c>
      <c r="AB176" s="180" t="str">
        <f>IF(NOT(ISBLANK(BDD!I166)), ROUND(SUM((BDD!G166*reduc1),FDP_CMD_KG), 2), "")</f>
        <v/>
      </c>
      <c r="AC176" s="180" t="str">
        <f>IF(NOT(ISBLANK(BDD!J166)), ROUND(SUM((BDD!G166*reduc2),FDP_CMD_KG), 2), "")</f>
        <v/>
      </c>
      <c r="AD176" s="180" t="str">
        <f>IF(NOT(ISBLANK(BDD!K166)), ROUND(SUM((BDD!G166*reduc3),FDP_CMD_KG), 2), "")</f>
        <v/>
      </c>
      <c r="AE176" s="180" t="str">
        <f>IF(NOT(ISBLANK(BDD!I166)), ROUND(SUM((BDD!G166*reduc1),FDP_FACT_KG), 2), "")</f>
        <v/>
      </c>
      <c r="AF176" s="180" t="str">
        <f>IF(NOT(ISBLANK(BDD!J166)), ROUND(SUM((BDD!G166*reduc2),FDP_FACT_KG), 2), "")</f>
        <v/>
      </c>
      <c r="AG176" s="180" t="str">
        <f>IF(NOT(ISBLANK(BDD!K166)), ROUND(SUM((BDD!G166*reduc3),FDP_FACT_KG), 2), "")</f>
        <v/>
      </c>
      <c r="AH176" s="181" t="str">
        <f>BDD!C166</f>
        <v>Cordoue</v>
      </c>
      <c r="AI176" s="403">
        <f t="shared" si="162"/>
        <v>0</v>
      </c>
      <c r="AJ176" s="182" t="e">
        <f t="shared" si="163"/>
        <v>#VALUE!</v>
      </c>
      <c r="AK176" s="183" t="e">
        <f t="shared" si="164"/>
        <v>#VALUE!</v>
      </c>
      <c r="AL176" s="534"/>
      <c r="AM176" s="410"/>
      <c r="AN176" s="182" t="e">
        <f t="shared" si="165"/>
        <v>#DIV/0!</v>
      </c>
      <c r="AO176" s="184" t="e">
        <f t="shared" si="166"/>
        <v>#DIV/0!</v>
      </c>
      <c r="AP176" s="174"/>
      <c r="AQ176" s="174"/>
      <c r="AR176" s="534"/>
      <c r="AS176" s="409">
        <f t="shared" si="167"/>
        <v>0</v>
      </c>
      <c r="AT176" s="182" t="e">
        <f t="shared" si="168"/>
        <v>#DIV/0!</v>
      </c>
      <c r="AU176" s="183" t="e">
        <f t="shared" si="140"/>
        <v>#DIV/0!</v>
      </c>
      <c r="AV176" s="185">
        <f>COMMANDE!O176</f>
        <v>0</v>
      </c>
      <c r="AW176" s="186" t="str">
        <f t="shared" si="169"/>
        <v>-</v>
      </c>
      <c r="AX176" s="187" t="e">
        <f t="shared" si="170"/>
        <v>#VALUE!</v>
      </c>
      <c r="AY176" s="185">
        <f>COMMANDE!Q176</f>
        <v>0</v>
      </c>
      <c r="AZ176" s="186" t="str">
        <f t="shared" si="171"/>
        <v>-</v>
      </c>
      <c r="BA176" s="187" t="e">
        <f t="shared" si="172"/>
        <v>#VALUE!</v>
      </c>
      <c r="BB176" s="185">
        <f>COMMANDE!S176</f>
        <v>0</v>
      </c>
      <c r="BC176" s="186" t="str">
        <f t="shared" si="173"/>
        <v>-</v>
      </c>
      <c r="BD176" s="187" t="e">
        <f t="shared" si="174"/>
        <v>#VALUE!</v>
      </c>
      <c r="BE176" s="185">
        <f>COMMANDE!U176</f>
        <v>0</v>
      </c>
      <c r="BF176" s="186" t="str">
        <f t="shared" si="175"/>
        <v>-</v>
      </c>
      <c r="BG176" s="187" t="e">
        <f t="shared" si="176"/>
        <v>#VALUE!</v>
      </c>
      <c r="BH176" s="185">
        <f>COMMANDE!W176</f>
        <v>0</v>
      </c>
      <c r="BI176" s="186" t="str">
        <f t="shared" si="177"/>
        <v>-</v>
      </c>
      <c r="BJ176" s="187" t="e">
        <f t="shared" si="178"/>
        <v>#VALUE!</v>
      </c>
      <c r="BK176" s="185">
        <f>COMMANDE!Y176</f>
        <v>0</v>
      </c>
      <c r="BL176" s="186" t="str">
        <f t="shared" si="179"/>
        <v>-</v>
      </c>
      <c r="BM176" s="187" t="e">
        <f t="shared" si="180"/>
        <v>#VALUE!</v>
      </c>
      <c r="BN176" s="185">
        <f>COMMANDE!AA176</f>
        <v>0</v>
      </c>
      <c r="BO176" s="186" t="str">
        <f t="shared" si="181"/>
        <v>-</v>
      </c>
      <c r="BP176" s="187" t="e">
        <f t="shared" si="182"/>
        <v>#VALUE!</v>
      </c>
      <c r="BQ176" s="185">
        <f>COMMANDE!AC176</f>
        <v>0</v>
      </c>
      <c r="BR176" s="186" t="str">
        <f t="shared" si="183"/>
        <v>-</v>
      </c>
      <c r="BS176" s="187" t="e">
        <f t="shared" si="184"/>
        <v>#VALUE!</v>
      </c>
      <c r="BT176" s="185">
        <f>COMMANDE!AE176</f>
        <v>0</v>
      </c>
      <c r="BU176" s="186" t="str">
        <f t="shared" si="185"/>
        <v>-</v>
      </c>
      <c r="BV176" s="187" t="e">
        <f t="shared" si="186"/>
        <v>#VALUE!</v>
      </c>
      <c r="BW176" s="185">
        <f>COMMANDE!AG176</f>
        <v>0</v>
      </c>
      <c r="BX176" s="186" t="str">
        <f t="shared" si="187"/>
        <v>-</v>
      </c>
      <c r="BY176" s="187" t="e">
        <f t="shared" si="188"/>
        <v>#VALUE!</v>
      </c>
      <c r="BZ176" s="185">
        <f>COMMANDE!AI176</f>
        <v>0</v>
      </c>
      <c r="CA176" s="186" t="str">
        <f t="shared" si="189"/>
        <v>-</v>
      </c>
      <c r="CB176" s="187" t="e">
        <f t="shared" si="190"/>
        <v>#VALUE!</v>
      </c>
      <c r="CC176" s="185">
        <f>COMMANDE!AK176</f>
        <v>0</v>
      </c>
      <c r="CD176" s="186" t="str">
        <f t="shared" si="191"/>
        <v>-</v>
      </c>
      <c r="CE176" s="187" t="e">
        <f t="shared" si="192"/>
        <v>#VALUE!</v>
      </c>
      <c r="CF176" s="185">
        <f>COMMANDE!AM176</f>
        <v>0</v>
      </c>
      <c r="CG176" s="186" t="str">
        <f t="shared" si="193"/>
        <v>-</v>
      </c>
      <c r="CH176" s="187" t="e">
        <f t="shared" si="194"/>
        <v>#VALUE!</v>
      </c>
      <c r="CI176" s="185">
        <f>COMMANDE!AO176</f>
        <v>0</v>
      </c>
      <c r="CJ176" s="186" t="str">
        <f t="shared" si="195"/>
        <v>-</v>
      </c>
      <c r="CK176" s="187" t="e">
        <f t="shared" si="196"/>
        <v>#VALUE!</v>
      </c>
      <c r="CL176" s="185">
        <f>COMMANDE!AQ176</f>
        <v>0</v>
      </c>
      <c r="CM176" s="186" t="str">
        <f t="shared" si="197"/>
        <v>-</v>
      </c>
      <c r="CN176" s="187" t="e">
        <f t="shared" si="198"/>
        <v>#VALUE!</v>
      </c>
      <c r="CO176" s="185">
        <f>COMMANDE!AS176</f>
        <v>0</v>
      </c>
      <c r="CP176" s="186" t="str">
        <f t="shared" si="199"/>
        <v>-</v>
      </c>
      <c r="CQ176" s="187" t="e">
        <f t="shared" si="200"/>
        <v>#VALUE!</v>
      </c>
      <c r="CR176" s="185">
        <f>COMMANDE!AU176</f>
        <v>0</v>
      </c>
      <c r="CS176" s="186" t="str">
        <f t="shared" si="201"/>
        <v>-</v>
      </c>
      <c r="CT176" s="187" t="e">
        <f t="shared" si="202"/>
        <v>#VALUE!</v>
      </c>
      <c r="CU176" s="185">
        <f>COMMANDE!AW176</f>
        <v>0</v>
      </c>
      <c r="CV176" s="186" t="str">
        <f t="shared" si="203"/>
        <v>-</v>
      </c>
      <c r="CW176" s="187" t="e">
        <f t="shared" si="204"/>
        <v>#VALUE!</v>
      </c>
      <c r="CX176" s="185">
        <f>COMMANDE!AY176</f>
        <v>0</v>
      </c>
      <c r="CY176" s="186" t="str">
        <f t="shared" si="205"/>
        <v>-</v>
      </c>
      <c r="CZ176" s="187" t="e">
        <f t="shared" si="206"/>
        <v>#VALUE!</v>
      </c>
      <c r="DA176" s="185">
        <f>COMMANDE!BA176</f>
        <v>0</v>
      </c>
      <c r="DB176" s="186" t="str">
        <f t="shared" si="207"/>
        <v>-</v>
      </c>
      <c r="DC176" s="187" t="e">
        <f t="shared" si="208"/>
        <v>#VALUE!</v>
      </c>
      <c r="DD176" s="416"/>
      <c r="DE176" s="188"/>
    </row>
    <row r="177" spans="1:109" ht="40" customHeight="1" x14ac:dyDescent="0.2">
      <c r="A177" s="390" t="e">
        <f t="shared" si="141"/>
        <v>#VALUE!</v>
      </c>
      <c r="B177" s="390" t="e">
        <f t="shared" si="142"/>
        <v>#VALUE!</v>
      </c>
      <c r="C177" s="390" t="e">
        <f t="shared" si="143"/>
        <v>#VALUE!</v>
      </c>
      <c r="D177" s="390" t="e">
        <f t="shared" si="144"/>
        <v>#VALUE!</v>
      </c>
      <c r="E177" s="390" t="e">
        <f t="shared" si="145"/>
        <v>#VALUE!</v>
      </c>
      <c r="F177" s="390" t="e">
        <f t="shared" si="146"/>
        <v>#VALUE!</v>
      </c>
      <c r="G177" s="390" t="e">
        <f t="shared" si="147"/>
        <v>#VALUE!</v>
      </c>
      <c r="H177" s="390" t="e">
        <f t="shared" si="148"/>
        <v>#VALUE!</v>
      </c>
      <c r="I177" s="390" t="e">
        <f t="shared" si="149"/>
        <v>#VALUE!</v>
      </c>
      <c r="J177" s="390" t="e">
        <f t="shared" si="150"/>
        <v>#VALUE!</v>
      </c>
      <c r="K177" s="390" t="e">
        <f t="shared" si="151"/>
        <v>#VALUE!</v>
      </c>
      <c r="L177" s="390" t="e">
        <f t="shared" si="152"/>
        <v>#VALUE!</v>
      </c>
      <c r="M177" s="390" t="e">
        <f t="shared" si="153"/>
        <v>#VALUE!</v>
      </c>
      <c r="N177" s="390" t="e">
        <f t="shared" si="154"/>
        <v>#VALUE!</v>
      </c>
      <c r="O177" s="390" t="e">
        <f t="shared" si="155"/>
        <v>#VALUE!</v>
      </c>
      <c r="P177" s="390" t="e">
        <f t="shared" si="156"/>
        <v>#VALUE!</v>
      </c>
      <c r="Q177" s="390" t="e">
        <f t="shared" si="157"/>
        <v>#VALUE!</v>
      </c>
      <c r="R177" s="390" t="e">
        <f t="shared" si="158"/>
        <v>#VALUE!</v>
      </c>
      <c r="S177" s="390" t="e">
        <f t="shared" si="159"/>
        <v>#VALUE!</v>
      </c>
      <c r="T177" s="390" t="e">
        <f t="shared" si="160"/>
        <v>#VALUE!</v>
      </c>
      <c r="U177" s="387">
        <f t="shared" si="161"/>
        <v>0</v>
      </c>
      <c r="V177" s="175" t="str">
        <f>BDD!A167</f>
        <v>1564</v>
      </c>
      <c r="W177" s="176" t="str">
        <f>BDD!B167</f>
        <v>Polen sec BIO (bocal 500g)</v>
      </c>
      <c r="X177" s="177" t="str">
        <f>IF(BDD!F167=0, "", BDD!F167)</f>
        <v>❤️</v>
      </c>
      <c r="Y177" s="178" t="e">
        <f>ROUND(BDD!G167+FDP_CMD_KG, 2)</f>
        <v>#VALUE!</v>
      </c>
      <c r="Z177" s="178" t="e">
        <f>ROUND(BDD!G167+FDP_FACT_KG, 2)</f>
        <v>#DIV/0!</v>
      </c>
      <c r="AA177" s="179" t="str">
        <f>BDD!H167</f>
        <v>Pièce</v>
      </c>
      <c r="AB177" s="180" t="str">
        <f>IF(NOT(ISBLANK(BDD!I167)), ROUND(SUM((BDD!G167*reduc1),FDP_CMD_KG), 2), "")</f>
        <v/>
      </c>
      <c r="AC177" s="180" t="str">
        <f>IF(NOT(ISBLANK(BDD!J167)), ROUND(SUM((BDD!G167*reduc2),FDP_CMD_KG), 2), "")</f>
        <v/>
      </c>
      <c r="AD177" s="180" t="str">
        <f>IF(NOT(ISBLANK(BDD!K167)), ROUND(SUM((BDD!G167*reduc3),FDP_CMD_KG), 2), "")</f>
        <v/>
      </c>
      <c r="AE177" s="180" t="str">
        <f>IF(NOT(ISBLANK(BDD!I167)), ROUND(SUM((BDD!G167*reduc1),FDP_FACT_KG), 2), "")</f>
        <v/>
      </c>
      <c r="AF177" s="180" t="str">
        <f>IF(NOT(ISBLANK(BDD!J167)), ROUND(SUM((BDD!G167*reduc2),FDP_FACT_KG), 2), "")</f>
        <v/>
      </c>
      <c r="AG177" s="180" t="str">
        <f>IF(NOT(ISBLANK(BDD!K167)), ROUND(SUM((BDD!G167*reduc3),FDP_FACT_KG), 2), "")</f>
        <v/>
      </c>
      <c r="AH177" s="181" t="str">
        <f>BDD!C167</f>
        <v>Huelva</v>
      </c>
      <c r="AI177" s="403">
        <f t="shared" si="162"/>
        <v>0</v>
      </c>
      <c r="AJ177" s="182" t="e">
        <f t="shared" si="163"/>
        <v>#VALUE!</v>
      </c>
      <c r="AK177" s="183" t="e">
        <f t="shared" si="164"/>
        <v>#VALUE!</v>
      </c>
      <c r="AL177" s="534"/>
      <c r="AM177" s="410"/>
      <c r="AN177" s="182" t="e">
        <f t="shared" si="165"/>
        <v>#DIV/0!</v>
      </c>
      <c r="AO177" s="184" t="e">
        <f t="shared" si="166"/>
        <v>#DIV/0!</v>
      </c>
      <c r="AP177" s="174"/>
      <c r="AQ177" s="174"/>
      <c r="AR177" s="534"/>
      <c r="AS177" s="409">
        <f t="shared" si="167"/>
        <v>0</v>
      </c>
      <c r="AT177" s="182" t="e">
        <f t="shared" si="168"/>
        <v>#DIV/0!</v>
      </c>
      <c r="AU177" s="183" t="e">
        <f t="shared" ref="AU177:AU240" si="209">$AS177*$AT177</f>
        <v>#DIV/0!</v>
      </c>
      <c r="AV177" s="185">
        <f>COMMANDE!O177</f>
        <v>0</v>
      </c>
      <c r="AW177" s="186" t="str">
        <f t="shared" si="169"/>
        <v>-</v>
      </c>
      <c r="AX177" s="187" t="e">
        <f t="shared" si="170"/>
        <v>#VALUE!</v>
      </c>
      <c r="AY177" s="185">
        <f>COMMANDE!Q177</f>
        <v>0</v>
      </c>
      <c r="AZ177" s="186" t="str">
        <f t="shared" si="171"/>
        <v>-</v>
      </c>
      <c r="BA177" s="187" t="e">
        <f t="shared" si="172"/>
        <v>#VALUE!</v>
      </c>
      <c r="BB177" s="185">
        <f>COMMANDE!S177</f>
        <v>0</v>
      </c>
      <c r="BC177" s="186" t="str">
        <f t="shared" si="173"/>
        <v>-</v>
      </c>
      <c r="BD177" s="187" t="e">
        <f t="shared" si="174"/>
        <v>#VALUE!</v>
      </c>
      <c r="BE177" s="185">
        <f>COMMANDE!U177</f>
        <v>0</v>
      </c>
      <c r="BF177" s="186" t="str">
        <f t="shared" si="175"/>
        <v>-</v>
      </c>
      <c r="BG177" s="187" t="e">
        <f t="shared" si="176"/>
        <v>#VALUE!</v>
      </c>
      <c r="BH177" s="185">
        <f>COMMANDE!W177</f>
        <v>0</v>
      </c>
      <c r="BI177" s="186" t="str">
        <f t="shared" si="177"/>
        <v>-</v>
      </c>
      <c r="BJ177" s="187" t="e">
        <f t="shared" si="178"/>
        <v>#VALUE!</v>
      </c>
      <c r="BK177" s="185">
        <f>COMMANDE!Y177</f>
        <v>0</v>
      </c>
      <c r="BL177" s="186" t="str">
        <f t="shared" si="179"/>
        <v>-</v>
      </c>
      <c r="BM177" s="187" t="e">
        <f t="shared" si="180"/>
        <v>#VALUE!</v>
      </c>
      <c r="BN177" s="185">
        <f>COMMANDE!AA177</f>
        <v>0</v>
      </c>
      <c r="BO177" s="186" t="str">
        <f t="shared" si="181"/>
        <v>-</v>
      </c>
      <c r="BP177" s="187" t="e">
        <f t="shared" si="182"/>
        <v>#VALUE!</v>
      </c>
      <c r="BQ177" s="185">
        <f>COMMANDE!AC177</f>
        <v>0</v>
      </c>
      <c r="BR177" s="186" t="str">
        <f t="shared" si="183"/>
        <v>-</v>
      </c>
      <c r="BS177" s="187" t="e">
        <f t="shared" si="184"/>
        <v>#VALUE!</v>
      </c>
      <c r="BT177" s="185">
        <f>COMMANDE!AE177</f>
        <v>0</v>
      </c>
      <c r="BU177" s="186" t="str">
        <f t="shared" si="185"/>
        <v>-</v>
      </c>
      <c r="BV177" s="187" t="e">
        <f t="shared" si="186"/>
        <v>#VALUE!</v>
      </c>
      <c r="BW177" s="185">
        <f>COMMANDE!AG177</f>
        <v>0</v>
      </c>
      <c r="BX177" s="186" t="str">
        <f t="shared" si="187"/>
        <v>-</v>
      </c>
      <c r="BY177" s="187" t="e">
        <f t="shared" si="188"/>
        <v>#VALUE!</v>
      </c>
      <c r="BZ177" s="185">
        <f>COMMANDE!AI177</f>
        <v>0</v>
      </c>
      <c r="CA177" s="186" t="str">
        <f t="shared" si="189"/>
        <v>-</v>
      </c>
      <c r="CB177" s="187" t="e">
        <f t="shared" si="190"/>
        <v>#VALUE!</v>
      </c>
      <c r="CC177" s="185">
        <f>COMMANDE!AK177</f>
        <v>0</v>
      </c>
      <c r="CD177" s="186" t="str">
        <f t="shared" si="191"/>
        <v>-</v>
      </c>
      <c r="CE177" s="187" t="e">
        <f t="shared" si="192"/>
        <v>#VALUE!</v>
      </c>
      <c r="CF177" s="185">
        <f>COMMANDE!AM177</f>
        <v>0</v>
      </c>
      <c r="CG177" s="186" t="str">
        <f t="shared" si="193"/>
        <v>-</v>
      </c>
      <c r="CH177" s="187" t="e">
        <f t="shared" si="194"/>
        <v>#VALUE!</v>
      </c>
      <c r="CI177" s="185">
        <f>COMMANDE!AO177</f>
        <v>0</v>
      </c>
      <c r="CJ177" s="186" t="str">
        <f t="shared" si="195"/>
        <v>-</v>
      </c>
      <c r="CK177" s="187" t="e">
        <f t="shared" si="196"/>
        <v>#VALUE!</v>
      </c>
      <c r="CL177" s="185">
        <f>COMMANDE!AQ177</f>
        <v>0</v>
      </c>
      <c r="CM177" s="186" t="str">
        <f t="shared" si="197"/>
        <v>-</v>
      </c>
      <c r="CN177" s="187" t="e">
        <f t="shared" si="198"/>
        <v>#VALUE!</v>
      </c>
      <c r="CO177" s="185">
        <f>COMMANDE!AS177</f>
        <v>0</v>
      </c>
      <c r="CP177" s="186" t="str">
        <f t="shared" si="199"/>
        <v>-</v>
      </c>
      <c r="CQ177" s="187" t="e">
        <f t="shared" si="200"/>
        <v>#VALUE!</v>
      </c>
      <c r="CR177" s="185">
        <f>COMMANDE!AU177</f>
        <v>0</v>
      </c>
      <c r="CS177" s="186" t="str">
        <f t="shared" si="201"/>
        <v>-</v>
      </c>
      <c r="CT177" s="187" t="e">
        <f t="shared" si="202"/>
        <v>#VALUE!</v>
      </c>
      <c r="CU177" s="185">
        <f>COMMANDE!AW177</f>
        <v>0</v>
      </c>
      <c r="CV177" s="186" t="str">
        <f t="shared" si="203"/>
        <v>-</v>
      </c>
      <c r="CW177" s="187" t="e">
        <f t="shared" si="204"/>
        <v>#VALUE!</v>
      </c>
      <c r="CX177" s="185">
        <f>COMMANDE!AY177</f>
        <v>0</v>
      </c>
      <c r="CY177" s="186" t="str">
        <f t="shared" si="205"/>
        <v>-</v>
      </c>
      <c r="CZ177" s="187" t="e">
        <f t="shared" si="206"/>
        <v>#VALUE!</v>
      </c>
      <c r="DA177" s="185">
        <f>COMMANDE!BA177</f>
        <v>0</v>
      </c>
      <c r="DB177" s="186" t="str">
        <f t="shared" si="207"/>
        <v>-</v>
      </c>
      <c r="DC177" s="187" t="e">
        <f t="shared" si="208"/>
        <v>#VALUE!</v>
      </c>
      <c r="DD177" s="416"/>
      <c r="DE177" s="188"/>
    </row>
    <row r="178" spans="1:109" ht="40" customHeight="1" x14ac:dyDescent="0.2">
      <c r="A178" s="390" t="e">
        <f t="shared" si="141"/>
        <v>#VALUE!</v>
      </c>
      <c r="B178" s="390" t="e">
        <f t="shared" si="142"/>
        <v>#VALUE!</v>
      </c>
      <c r="C178" s="390" t="e">
        <f t="shared" si="143"/>
        <v>#VALUE!</v>
      </c>
      <c r="D178" s="390" t="e">
        <f t="shared" si="144"/>
        <v>#VALUE!</v>
      </c>
      <c r="E178" s="390" t="e">
        <f t="shared" si="145"/>
        <v>#VALUE!</v>
      </c>
      <c r="F178" s="390" t="e">
        <f t="shared" si="146"/>
        <v>#VALUE!</v>
      </c>
      <c r="G178" s="390" t="e">
        <f t="shared" si="147"/>
        <v>#VALUE!</v>
      </c>
      <c r="H178" s="390" t="e">
        <f t="shared" si="148"/>
        <v>#VALUE!</v>
      </c>
      <c r="I178" s="390" t="e">
        <f t="shared" si="149"/>
        <v>#VALUE!</v>
      </c>
      <c r="J178" s="390" t="e">
        <f t="shared" si="150"/>
        <v>#VALUE!</v>
      </c>
      <c r="K178" s="390" t="e">
        <f t="shared" si="151"/>
        <v>#VALUE!</v>
      </c>
      <c r="L178" s="390" t="e">
        <f t="shared" si="152"/>
        <v>#VALUE!</v>
      </c>
      <c r="M178" s="390" t="e">
        <f t="shared" si="153"/>
        <v>#VALUE!</v>
      </c>
      <c r="N178" s="390" t="e">
        <f t="shared" si="154"/>
        <v>#VALUE!</v>
      </c>
      <c r="O178" s="390" t="e">
        <f t="shared" si="155"/>
        <v>#VALUE!</v>
      </c>
      <c r="P178" s="390" t="e">
        <f t="shared" si="156"/>
        <v>#VALUE!</v>
      </c>
      <c r="Q178" s="390" t="e">
        <f t="shared" si="157"/>
        <v>#VALUE!</v>
      </c>
      <c r="R178" s="390" t="e">
        <f t="shared" si="158"/>
        <v>#VALUE!</v>
      </c>
      <c r="S178" s="390" t="e">
        <f t="shared" si="159"/>
        <v>#VALUE!</v>
      </c>
      <c r="T178" s="390" t="e">
        <f t="shared" si="160"/>
        <v>#VALUE!</v>
      </c>
      <c r="U178" s="387">
        <f t="shared" si="161"/>
        <v>0</v>
      </c>
      <c r="V178" s="175">
        <f>BDD!A168</f>
        <v>6121</v>
      </c>
      <c r="W178" s="176" t="str">
        <f>BDD!B168</f>
        <v>Pomme de terre Lucinda blanche BIO</v>
      </c>
      <c r="X178" s="177" t="str">
        <f>IF(BDD!F168=0, "", BDD!F168)</f>
        <v/>
      </c>
      <c r="Y178" s="178" t="e">
        <f>ROUND(BDD!G168+FDP_CMD_KG, 2)</f>
        <v>#VALUE!</v>
      </c>
      <c r="Z178" s="178" t="e">
        <f>ROUND(BDD!G168+FDP_FACT_KG, 2)</f>
        <v>#DIV/0!</v>
      </c>
      <c r="AA178" s="179" t="str">
        <f>BDD!H168</f>
        <v>kg</v>
      </c>
      <c r="AB178" s="180" t="e">
        <f>IF(NOT(ISBLANK(BDD!I168)), ROUND(SUM((BDD!G168*reduc1),FDP_CMD_KG), 2), "")</f>
        <v>#VALUE!</v>
      </c>
      <c r="AC178" s="180" t="e">
        <f>IF(NOT(ISBLANK(BDD!J168)), ROUND(SUM((BDD!G168*reduc2),FDP_CMD_KG), 2), "")</f>
        <v>#VALUE!</v>
      </c>
      <c r="AD178" s="180" t="str">
        <f>IF(NOT(ISBLANK(BDD!K168)), ROUND(SUM((BDD!G168*reduc3),FDP_CMD_KG), 2), "")</f>
        <v/>
      </c>
      <c r="AE178" s="180" t="e">
        <f>IF(NOT(ISBLANK(BDD!I168)), ROUND(SUM((BDD!G168*reduc1),FDP_FACT_KG), 2), "")</f>
        <v>#DIV/0!</v>
      </c>
      <c r="AF178" s="180" t="e">
        <f>IF(NOT(ISBLANK(BDD!J168)), ROUND(SUM((BDD!G168*reduc2),FDP_FACT_KG), 2), "")</f>
        <v>#DIV/0!</v>
      </c>
      <c r="AG178" s="180" t="str">
        <f>IF(NOT(ISBLANK(BDD!K168)), ROUND(SUM((BDD!G168*reduc3),FDP_FACT_KG), 2), "")</f>
        <v/>
      </c>
      <c r="AH178" s="181" t="str">
        <f>BDD!C168</f>
        <v>Malaga</v>
      </c>
      <c r="AI178" s="403">
        <f t="shared" si="162"/>
        <v>0</v>
      </c>
      <c r="AJ178" s="182" t="e">
        <f t="shared" si="163"/>
        <v>#VALUE!</v>
      </c>
      <c r="AK178" s="183" t="e">
        <f t="shared" si="164"/>
        <v>#VALUE!</v>
      </c>
      <c r="AL178" s="534"/>
      <c r="AM178" s="410"/>
      <c r="AN178" s="182" t="e">
        <f t="shared" si="165"/>
        <v>#DIV/0!</v>
      </c>
      <c r="AO178" s="184" t="e">
        <f t="shared" si="166"/>
        <v>#DIV/0!</v>
      </c>
      <c r="AP178" s="174"/>
      <c r="AQ178" s="174"/>
      <c r="AR178" s="534"/>
      <c r="AS178" s="409">
        <f t="shared" si="167"/>
        <v>0</v>
      </c>
      <c r="AT178" s="182" t="e">
        <f t="shared" si="168"/>
        <v>#DIV/0!</v>
      </c>
      <c r="AU178" s="183" t="e">
        <f t="shared" si="209"/>
        <v>#DIV/0!</v>
      </c>
      <c r="AV178" s="185">
        <f>COMMANDE!O178</f>
        <v>0</v>
      </c>
      <c r="AW178" s="186" t="str">
        <f t="shared" si="169"/>
        <v>-</v>
      </c>
      <c r="AX178" s="187" t="e">
        <f t="shared" si="170"/>
        <v>#VALUE!</v>
      </c>
      <c r="AY178" s="185">
        <f>COMMANDE!Q178</f>
        <v>0</v>
      </c>
      <c r="AZ178" s="186" t="str">
        <f t="shared" si="171"/>
        <v>-</v>
      </c>
      <c r="BA178" s="187" t="e">
        <f t="shared" si="172"/>
        <v>#VALUE!</v>
      </c>
      <c r="BB178" s="185">
        <f>COMMANDE!S178</f>
        <v>0</v>
      </c>
      <c r="BC178" s="186" t="str">
        <f t="shared" si="173"/>
        <v>-</v>
      </c>
      <c r="BD178" s="187" t="e">
        <f t="shared" si="174"/>
        <v>#VALUE!</v>
      </c>
      <c r="BE178" s="185">
        <f>COMMANDE!U178</f>
        <v>0</v>
      </c>
      <c r="BF178" s="186" t="str">
        <f t="shared" si="175"/>
        <v>-</v>
      </c>
      <c r="BG178" s="187" t="e">
        <f t="shared" si="176"/>
        <v>#VALUE!</v>
      </c>
      <c r="BH178" s="185">
        <f>COMMANDE!W178</f>
        <v>0</v>
      </c>
      <c r="BI178" s="186" t="str">
        <f t="shared" si="177"/>
        <v>-</v>
      </c>
      <c r="BJ178" s="187" t="e">
        <f t="shared" si="178"/>
        <v>#VALUE!</v>
      </c>
      <c r="BK178" s="185">
        <f>COMMANDE!Y178</f>
        <v>0</v>
      </c>
      <c r="BL178" s="186" t="str">
        <f t="shared" si="179"/>
        <v>-</v>
      </c>
      <c r="BM178" s="187" t="e">
        <f t="shared" si="180"/>
        <v>#VALUE!</v>
      </c>
      <c r="BN178" s="185">
        <f>COMMANDE!AA178</f>
        <v>0</v>
      </c>
      <c r="BO178" s="186" t="str">
        <f t="shared" si="181"/>
        <v>-</v>
      </c>
      <c r="BP178" s="187" t="e">
        <f t="shared" si="182"/>
        <v>#VALUE!</v>
      </c>
      <c r="BQ178" s="185">
        <f>COMMANDE!AC178</f>
        <v>0</v>
      </c>
      <c r="BR178" s="186" t="str">
        <f t="shared" si="183"/>
        <v>-</v>
      </c>
      <c r="BS178" s="187" t="e">
        <f t="shared" si="184"/>
        <v>#VALUE!</v>
      </c>
      <c r="BT178" s="185">
        <f>COMMANDE!AE178</f>
        <v>0</v>
      </c>
      <c r="BU178" s="186" t="str">
        <f t="shared" si="185"/>
        <v>-</v>
      </c>
      <c r="BV178" s="187" t="e">
        <f t="shared" si="186"/>
        <v>#VALUE!</v>
      </c>
      <c r="BW178" s="185">
        <f>COMMANDE!AG178</f>
        <v>0</v>
      </c>
      <c r="BX178" s="186" t="str">
        <f t="shared" si="187"/>
        <v>-</v>
      </c>
      <c r="BY178" s="187" t="e">
        <f t="shared" si="188"/>
        <v>#VALUE!</v>
      </c>
      <c r="BZ178" s="185">
        <f>COMMANDE!AI178</f>
        <v>0</v>
      </c>
      <c r="CA178" s="186" t="str">
        <f t="shared" si="189"/>
        <v>-</v>
      </c>
      <c r="CB178" s="187" t="e">
        <f t="shared" si="190"/>
        <v>#VALUE!</v>
      </c>
      <c r="CC178" s="185">
        <f>COMMANDE!AK178</f>
        <v>0</v>
      </c>
      <c r="CD178" s="186" t="str">
        <f t="shared" si="191"/>
        <v>-</v>
      </c>
      <c r="CE178" s="187" t="e">
        <f t="shared" si="192"/>
        <v>#VALUE!</v>
      </c>
      <c r="CF178" s="185">
        <f>COMMANDE!AM178</f>
        <v>0</v>
      </c>
      <c r="CG178" s="186" t="str">
        <f t="shared" si="193"/>
        <v>-</v>
      </c>
      <c r="CH178" s="187" t="e">
        <f t="shared" si="194"/>
        <v>#VALUE!</v>
      </c>
      <c r="CI178" s="185">
        <f>COMMANDE!AO178</f>
        <v>0</v>
      </c>
      <c r="CJ178" s="186" t="str">
        <f t="shared" si="195"/>
        <v>-</v>
      </c>
      <c r="CK178" s="187" t="e">
        <f t="shared" si="196"/>
        <v>#VALUE!</v>
      </c>
      <c r="CL178" s="185">
        <f>COMMANDE!AQ178</f>
        <v>0</v>
      </c>
      <c r="CM178" s="186" t="str">
        <f t="shared" si="197"/>
        <v>-</v>
      </c>
      <c r="CN178" s="187" t="e">
        <f t="shared" si="198"/>
        <v>#VALUE!</v>
      </c>
      <c r="CO178" s="185">
        <f>COMMANDE!AS178</f>
        <v>0</v>
      </c>
      <c r="CP178" s="186" t="str">
        <f t="shared" si="199"/>
        <v>-</v>
      </c>
      <c r="CQ178" s="187" t="e">
        <f t="shared" si="200"/>
        <v>#VALUE!</v>
      </c>
      <c r="CR178" s="185">
        <f>COMMANDE!AU178</f>
        <v>0</v>
      </c>
      <c r="CS178" s="186" t="str">
        <f t="shared" si="201"/>
        <v>-</v>
      </c>
      <c r="CT178" s="187" t="e">
        <f t="shared" si="202"/>
        <v>#VALUE!</v>
      </c>
      <c r="CU178" s="185">
        <f>COMMANDE!AW178</f>
        <v>0</v>
      </c>
      <c r="CV178" s="186" t="str">
        <f t="shared" si="203"/>
        <v>-</v>
      </c>
      <c r="CW178" s="187" t="e">
        <f t="shared" si="204"/>
        <v>#VALUE!</v>
      </c>
      <c r="CX178" s="185">
        <f>COMMANDE!AY178</f>
        <v>0</v>
      </c>
      <c r="CY178" s="186" t="str">
        <f t="shared" si="205"/>
        <v>-</v>
      </c>
      <c r="CZ178" s="187" t="e">
        <f t="shared" si="206"/>
        <v>#VALUE!</v>
      </c>
      <c r="DA178" s="185">
        <f>COMMANDE!BA178</f>
        <v>0</v>
      </c>
      <c r="DB178" s="186" t="str">
        <f t="shared" si="207"/>
        <v>-</v>
      </c>
      <c r="DC178" s="187" t="e">
        <f t="shared" si="208"/>
        <v>#VALUE!</v>
      </c>
      <c r="DD178" s="416"/>
      <c r="DE178" s="188"/>
    </row>
    <row r="179" spans="1:109" ht="40" customHeight="1" x14ac:dyDescent="0.2">
      <c r="A179" s="390" t="e">
        <f t="shared" si="141"/>
        <v>#VALUE!</v>
      </c>
      <c r="B179" s="390" t="e">
        <f t="shared" si="142"/>
        <v>#VALUE!</v>
      </c>
      <c r="C179" s="390" t="e">
        <f t="shared" si="143"/>
        <v>#VALUE!</v>
      </c>
      <c r="D179" s="390" t="e">
        <f t="shared" si="144"/>
        <v>#VALUE!</v>
      </c>
      <c r="E179" s="390" t="e">
        <f t="shared" si="145"/>
        <v>#VALUE!</v>
      </c>
      <c r="F179" s="390" t="e">
        <f t="shared" si="146"/>
        <v>#VALUE!</v>
      </c>
      <c r="G179" s="390" t="e">
        <f t="shared" si="147"/>
        <v>#VALUE!</v>
      </c>
      <c r="H179" s="390" t="e">
        <f t="shared" si="148"/>
        <v>#VALUE!</v>
      </c>
      <c r="I179" s="390" t="e">
        <f t="shared" si="149"/>
        <v>#VALUE!</v>
      </c>
      <c r="J179" s="390" t="e">
        <f t="shared" si="150"/>
        <v>#VALUE!</v>
      </c>
      <c r="K179" s="390" t="e">
        <f t="shared" si="151"/>
        <v>#VALUE!</v>
      </c>
      <c r="L179" s="390" t="e">
        <f t="shared" si="152"/>
        <v>#VALUE!</v>
      </c>
      <c r="M179" s="390" t="e">
        <f t="shared" si="153"/>
        <v>#VALUE!</v>
      </c>
      <c r="N179" s="390" t="e">
        <f t="shared" si="154"/>
        <v>#VALUE!</v>
      </c>
      <c r="O179" s="390" t="e">
        <f t="shared" si="155"/>
        <v>#VALUE!</v>
      </c>
      <c r="P179" s="390" t="e">
        <f t="shared" si="156"/>
        <v>#VALUE!</v>
      </c>
      <c r="Q179" s="390" t="e">
        <f t="shared" si="157"/>
        <v>#VALUE!</v>
      </c>
      <c r="R179" s="390" t="e">
        <f t="shared" si="158"/>
        <v>#VALUE!</v>
      </c>
      <c r="S179" s="390" t="e">
        <f t="shared" si="159"/>
        <v>#VALUE!</v>
      </c>
      <c r="T179" s="390" t="e">
        <f t="shared" si="160"/>
        <v>#VALUE!</v>
      </c>
      <c r="U179" s="387">
        <f t="shared" si="161"/>
        <v>0</v>
      </c>
      <c r="V179" s="175">
        <f>BDD!A169</f>
        <v>1147</v>
      </c>
      <c r="W179" s="176" t="str">
        <f>BDD!B169</f>
        <v>Pomme de terre rouge BIO</v>
      </c>
      <c r="X179" s="177" t="str">
        <f>IF(BDD!F169=0, "", BDD!F169)</f>
        <v/>
      </c>
      <c r="Y179" s="178" t="e">
        <f>ROUND(BDD!G169+FDP_CMD_KG, 2)</f>
        <v>#VALUE!</v>
      </c>
      <c r="Z179" s="178" t="e">
        <f>ROUND(BDD!G169+FDP_FACT_KG, 2)</f>
        <v>#DIV/0!</v>
      </c>
      <c r="AA179" s="179" t="str">
        <f>BDD!H169</f>
        <v>kg</v>
      </c>
      <c r="AB179" s="180" t="e">
        <f>IF(NOT(ISBLANK(BDD!I169)), ROUND(SUM((BDD!G169*reduc1),FDP_CMD_KG), 2), "")</f>
        <v>#VALUE!</v>
      </c>
      <c r="AC179" s="180" t="e">
        <f>IF(NOT(ISBLANK(BDD!J169)), ROUND(SUM((BDD!G169*reduc2),FDP_CMD_KG), 2), "")</f>
        <v>#VALUE!</v>
      </c>
      <c r="AD179" s="180" t="str">
        <f>IF(NOT(ISBLANK(BDD!K169)), ROUND(SUM((BDD!G169*reduc3),FDP_CMD_KG), 2), "")</f>
        <v/>
      </c>
      <c r="AE179" s="180" t="e">
        <f>IF(NOT(ISBLANK(BDD!I169)), ROUND(SUM((BDD!G169*reduc1),FDP_FACT_KG), 2), "")</f>
        <v>#DIV/0!</v>
      </c>
      <c r="AF179" s="180" t="e">
        <f>IF(NOT(ISBLANK(BDD!J169)), ROUND(SUM((BDD!G169*reduc2),FDP_FACT_KG), 2), "")</f>
        <v>#DIV/0!</v>
      </c>
      <c r="AG179" s="180" t="str">
        <f>IF(NOT(ISBLANK(BDD!K169)), ROUND(SUM((BDD!G169*reduc3),FDP_FACT_KG), 2), "")</f>
        <v/>
      </c>
      <c r="AH179" s="181" t="str">
        <f>BDD!C169</f>
        <v>Grenade</v>
      </c>
      <c r="AI179" s="403">
        <f t="shared" si="162"/>
        <v>0</v>
      </c>
      <c r="AJ179" s="182" t="e">
        <f t="shared" si="163"/>
        <v>#VALUE!</v>
      </c>
      <c r="AK179" s="183" t="e">
        <f t="shared" si="164"/>
        <v>#VALUE!</v>
      </c>
      <c r="AL179" s="534"/>
      <c r="AM179" s="410"/>
      <c r="AN179" s="182" t="e">
        <f t="shared" si="165"/>
        <v>#DIV/0!</v>
      </c>
      <c r="AO179" s="184" t="e">
        <f t="shared" si="166"/>
        <v>#DIV/0!</v>
      </c>
      <c r="AP179" s="174"/>
      <c r="AQ179" s="174"/>
      <c r="AR179" s="534"/>
      <c r="AS179" s="409">
        <f t="shared" si="167"/>
        <v>0</v>
      </c>
      <c r="AT179" s="182" t="e">
        <f t="shared" si="168"/>
        <v>#DIV/0!</v>
      </c>
      <c r="AU179" s="183" t="e">
        <f t="shared" si="209"/>
        <v>#DIV/0!</v>
      </c>
      <c r="AV179" s="185">
        <f>COMMANDE!O179</f>
        <v>0</v>
      </c>
      <c r="AW179" s="186" t="str">
        <f t="shared" si="169"/>
        <v>-</v>
      </c>
      <c r="AX179" s="187" t="e">
        <f t="shared" si="170"/>
        <v>#VALUE!</v>
      </c>
      <c r="AY179" s="185">
        <f>COMMANDE!Q179</f>
        <v>0</v>
      </c>
      <c r="AZ179" s="186" t="str">
        <f t="shared" si="171"/>
        <v>-</v>
      </c>
      <c r="BA179" s="187" t="e">
        <f t="shared" si="172"/>
        <v>#VALUE!</v>
      </c>
      <c r="BB179" s="185">
        <f>COMMANDE!S179</f>
        <v>0</v>
      </c>
      <c r="BC179" s="186" t="str">
        <f t="shared" si="173"/>
        <v>-</v>
      </c>
      <c r="BD179" s="187" t="e">
        <f t="shared" si="174"/>
        <v>#VALUE!</v>
      </c>
      <c r="BE179" s="185">
        <f>COMMANDE!U179</f>
        <v>0</v>
      </c>
      <c r="BF179" s="186" t="str">
        <f t="shared" si="175"/>
        <v>-</v>
      </c>
      <c r="BG179" s="187" t="e">
        <f t="shared" si="176"/>
        <v>#VALUE!</v>
      </c>
      <c r="BH179" s="185">
        <f>COMMANDE!W179</f>
        <v>0</v>
      </c>
      <c r="BI179" s="186" t="str">
        <f t="shared" si="177"/>
        <v>-</v>
      </c>
      <c r="BJ179" s="187" t="e">
        <f t="shared" si="178"/>
        <v>#VALUE!</v>
      </c>
      <c r="BK179" s="185">
        <f>COMMANDE!Y179</f>
        <v>0</v>
      </c>
      <c r="BL179" s="186" t="str">
        <f t="shared" si="179"/>
        <v>-</v>
      </c>
      <c r="BM179" s="187" t="e">
        <f t="shared" si="180"/>
        <v>#VALUE!</v>
      </c>
      <c r="BN179" s="185">
        <f>COMMANDE!AA179</f>
        <v>0</v>
      </c>
      <c r="BO179" s="186" t="str">
        <f t="shared" si="181"/>
        <v>-</v>
      </c>
      <c r="BP179" s="187" t="e">
        <f t="shared" si="182"/>
        <v>#VALUE!</v>
      </c>
      <c r="BQ179" s="185">
        <f>COMMANDE!AC179</f>
        <v>0</v>
      </c>
      <c r="BR179" s="186" t="str">
        <f t="shared" si="183"/>
        <v>-</v>
      </c>
      <c r="BS179" s="187" t="e">
        <f t="shared" si="184"/>
        <v>#VALUE!</v>
      </c>
      <c r="BT179" s="185">
        <f>COMMANDE!AE179</f>
        <v>0</v>
      </c>
      <c r="BU179" s="186" t="str">
        <f t="shared" si="185"/>
        <v>-</v>
      </c>
      <c r="BV179" s="187" t="e">
        <f t="shared" si="186"/>
        <v>#VALUE!</v>
      </c>
      <c r="BW179" s="185">
        <f>COMMANDE!AG179</f>
        <v>0</v>
      </c>
      <c r="BX179" s="186" t="str">
        <f t="shared" si="187"/>
        <v>-</v>
      </c>
      <c r="BY179" s="187" t="e">
        <f t="shared" si="188"/>
        <v>#VALUE!</v>
      </c>
      <c r="BZ179" s="185">
        <f>COMMANDE!AI179</f>
        <v>0</v>
      </c>
      <c r="CA179" s="186" t="str">
        <f t="shared" si="189"/>
        <v>-</v>
      </c>
      <c r="CB179" s="187" t="e">
        <f t="shared" si="190"/>
        <v>#VALUE!</v>
      </c>
      <c r="CC179" s="185">
        <f>COMMANDE!AK179</f>
        <v>0</v>
      </c>
      <c r="CD179" s="186" t="str">
        <f t="shared" si="191"/>
        <v>-</v>
      </c>
      <c r="CE179" s="187" t="e">
        <f t="shared" si="192"/>
        <v>#VALUE!</v>
      </c>
      <c r="CF179" s="185">
        <f>COMMANDE!AM179</f>
        <v>0</v>
      </c>
      <c r="CG179" s="186" t="str">
        <f t="shared" si="193"/>
        <v>-</v>
      </c>
      <c r="CH179" s="187" t="e">
        <f t="shared" si="194"/>
        <v>#VALUE!</v>
      </c>
      <c r="CI179" s="185">
        <f>COMMANDE!AO179</f>
        <v>0</v>
      </c>
      <c r="CJ179" s="186" t="str">
        <f t="shared" si="195"/>
        <v>-</v>
      </c>
      <c r="CK179" s="187" t="e">
        <f t="shared" si="196"/>
        <v>#VALUE!</v>
      </c>
      <c r="CL179" s="185">
        <f>COMMANDE!AQ179</f>
        <v>0</v>
      </c>
      <c r="CM179" s="186" t="str">
        <f t="shared" si="197"/>
        <v>-</v>
      </c>
      <c r="CN179" s="187" t="e">
        <f t="shared" si="198"/>
        <v>#VALUE!</v>
      </c>
      <c r="CO179" s="185">
        <f>COMMANDE!AS179</f>
        <v>0</v>
      </c>
      <c r="CP179" s="186" t="str">
        <f t="shared" si="199"/>
        <v>-</v>
      </c>
      <c r="CQ179" s="187" t="e">
        <f t="shared" si="200"/>
        <v>#VALUE!</v>
      </c>
      <c r="CR179" s="185">
        <f>COMMANDE!AU179</f>
        <v>0</v>
      </c>
      <c r="CS179" s="186" t="str">
        <f t="shared" si="201"/>
        <v>-</v>
      </c>
      <c r="CT179" s="187" t="e">
        <f t="shared" si="202"/>
        <v>#VALUE!</v>
      </c>
      <c r="CU179" s="185">
        <f>COMMANDE!AW179</f>
        <v>0</v>
      </c>
      <c r="CV179" s="186" t="str">
        <f t="shared" si="203"/>
        <v>-</v>
      </c>
      <c r="CW179" s="187" t="e">
        <f t="shared" si="204"/>
        <v>#VALUE!</v>
      </c>
      <c r="CX179" s="185">
        <f>COMMANDE!AY179</f>
        <v>0</v>
      </c>
      <c r="CY179" s="186" t="str">
        <f t="shared" si="205"/>
        <v>-</v>
      </c>
      <c r="CZ179" s="187" t="e">
        <f t="shared" si="206"/>
        <v>#VALUE!</v>
      </c>
      <c r="DA179" s="185">
        <f>COMMANDE!BA179</f>
        <v>0</v>
      </c>
      <c r="DB179" s="186" t="str">
        <f t="shared" si="207"/>
        <v>-</v>
      </c>
      <c r="DC179" s="187" t="e">
        <f t="shared" si="208"/>
        <v>#VALUE!</v>
      </c>
      <c r="DD179" s="416"/>
      <c r="DE179" s="188"/>
    </row>
    <row r="180" spans="1:109" ht="40" customHeight="1" x14ac:dyDescent="0.2">
      <c r="A180" s="390" t="e">
        <f t="shared" si="141"/>
        <v>#VALUE!</v>
      </c>
      <c r="B180" s="390" t="e">
        <f t="shared" si="142"/>
        <v>#VALUE!</v>
      </c>
      <c r="C180" s="390" t="e">
        <f t="shared" si="143"/>
        <v>#VALUE!</v>
      </c>
      <c r="D180" s="390" t="e">
        <f t="shared" si="144"/>
        <v>#VALUE!</v>
      </c>
      <c r="E180" s="390" t="e">
        <f t="shared" si="145"/>
        <v>#VALUE!</v>
      </c>
      <c r="F180" s="390" t="e">
        <f t="shared" si="146"/>
        <v>#VALUE!</v>
      </c>
      <c r="G180" s="390" t="e">
        <f t="shared" si="147"/>
        <v>#VALUE!</v>
      </c>
      <c r="H180" s="390" t="e">
        <f t="shared" si="148"/>
        <v>#VALUE!</v>
      </c>
      <c r="I180" s="390" t="e">
        <f t="shared" si="149"/>
        <v>#VALUE!</v>
      </c>
      <c r="J180" s="390" t="e">
        <f t="shared" si="150"/>
        <v>#VALUE!</v>
      </c>
      <c r="K180" s="390" t="e">
        <f t="shared" si="151"/>
        <v>#VALUE!</v>
      </c>
      <c r="L180" s="390" t="e">
        <f t="shared" si="152"/>
        <v>#VALUE!</v>
      </c>
      <c r="M180" s="390" t="e">
        <f t="shared" si="153"/>
        <v>#VALUE!</v>
      </c>
      <c r="N180" s="390" t="e">
        <f t="shared" si="154"/>
        <v>#VALUE!</v>
      </c>
      <c r="O180" s="390" t="e">
        <f t="shared" si="155"/>
        <v>#VALUE!</v>
      </c>
      <c r="P180" s="390" t="e">
        <f t="shared" si="156"/>
        <v>#VALUE!</v>
      </c>
      <c r="Q180" s="390" t="e">
        <f t="shared" si="157"/>
        <v>#VALUE!</v>
      </c>
      <c r="R180" s="390" t="e">
        <f t="shared" si="158"/>
        <v>#VALUE!</v>
      </c>
      <c r="S180" s="390" t="e">
        <f t="shared" si="159"/>
        <v>#VALUE!</v>
      </c>
      <c r="T180" s="390" t="e">
        <f t="shared" si="160"/>
        <v>#VALUE!</v>
      </c>
      <c r="U180" s="387">
        <f t="shared" si="161"/>
        <v>0</v>
      </c>
      <c r="V180" s="175" t="str">
        <f>BDD!A170</f>
        <v>5124-3852</v>
      </c>
      <c r="W180" s="176" t="str">
        <f>BDD!B170</f>
        <v>Pomme Golden</v>
      </c>
      <c r="X180" s="177" t="str">
        <f>IF(BDD!F170=0, "", BDD!F170)</f>
        <v/>
      </c>
      <c r="Y180" s="178" t="e">
        <f>ROUND(BDD!G170+FDP_CMD_KG, 2)</f>
        <v>#VALUE!</v>
      </c>
      <c r="Z180" s="178" t="e">
        <f>ROUND(BDD!G170+FDP_FACT_KG, 2)</f>
        <v>#DIV/0!</v>
      </c>
      <c r="AA180" s="179" t="str">
        <f>BDD!H170</f>
        <v>kg</v>
      </c>
      <c r="AB180" s="180" t="e">
        <f>IF(NOT(ISBLANK(BDD!I170)), ROUND(SUM((BDD!G170*reduc1),FDP_CMD_KG), 2), "")</f>
        <v>#VALUE!</v>
      </c>
      <c r="AC180" s="180" t="e">
        <f>IF(NOT(ISBLANK(BDD!J170)), ROUND(SUM((BDD!G170*reduc2),FDP_CMD_KG), 2), "")</f>
        <v>#VALUE!</v>
      </c>
      <c r="AD180" s="180" t="e">
        <f>IF(NOT(ISBLANK(BDD!K170)), ROUND(SUM((BDD!G170*reduc3),FDP_CMD_KG), 2), "")</f>
        <v>#VALUE!</v>
      </c>
      <c r="AE180" s="180" t="e">
        <f>IF(NOT(ISBLANK(BDD!I170)), ROUND(SUM((BDD!G170*reduc1),FDP_FACT_KG), 2), "")</f>
        <v>#DIV/0!</v>
      </c>
      <c r="AF180" s="180" t="e">
        <f>IF(NOT(ISBLANK(BDD!J170)), ROUND(SUM((BDD!G170*reduc2),FDP_FACT_KG), 2), "")</f>
        <v>#DIV/0!</v>
      </c>
      <c r="AG180" s="180" t="e">
        <f>IF(NOT(ISBLANK(BDD!K170)), ROUND(SUM((BDD!G170*reduc3),FDP_FACT_KG), 2), "")</f>
        <v>#DIV/0!</v>
      </c>
      <c r="AH180" s="181" t="str">
        <f>BDD!C170</f>
        <v>Grenade</v>
      </c>
      <c r="AI180" s="403">
        <f t="shared" si="162"/>
        <v>0</v>
      </c>
      <c r="AJ180" s="182" t="e">
        <f t="shared" si="163"/>
        <v>#VALUE!</v>
      </c>
      <c r="AK180" s="183" t="e">
        <f t="shared" si="164"/>
        <v>#VALUE!</v>
      </c>
      <c r="AL180" s="534"/>
      <c r="AM180" s="410"/>
      <c r="AN180" s="182" t="e">
        <f t="shared" si="165"/>
        <v>#DIV/0!</v>
      </c>
      <c r="AO180" s="184" t="e">
        <f t="shared" si="166"/>
        <v>#DIV/0!</v>
      </c>
      <c r="AP180" s="174"/>
      <c r="AQ180" s="174"/>
      <c r="AR180" s="534"/>
      <c r="AS180" s="409">
        <f t="shared" si="167"/>
        <v>0</v>
      </c>
      <c r="AT180" s="182" t="e">
        <f t="shared" si="168"/>
        <v>#DIV/0!</v>
      </c>
      <c r="AU180" s="183" t="e">
        <f t="shared" si="209"/>
        <v>#DIV/0!</v>
      </c>
      <c r="AV180" s="185">
        <f>COMMANDE!O180</f>
        <v>0</v>
      </c>
      <c r="AW180" s="186" t="str">
        <f t="shared" si="169"/>
        <v>-</v>
      </c>
      <c r="AX180" s="187" t="e">
        <f t="shared" si="170"/>
        <v>#VALUE!</v>
      </c>
      <c r="AY180" s="185">
        <f>COMMANDE!Q180</f>
        <v>0</v>
      </c>
      <c r="AZ180" s="186" t="str">
        <f t="shared" si="171"/>
        <v>-</v>
      </c>
      <c r="BA180" s="187" t="e">
        <f t="shared" si="172"/>
        <v>#VALUE!</v>
      </c>
      <c r="BB180" s="185">
        <f>COMMANDE!S180</f>
        <v>0</v>
      </c>
      <c r="BC180" s="186" t="str">
        <f t="shared" si="173"/>
        <v>-</v>
      </c>
      <c r="BD180" s="187" t="e">
        <f t="shared" si="174"/>
        <v>#VALUE!</v>
      </c>
      <c r="BE180" s="185">
        <f>COMMANDE!U180</f>
        <v>0</v>
      </c>
      <c r="BF180" s="186" t="str">
        <f t="shared" si="175"/>
        <v>-</v>
      </c>
      <c r="BG180" s="187" t="e">
        <f t="shared" si="176"/>
        <v>#VALUE!</v>
      </c>
      <c r="BH180" s="185">
        <f>COMMANDE!W180</f>
        <v>0</v>
      </c>
      <c r="BI180" s="186" t="str">
        <f t="shared" si="177"/>
        <v>-</v>
      </c>
      <c r="BJ180" s="187" t="e">
        <f t="shared" si="178"/>
        <v>#VALUE!</v>
      </c>
      <c r="BK180" s="185">
        <f>COMMANDE!Y180</f>
        <v>0</v>
      </c>
      <c r="BL180" s="186" t="str">
        <f t="shared" si="179"/>
        <v>-</v>
      </c>
      <c r="BM180" s="187" t="e">
        <f t="shared" si="180"/>
        <v>#VALUE!</v>
      </c>
      <c r="BN180" s="185">
        <f>COMMANDE!AA180</f>
        <v>0</v>
      </c>
      <c r="BO180" s="186" t="str">
        <f t="shared" si="181"/>
        <v>-</v>
      </c>
      <c r="BP180" s="187" t="e">
        <f t="shared" si="182"/>
        <v>#VALUE!</v>
      </c>
      <c r="BQ180" s="185">
        <f>COMMANDE!AC180</f>
        <v>0</v>
      </c>
      <c r="BR180" s="186" t="str">
        <f t="shared" si="183"/>
        <v>-</v>
      </c>
      <c r="BS180" s="187" t="e">
        <f t="shared" si="184"/>
        <v>#VALUE!</v>
      </c>
      <c r="BT180" s="185">
        <f>COMMANDE!AE180</f>
        <v>0</v>
      </c>
      <c r="BU180" s="186" t="str">
        <f t="shared" si="185"/>
        <v>-</v>
      </c>
      <c r="BV180" s="187" t="e">
        <f t="shared" si="186"/>
        <v>#VALUE!</v>
      </c>
      <c r="BW180" s="185">
        <f>COMMANDE!AG180</f>
        <v>0</v>
      </c>
      <c r="BX180" s="186" t="str">
        <f t="shared" si="187"/>
        <v>-</v>
      </c>
      <c r="BY180" s="187" t="e">
        <f t="shared" si="188"/>
        <v>#VALUE!</v>
      </c>
      <c r="BZ180" s="185">
        <f>COMMANDE!AI180</f>
        <v>0</v>
      </c>
      <c r="CA180" s="186" t="str">
        <f t="shared" si="189"/>
        <v>-</v>
      </c>
      <c r="CB180" s="187" t="e">
        <f t="shared" si="190"/>
        <v>#VALUE!</v>
      </c>
      <c r="CC180" s="185">
        <f>COMMANDE!AK180</f>
        <v>0</v>
      </c>
      <c r="CD180" s="186" t="str">
        <f t="shared" si="191"/>
        <v>-</v>
      </c>
      <c r="CE180" s="187" t="e">
        <f t="shared" si="192"/>
        <v>#VALUE!</v>
      </c>
      <c r="CF180" s="185">
        <f>COMMANDE!AM180</f>
        <v>0</v>
      </c>
      <c r="CG180" s="186" t="str">
        <f t="shared" si="193"/>
        <v>-</v>
      </c>
      <c r="CH180" s="187" t="e">
        <f t="shared" si="194"/>
        <v>#VALUE!</v>
      </c>
      <c r="CI180" s="185">
        <f>COMMANDE!AO180</f>
        <v>0</v>
      </c>
      <c r="CJ180" s="186" t="str">
        <f t="shared" si="195"/>
        <v>-</v>
      </c>
      <c r="CK180" s="187" t="e">
        <f t="shared" si="196"/>
        <v>#VALUE!</v>
      </c>
      <c r="CL180" s="185">
        <f>COMMANDE!AQ180</f>
        <v>0</v>
      </c>
      <c r="CM180" s="186" t="str">
        <f t="shared" si="197"/>
        <v>-</v>
      </c>
      <c r="CN180" s="187" t="e">
        <f t="shared" si="198"/>
        <v>#VALUE!</v>
      </c>
      <c r="CO180" s="185">
        <f>COMMANDE!AS180</f>
        <v>0</v>
      </c>
      <c r="CP180" s="186" t="str">
        <f t="shared" si="199"/>
        <v>-</v>
      </c>
      <c r="CQ180" s="187" t="e">
        <f t="shared" si="200"/>
        <v>#VALUE!</v>
      </c>
      <c r="CR180" s="185">
        <f>COMMANDE!AU180</f>
        <v>0</v>
      </c>
      <c r="CS180" s="186" t="str">
        <f t="shared" si="201"/>
        <v>-</v>
      </c>
      <c r="CT180" s="187" t="e">
        <f t="shared" si="202"/>
        <v>#VALUE!</v>
      </c>
      <c r="CU180" s="185">
        <f>COMMANDE!AW180</f>
        <v>0</v>
      </c>
      <c r="CV180" s="186" t="str">
        <f t="shared" si="203"/>
        <v>-</v>
      </c>
      <c r="CW180" s="187" t="e">
        <f t="shared" si="204"/>
        <v>#VALUE!</v>
      </c>
      <c r="CX180" s="185">
        <f>COMMANDE!AY180</f>
        <v>0</v>
      </c>
      <c r="CY180" s="186" t="str">
        <f t="shared" si="205"/>
        <v>-</v>
      </c>
      <c r="CZ180" s="187" t="e">
        <f t="shared" si="206"/>
        <v>#VALUE!</v>
      </c>
      <c r="DA180" s="185">
        <f>COMMANDE!BA180</f>
        <v>0</v>
      </c>
      <c r="DB180" s="186" t="str">
        <f t="shared" si="207"/>
        <v>-</v>
      </c>
      <c r="DC180" s="187" t="e">
        <f t="shared" si="208"/>
        <v>#VALUE!</v>
      </c>
      <c r="DD180" s="416"/>
      <c r="DE180" s="188"/>
    </row>
    <row r="181" spans="1:109" ht="40" customHeight="1" x14ac:dyDescent="0.2">
      <c r="A181" s="390" t="e">
        <f t="shared" si="141"/>
        <v>#VALUE!</v>
      </c>
      <c r="B181" s="390" t="e">
        <f t="shared" si="142"/>
        <v>#VALUE!</v>
      </c>
      <c r="C181" s="390" t="e">
        <f t="shared" si="143"/>
        <v>#VALUE!</v>
      </c>
      <c r="D181" s="390" t="e">
        <f t="shared" si="144"/>
        <v>#VALUE!</v>
      </c>
      <c r="E181" s="390" t="e">
        <f t="shared" si="145"/>
        <v>#VALUE!</v>
      </c>
      <c r="F181" s="390" t="e">
        <f t="shared" si="146"/>
        <v>#VALUE!</v>
      </c>
      <c r="G181" s="390" t="e">
        <f t="shared" si="147"/>
        <v>#VALUE!</v>
      </c>
      <c r="H181" s="390" t="e">
        <f t="shared" si="148"/>
        <v>#VALUE!</v>
      </c>
      <c r="I181" s="390" t="e">
        <f t="shared" si="149"/>
        <v>#VALUE!</v>
      </c>
      <c r="J181" s="390" t="e">
        <f t="shared" si="150"/>
        <v>#VALUE!</v>
      </c>
      <c r="K181" s="390" t="e">
        <f t="shared" si="151"/>
        <v>#VALUE!</v>
      </c>
      <c r="L181" s="390" t="e">
        <f t="shared" si="152"/>
        <v>#VALUE!</v>
      </c>
      <c r="M181" s="390" t="e">
        <f t="shared" si="153"/>
        <v>#VALUE!</v>
      </c>
      <c r="N181" s="390" t="e">
        <f t="shared" si="154"/>
        <v>#VALUE!</v>
      </c>
      <c r="O181" s="390" t="e">
        <f t="shared" si="155"/>
        <v>#VALUE!</v>
      </c>
      <c r="P181" s="390" t="e">
        <f t="shared" si="156"/>
        <v>#VALUE!</v>
      </c>
      <c r="Q181" s="390" t="e">
        <f t="shared" si="157"/>
        <v>#VALUE!</v>
      </c>
      <c r="R181" s="390" t="e">
        <f t="shared" si="158"/>
        <v>#VALUE!</v>
      </c>
      <c r="S181" s="390" t="e">
        <f t="shared" si="159"/>
        <v>#VALUE!</v>
      </c>
      <c r="T181" s="390" t="e">
        <f t="shared" si="160"/>
        <v>#VALUE!</v>
      </c>
      <c r="U181" s="387">
        <f t="shared" si="161"/>
        <v>0</v>
      </c>
      <c r="V181" s="175">
        <f>BDD!A171</f>
        <v>3973</v>
      </c>
      <c r="W181" s="176" t="str">
        <f>BDD!B171</f>
        <v>Pomme Granny Smith</v>
      </c>
      <c r="X181" s="177" t="str">
        <f>IF(BDD!F171=0, "", BDD!F171)</f>
        <v/>
      </c>
      <c r="Y181" s="178" t="e">
        <f>ROUND(BDD!G171+FDP_CMD_KG, 2)</f>
        <v>#VALUE!</v>
      </c>
      <c r="Z181" s="178" t="e">
        <f>ROUND(BDD!G171+FDP_FACT_KG, 2)</f>
        <v>#DIV/0!</v>
      </c>
      <c r="AA181" s="179" t="str">
        <f>BDD!H171</f>
        <v>kg</v>
      </c>
      <c r="AB181" s="180" t="e">
        <f>IF(NOT(ISBLANK(BDD!I171)), ROUND(SUM((BDD!G171*reduc1),FDP_CMD_KG), 2), "")</f>
        <v>#VALUE!</v>
      </c>
      <c r="AC181" s="180" t="e">
        <f>IF(NOT(ISBLANK(BDD!J171)), ROUND(SUM((BDD!G171*reduc2),FDP_CMD_KG), 2), "")</f>
        <v>#VALUE!</v>
      </c>
      <c r="AD181" s="180" t="e">
        <f>IF(NOT(ISBLANK(BDD!K171)), ROUND(SUM((BDD!G171*reduc3),FDP_CMD_KG), 2), "")</f>
        <v>#VALUE!</v>
      </c>
      <c r="AE181" s="180" t="e">
        <f>IF(NOT(ISBLANK(BDD!I171)), ROUND(SUM((BDD!G171*reduc1),FDP_FACT_KG), 2), "")</f>
        <v>#DIV/0!</v>
      </c>
      <c r="AF181" s="180" t="e">
        <f>IF(NOT(ISBLANK(BDD!J171)), ROUND(SUM((BDD!G171*reduc2),FDP_FACT_KG), 2), "")</f>
        <v>#DIV/0!</v>
      </c>
      <c r="AG181" s="180" t="e">
        <f>IF(NOT(ISBLANK(BDD!K171)), ROUND(SUM((BDD!G171*reduc3),FDP_FACT_KG), 2), "")</f>
        <v>#DIV/0!</v>
      </c>
      <c r="AH181" s="181" t="str">
        <f>BDD!C171</f>
        <v>Grenade</v>
      </c>
      <c r="AI181" s="403">
        <f t="shared" si="162"/>
        <v>0</v>
      </c>
      <c r="AJ181" s="182" t="e">
        <f t="shared" si="163"/>
        <v>#VALUE!</v>
      </c>
      <c r="AK181" s="183" t="e">
        <f t="shared" si="164"/>
        <v>#VALUE!</v>
      </c>
      <c r="AL181" s="534"/>
      <c r="AM181" s="410"/>
      <c r="AN181" s="182" t="e">
        <f t="shared" si="165"/>
        <v>#DIV/0!</v>
      </c>
      <c r="AO181" s="184" t="e">
        <f t="shared" si="166"/>
        <v>#DIV/0!</v>
      </c>
      <c r="AP181" s="174"/>
      <c r="AQ181" s="174"/>
      <c r="AR181" s="534"/>
      <c r="AS181" s="409">
        <f t="shared" si="167"/>
        <v>0</v>
      </c>
      <c r="AT181" s="182" t="e">
        <f t="shared" si="168"/>
        <v>#DIV/0!</v>
      </c>
      <c r="AU181" s="183" t="e">
        <f t="shared" si="209"/>
        <v>#DIV/0!</v>
      </c>
      <c r="AV181" s="185">
        <f>COMMANDE!O181</f>
        <v>0</v>
      </c>
      <c r="AW181" s="186" t="str">
        <f t="shared" si="169"/>
        <v>-</v>
      </c>
      <c r="AX181" s="187" t="e">
        <f t="shared" si="170"/>
        <v>#VALUE!</v>
      </c>
      <c r="AY181" s="185">
        <f>COMMANDE!Q181</f>
        <v>0</v>
      </c>
      <c r="AZ181" s="186" t="str">
        <f t="shared" si="171"/>
        <v>-</v>
      </c>
      <c r="BA181" s="187" t="e">
        <f t="shared" si="172"/>
        <v>#VALUE!</v>
      </c>
      <c r="BB181" s="185">
        <f>COMMANDE!S181</f>
        <v>0</v>
      </c>
      <c r="BC181" s="186" t="str">
        <f t="shared" si="173"/>
        <v>-</v>
      </c>
      <c r="BD181" s="187" t="e">
        <f t="shared" si="174"/>
        <v>#VALUE!</v>
      </c>
      <c r="BE181" s="185">
        <f>COMMANDE!U181</f>
        <v>0</v>
      </c>
      <c r="BF181" s="186" t="str">
        <f t="shared" si="175"/>
        <v>-</v>
      </c>
      <c r="BG181" s="187" t="e">
        <f t="shared" si="176"/>
        <v>#VALUE!</v>
      </c>
      <c r="BH181" s="185">
        <f>COMMANDE!W181</f>
        <v>0</v>
      </c>
      <c r="BI181" s="186" t="str">
        <f t="shared" si="177"/>
        <v>-</v>
      </c>
      <c r="BJ181" s="187" t="e">
        <f t="shared" si="178"/>
        <v>#VALUE!</v>
      </c>
      <c r="BK181" s="185">
        <f>COMMANDE!Y181</f>
        <v>0</v>
      </c>
      <c r="BL181" s="186" t="str">
        <f t="shared" si="179"/>
        <v>-</v>
      </c>
      <c r="BM181" s="187" t="e">
        <f t="shared" si="180"/>
        <v>#VALUE!</v>
      </c>
      <c r="BN181" s="185">
        <f>COMMANDE!AA181</f>
        <v>0</v>
      </c>
      <c r="BO181" s="186" t="str">
        <f t="shared" si="181"/>
        <v>-</v>
      </c>
      <c r="BP181" s="187" t="e">
        <f t="shared" si="182"/>
        <v>#VALUE!</v>
      </c>
      <c r="BQ181" s="185">
        <f>COMMANDE!AC181</f>
        <v>0</v>
      </c>
      <c r="BR181" s="186" t="str">
        <f t="shared" si="183"/>
        <v>-</v>
      </c>
      <c r="BS181" s="187" t="e">
        <f t="shared" si="184"/>
        <v>#VALUE!</v>
      </c>
      <c r="BT181" s="185">
        <f>COMMANDE!AE181</f>
        <v>0</v>
      </c>
      <c r="BU181" s="186" t="str">
        <f t="shared" si="185"/>
        <v>-</v>
      </c>
      <c r="BV181" s="187" t="e">
        <f t="shared" si="186"/>
        <v>#VALUE!</v>
      </c>
      <c r="BW181" s="185">
        <f>COMMANDE!AG181</f>
        <v>0</v>
      </c>
      <c r="BX181" s="186" t="str">
        <f t="shared" si="187"/>
        <v>-</v>
      </c>
      <c r="BY181" s="187" t="e">
        <f t="shared" si="188"/>
        <v>#VALUE!</v>
      </c>
      <c r="BZ181" s="185">
        <f>COMMANDE!AI181</f>
        <v>0</v>
      </c>
      <c r="CA181" s="186" t="str">
        <f t="shared" si="189"/>
        <v>-</v>
      </c>
      <c r="CB181" s="187" t="e">
        <f t="shared" si="190"/>
        <v>#VALUE!</v>
      </c>
      <c r="CC181" s="185">
        <f>COMMANDE!AK181</f>
        <v>0</v>
      </c>
      <c r="CD181" s="186" t="str">
        <f t="shared" si="191"/>
        <v>-</v>
      </c>
      <c r="CE181" s="187" t="e">
        <f t="shared" si="192"/>
        <v>#VALUE!</v>
      </c>
      <c r="CF181" s="185">
        <f>COMMANDE!AM181</f>
        <v>0</v>
      </c>
      <c r="CG181" s="186" t="str">
        <f t="shared" si="193"/>
        <v>-</v>
      </c>
      <c r="CH181" s="187" t="e">
        <f t="shared" si="194"/>
        <v>#VALUE!</v>
      </c>
      <c r="CI181" s="185">
        <f>COMMANDE!AO181</f>
        <v>0</v>
      </c>
      <c r="CJ181" s="186" t="str">
        <f t="shared" si="195"/>
        <v>-</v>
      </c>
      <c r="CK181" s="187" t="e">
        <f t="shared" si="196"/>
        <v>#VALUE!</v>
      </c>
      <c r="CL181" s="185">
        <f>COMMANDE!AQ181</f>
        <v>0</v>
      </c>
      <c r="CM181" s="186" t="str">
        <f t="shared" si="197"/>
        <v>-</v>
      </c>
      <c r="CN181" s="187" t="e">
        <f t="shared" si="198"/>
        <v>#VALUE!</v>
      </c>
      <c r="CO181" s="185">
        <f>COMMANDE!AS181</f>
        <v>0</v>
      </c>
      <c r="CP181" s="186" t="str">
        <f t="shared" si="199"/>
        <v>-</v>
      </c>
      <c r="CQ181" s="187" t="e">
        <f t="shared" si="200"/>
        <v>#VALUE!</v>
      </c>
      <c r="CR181" s="185">
        <f>COMMANDE!AU181</f>
        <v>0</v>
      </c>
      <c r="CS181" s="186" t="str">
        <f t="shared" si="201"/>
        <v>-</v>
      </c>
      <c r="CT181" s="187" t="e">
        <f t="shared" si="202"/>
        <v>#VALUE!</v>
      </c>
      <c r="CU181" s="185">
        <f>COMMANDE!AW181</f>
        <v>0</v>
      </c>
      <c r="CV181" s="186" t="str">
        <f t="shared" si="203"/>
        <v>-</v>
      </c>
      <c r="CW181" s="187" t="e">
        <f t="shared" si="204"/>
        <v>#VALUE!</v>
      </c>
      <c r="CX181" s="185">
        <f>COMMANDE!AY181</f>
        <v>0</v>
      </c>
      <c r="CY181" s="186" t="str">
        <f t="shared" si="205"/>
        <v>-</v>
      </c>
      <c r="CZ181" s="187" t="e">
        <f t="shared" si="206"/>
        <v>#VALUE!</v>
      </c>
      <c r="DA181" s="185">
        <f>COMMANDE!BA181</f>
        <v>0</v>
      </c>
      <c r="DB181" s="186" t="str">
        <f t="shared" si="207"/>
        <v>-</v>
      </c>
      <c r="DC181" s="187" t="e">
        <f t="shared" si="208"/>
        <v>#VALUE!</v>
      </c>
      <c r="DD181" s="416"/>
      <c r="DE181" s="188"/>
    </row>
    <row r="182" spans="1:109" ht="40" customHeight="1" x14ac:dyDescent="0.2">
      <c r="A182" s="390" t="e">
        <f t="shared" si="141"/>
        <v>#VALUE!</v>
      </c>
      <c r="B182" s="390" t="e">
        <f t="shared" si="142"/>
        <v>#VALUE!</v>
      </c>
      <c r="C182" s="390" t="e">
        <f t="shared" si="143"/>
        <v>#VALUE!</v>
      </c>
      <c r="D182" s="390" t="e">
        <f t="shared" si="144"/>
        <v>#VALUE!</v>
      </c>
      <c r="E182" s="390" t="e">
        <f t="shared" si="145"/>
        <v>#VALUE!</v>
      </c>
      <c r="F182" s="390" t="e">
        <f t="shared" si="146"/>
        <v>#VALUE!</v>
      </c>
      <c r="G182" s="390" t="e">
        <f t="shared" si="147"/>
        <v>#VALUE!</v>
      </c>
      <c r="H182" s="390" t="e">
        <f t="shared" si="148"/>
        <v>#VALUE!</v>
      </c>
      <c r="I182" s="390" t="e">
        <f t="shared" si="149"/>
        <v>#VALUE!</v>
      </c>
      <c r="J182" s="390" t="e">
        <f t="shared" si="150"/>
        <v>#VALUE!</v>
      </c>
      <c r="K182" s="390" t="e">
        <f t="shared" si="151"/>
        <v>#VALUE!</v>
      </c>
      <c r="L182" s="390" t="e">
        <f t="shared" si="152"/>
        <v>#VALUE!</v>
      </c>
      <c r="M182" s="390" t="e">
        <f t="shared" si="153"/>
        <v>#VALUE!</v>
      </c>
      <c r="N182" s="390" t="e">
        <f t="shared" si="154"/>
        <v>#VALUE!</v>
      </c>
      <c r="O182" s="390" t="e">
        <f t="shared" si="155"/>
        <v>#VALUE!</v>
      </c>
      <c r="P182" s="390" t="e">
        <f t="shared" si="156"/>
        <v>#VALUE!</v>
      </c>
      <c r="Q182" s="390" t="e">
        <f t="shared" si="157"/>
        <v>#VALUE!</v>
      </c>
      <c r="R182" s="390" t="e">
        <f t="shared" si="158"/>
        <v>#VALUE!</v>
      </c>
      <c r="S182" s="390" t="e">
        <f t="shared" si="159"/>
        <v>#VALUE!</v>
      </c>
      <c r="T182" s="390" t="e">
        <f t="shared" si="160"/>
        <v>#VALUE!</v>
      </c>
      <c r="U182" s="387">
        <f t="shared" si="161"/>
        <v>0</v>
      </c>
      <c r="V182" s="175">
        <f>BDD!A172</f>
        <v>3706</v>
      </c>
      <c r="W182" s="176" t="str">
        <f>BDD!B172</f>
        <v>Pomme Reineta</v>
      </c>
      <c r="X182" s="177" t="str">
        <f>IF(BDD!F172=0, "", BDD!F172)</f>
        <v/>
      </c>
      <c r="Y182" s="178" t="e">
        <f>ROUND(BDD!G172+FDP_CMD_KG, 2)</f>
        <v>#VALUE!</v>
      </c>
      <c r="Z182" s="178" t="e">
        <f>ROUND(BDD!G172+FDP_FACT_KG, 2)</f>
        <v>#DIV/0!</v>
      </c>
      <c r="AA182" s="179" t="str">
        <f>BDD!H172</f>
        <v>kg</v>
      </c>
      <c r="AB182" s="180" t="e">
        <f>IF(NOT(ISBLANK(BDD!I172)), ROUND(SUM((BDD!G172*reduc1),FDP_CMD_KG), 2), "")</f>
        <v>#VALUE!</v>
      </c>
      <c r="AC182" s="180" t="e">
        <f>IF(NOT(ISBLANK(BDD!J172)), ROUND(SUM((BDD!G172*reduc2),FDP_CMD_KG), 2), "")</f>
        <v>#VALUE!</v>
      </c>
      <c r="AD182" s="180" t="str">
        <f>IF(NOT(ISBLANK(BDD!K172)), ROUND(SUM((BDD!G172*reduc3),FDP_CMD_KG), 2), "")</f>
        <v/>
      </c>
      <c r="AE182" s="180" t="e">
        <f>IF(NOT(ISBLANK(BDD!I172)), ROUND(SUM((BDD!G172*reduc1),FDP_FACT_KG), 2), "")</f>
        <v>#DIV/0!</v>
      </c>
      <c r="AF182" s="180" t="e">
        <f>IF(NOT(ISBLANK(BDD!J172)), ROUND(SUM((BDD!G172*reduc2),FDP_FACT_KG), 2), "")</f>
        <v>#DIV/0!</v>
      </c>
      <c r="AG182" s="180" t="str">
        <f>IF(NOT(ISBLANK(BDD!K172)), ROUND(SUM((BDD!G172*reduc3),FDP_FACT_KG), 2), "")</f>
        <v/>
      </c>
      <c r="AH182" s="181" t="str">
        <f>BDD!C172</f>
        <v>Grenade</v>
      </c>
      <c r="AI182" s="403">
        <f t="shared" si="162"/>
        <v>0</v>
      </c>
      <c r="AJ182" s="182" t="e">
        <f t="shared" si="163"/>
        <v>#VALUE!</v>
      </c>
      <c r="AK182" s="183" t="e">
        <f t="shared" si="164"/>
        <v>#VALUE!</v>
      </c>
      <c r="AL182" s="534"/>
      <c r="AM182" s="410"/>
      <c r="AN182" s="182" t="e">
        <f t="shared" si="165"/>
        <v>#DIV/0!</v>
      </c>
      <c r="AO182" s="184" t="e">
        <f t="shared" si="166"/>
        <v>#DIV/0!</v>
      </c>
      <c r="AP182" s="174"/>
      <c r="AQ182" s="174"/>
      <c r="AR182" s="534"/>
      <c r="AS182" s="409">
        <f t="shared" si="167"/>
        <v>0</v>
      </c>
      <c r="AT182" s="182" t="e">
        <f t="shared" si="168"/>
        <v>#DIV/0!</v>
      </c>
      <c r="AU182" s="183" t="e">
        <f t="shared" si="209"/>
        <v>#DIV/0!</v>
      </c>
      <c r="AV182" s="185">
        <f>COMMANDE!O182</f>
        <v>0</v>
      </c>
      <c r="AW182" s="186" t="str">
        <f t="shared" si="169"/>
        <v>-</v>
      </c>
      <c r="AX182" s="187" t="e">
        <f t="shared" si="170"/>
        <v>#VALUE!</v>
      </c>
      <c r="AY182" s="185">
        <f>COMMANDE!Q182</f>
        <v>0</v>
      </c>
      <c r="AZ182" s="186" t="str">
        <f t="shared" si="171"/>
        <v>-</v>
      </c>
      <c r="BA182" s="187" t="e">
        <f t="shared" si="172"/>
        <v>#VALUE!</v>
      </c>
      <c r="BB182" s="185">
        <f>COMMANDE!S182</f>
        <v>0</v>
      </c>
      <c r="BC182" s="186" t="str">
        <f t="shared" si="173"/>
        <v>-</v>
      </c>
      <c r="BD182" s="187" t="e">
        <f t="shared" si="174"/>
        <v>#VALUE!</v>
      </c>
      <c r="BE182" s="185">
        <f>COMMANDE!U182</f>
        <v>0</v>
      </c>
      <c r="BF182" s="186" t="str">
        <f t="shared" si="175"/>
        <v>-</v>
      </c>
      <c r="BG182" s="187" t="e">
        <f t="shared" si="176"/>
        <v>#VALUE!</v>
      </c>
      <c r="BH182" s="185">
        <f>COMMANDE!W182</f>
        <v>0</v>
      </c>
      <c r="BI182" s="186" t="str">
        <f t="shared" si="177"/>
        <v>-</v>
      </c>
      <c r="BJ182" s="187" t="e">
        <f t="shared" si="178"/>
        <v>#VALUE!</v>
      </c>
      <c r="BK182" s="185">
        <f>COMMANDE!Y182</f>
        <v>0</v>
      </c>
      <c r="BL182" s="186" t="str">
        <f t="shared" si="179"/>
        <v>-</v>
      </c>
      <c r="BM182" s="187" t="e">
        <f t="shared" si="180"/>
        <v>#VALUE!</v>
      </c>
      <c r="BN182" s="185">
        <f>COMMANDE!AA182</f>
        <v>0</v>
      </c>
      <c r="BO182" s="186" t="str">
        <f t="shared" si="181"/>
        <v>-</v>
      </c>
      <c r="BP182" s="187" t="e">
        <f t="shared" si="182"/>
        <v>#VALUE!</v>
      </c>
      <c r="BQ182" s="185">
        <f>COMMANDE!AC182</f>
        <v>0</v>
      </c>
      <c r="BR182" s="186" t="str">
        <f t="shared" si="183"/>
        <v>-</v>
      </c>
      <c r="BS182" s="187" t="e">
        <f t="shared" si="184"/>
        <v>#VALUE!</v>
      </c>
      <c r="BT182" s="185">
        <f>COMMANDE!AE182</f>
        <v>0</v>
      </c>
      <c r="BU182" s="186" t="str">
        <f t="shared" si="185"/>
        <v>-</v>
      </c>
      <c r="BV182" s="187" t="e">
        <f t="shared" si="186"/>
        <v>#VALUE!</v>
      </c>
      <c r="BW182" s="185">
        <f>COMMANDE!AG182</f>
        <v>0</v>
      </c>
      <c r="BX182" s="186" t="str">
        <f t="shared" si="187"/>
        <v>-</v>
      </c>
      <c r="BY182" s="187" t="e">
        <f t="shared" si="188"/>
        <v>#VALUE!</v>
      </c>
      <c r="BZ182" s="185">
        <f>COMMANDE!AI182</f>
        <v>0</v>
      </c>
      <c r="CA182" s="186" t="str">
        <f t="shared" si="189"/>
        <v>-</v>
      </c>
      <c r="CB182" s="187" t="e">
        <f t="shared" si="190"/>
        <v>#VALUE!</v>
      </c>
      <c r="CC182" s="185">
        <f>COMMANDE!AK182</f>
        <v>0</v>
      </c>
      <c r="CD182" s="186" t="str">
        <f t="shared" si="191"/>
        <v>-</v>
      </c>
      <c r="CE182" s="187" t="e">
        <f t="shared" si="192"/>
        <v>#VALUE!</v>
      </c>
      <c r="CF182" s="185">
        <f>COMMANDE!AM182</f>
        <v>0</v>
      </c>
      <c r="CG182" s="186" t="str">
        <f t="shared" si="193"/>
        <v>-</v>
      </c>
      <c r="CH182" s="187" t="e">
        <f t="shared" si="194"/>
        <v>#VALUE!</v>
      </c>
      <c r="CI182" s="185">
        <f>COMMANDE!AO182</f>
        <v>0</v>
      </c>
      <c r="CJ182" s="186" t="str">
        <f t="shared" si="195"/>
        <v>-</v>
      </c>
      <c r="CK182" s="187" t="e">
        <f t="shared" si="196"/>
        <v>#VALUE!</v>
      </c>
      <c r="CL182" s="185">
        <f>COMMANDE!AQ182</f>
        <v>0</v>
      </c>
      <c r="CM182" s="186" t="str">
        <f t="shared" si="197"/>
        <v>-</v>
      </c>
      <c r="CN182" s="187" t="e">
        <f t="shared" si="198"/>
        <v>#VALUE!</v>
      </c>
      <c r="CO182" s="185">
        <f>COMMANDE!AS182</f>
        <v>0</v>
      </c>
      <c r="CP182" s="186" t="str">
        <f t="shared" si="199"/>
        <v>-</v>
      </c>
      <c r="CQ182" s="187" t="e">
        <f t="shared" si="200"/>
        <v>#VALUE!</v>
      </c>
      <c r="CR182" s="185">
        <f>COMMANDE!AU182</f>
        <v>0</v>
      </c>
      <c r="CS182" s="186" t="str">
        <f t="shared" si="201"/>
        <v>-</v>
      </c>
      <c r="CT182" s="187" t="e">
        <f t="shared" si="202"/>
        <v>#VALUE!</v>
      </c>
      <c r="CU182" s="185">
        <f>COMMANDE!AW182</f>
        <v>0</v>
      </c>
      <c r="CV182" s="186" t="str">
        <f t="shared" si="203"/>
        <v>-</v>
      </c>
      <c r="CW182" s="187" t="e">
        <f t="shared" si="204"/>
        <v>#VALUE!</v>
      </c>
      <c r="CX182" s="185">
        <f>COMMANDE!AY182</f>
        <v>0</v>
      </c>
      <c r="CY182" s="186" t="str">
        <f t="shared" si="205"/>
        <v>-</v>
      </c>
      <c r="CZ182" s="187" t="e">
        <f t="shared" si="206"/>
        <v>#VALUE!</v>
      </c>
      <c r="DA182" s="185">
        <f>COMMANDE!BA182</f>
        <v>0</v>
      </c>
      <c r="DB182" s="186" t="str">
        <f t="shared" si="207"/>
        <v>-</v>
      </c>
      <c r="DC182" s="187" t="e">
        <f t="shared" si="208"/>
        <v>#VALUE!</v>
      </c>
      <c r="DD182" s="416"/>
      <c r="DE182" s="188"/>
    </row>
    <row r="183" spans="1:109" ht="40" customHeight="1" x14ac:dyDescent="0.2">
      <c r="A183" s="390" t="e">
        <f t="shared" si="141"/>
        <v>#VALUE!</v>
      </c>
      <c r="B183" s="390" t="e">
        <f t="shared" si="142"/>
        <v>#VALUE!</v>
      </c>
      <c r="C183" s="390" t="e">
        <f t="shared" si="143"/>
        <v>#VALUE!</v>
      </c>
      <c r="D183" s="390" t="e">
        <f t="shared" si="144"/>
        <v>#VALUE!</v>
      </c>
      <c r="E183" s="390" t="e">
        <f t="shared" si="145"/>
        <v>#VALUE!</v>
      </c>
      <c r="F183" s="390" t="e">
        <f t="shared" si="146"/>
        <v>#VALUE!</v>
      </c>
      <c r="G183" s="390" t="e">
        <f t="shared" si="147"/>
        <v>#VALUE!</v>
      </c>
      <c r="H183" s="390" t="e">
        <f t="shared" si="148"/>
        <v>#VALUE!</v>
      </c>
      <c r="I183" s="390" t="e">
        <f t="shared" si="149"/>
        <v>#VALUE!</v>
      </c>
      <c r="J183" s="390" t="e">
        <f t="shared" si="150"/>
        <v>#VALUE!</v>
      </c>
      <c r="K183" s="390" t="e">
        <f t="shared" si="151"/>
        <v>#VALUE!</v>
      </c>
      <c r="L183" s="390" t="e">
        <f t="shared" si="152"/>
        <v>#VALUE!</v>
      </c>
      <c r="M183" s="390" t="e">
        <f t="shared" si="153"/>
        <v>#VALUE!</v>
      </c>
      <c r="N183" s="390" t="e">
        <f t="shared" si="154"/>
        <v>#VALUE!</v>
      </c>
      <c r="O183" s="390" t="e">
        <f t="shared" si="155"/>
        <v>#VALUE!</v>
      </c>
      <c r="P183" s="390" t="e">
        <f t="shared" si="156"/>
        <v>#VALUE!</v>
      </c>
      <c r="Q183" s="390" t="e">
        <f t="shared" si="157"/>
        <v>#VALUE!</v>
      </c>
      <c r="R183" s="390" t="e">
        <f t="shared" si="158"/>
        <v>#VALUE!</v>
      </c>
      <c r="S183" s="390" t="e">
        <f t="shared" si="159"/>
        <v>#VALUE!</v>
      </c>
      <c r="T183" s="390" t="e">
        <f t="shared" si="160"/>
        <v>#VALUE!</v>
      </c>
      <c r="U183" s="387">
        <f t="shared" si="161"/>
        <v>0</v>
      </c>
      <c r="V183" s="175">
        <f>BDD!A173</f>
        <v>3145</v>
      </c>
      <c r="W183" s="176" t="str">
        <f>BDD!B173</f>
        <v>Pomme rouge Starky</v>
      </c>
      <c r="X183" s="177" t="str">
        <f>IF(BDD!F173=0, "", BDD!F173)</f>
        <v/>
      </c>
      <c r="Y183" s="178" t="e">
        <f>ROUND(BDD!G173+FDP_CMD_KG, 2)</f>
        <v>#VALUE!</v>
      </c>
      <c r="Z183" s="178" t="e">
        <f>ROUND(BDD!G173+FDP_FACT_KG, 2)</f>
        <v>#DIV/0!</v>
      </c>
      <c r="AA183" s="179" t="str">
        <f>BDD!H173</f>
        <v>kg</v>
      </c>
      <c r="AB183" s="180" t="e">
        <f>IF(NOT(ISBLANK(BDD!I173)), ROUND(SUM((BDD!G173*reduc1),FDP_CMD_KG), 2), "")</f>
        <v>#VALUE!</v>
      </c>
      <c r="AC183" s="180" t="e">
        <f>IF(NOT(ISBLANK(BDD!J173)), ROUND(SUM((BDD!G173*reduc2),FDP_CMD_KG), 2), "")</f>
        <v>#VALUE!</v>
      </c>
      <c r="AD183" s="180" t="e">
        <f>IF(NOT(ISBLANK(BDD!K173)), ROUND(SUM((BDD!G173*reduc3),FDP_CMD_KG), 2), "")</f>
        <v>#VALUE!</v>
      </c>
      <c r="AE183" s="180" t="e">
        <f>IF(NOT(ISBLANK(BDD!I173)), ROUND(SUM((BDD!G173*reduc1),FDP_FACT_KG), 2), "")</f>
        <v>#DIV/0!</v>
      </c>
      <c r="AF183" s="180" t="e">
        <f>IF(NOT(ISBLANK(BDD!J173)), ROUND(SUM((BDD!G173*reduc2),FDP_FACT_KG), 2), "")</f>
        <v>#DIV/0!</v>
      </c>
      <c r="AG183" s="180" t="e">
        <f>IF(NOT(ISBLANK(BDD!K173)), ROUND(SUM((BDD!G173*reduc3),FDP_FACT_KG), 2), "")</f>
        <v>#DIV/0!</v>
      </c>
      <c r="AH183" s="181" t="str">
        <f>BDD!C173</f>
        <v>Grenade</v>
      </c>
      <c r="AI183" s="403">
        <f t="shared" si="162"/>
        <v>0</v>
      </c>
      <c r="AJ183" s="182" t="e">
        <f t="shared" si="163"/>
        <v>#VALUE!</v>
      </c>
      <c r="AK183" s="183" t="e">
        <f t="shared" si="164"/>
        <v>#VALUE!</v>
      </c>
      <c r="AL183" s="534"/>
      <c r="AM183" s="410"/>
      <c r="AN183" s="182" t="e">
        <f t="shared" si="165"/>
        <v>#DIV/0!</v>
      </c>
      <c r="AO183" s="184" t="e">
        <f t="shared" si="166"/>
        <v>#DIV/0!</v>
      </c>
      <c r="AP183" s="174"/>
      <c r="AQ183" s="174"/>
      <c r="AR183" s="534"/>
      <c r="AS183" s="409">
        <f t="shared" si="167"/>
        <v>0</v>
      </c>
      <c r="AT183" s="182" t="e">
        <f t="shared" si="168"/>
        <v>#DIV/0!</v>
      </c>
      <c r="AU183" s="183" t="e">
        <f t="shared" si="209"/>
        <v>#DIV/0!</v>
      </c>
      <c r="AV183" s="185">
        <f>COMMANDE!O183</f>
        <v>0</v>
      </c>
      <c r="AW183" s="186" t="str">
        <f t="shared" si="169"/>
        <v>-</v>
      </c>
      <c r="AX183" s="187" t="e">
        <f t="shared" si="170"/>
        <v>#VALUE!</v>
      </c>
      <c r="AY183" s="185">
        <f>COMMANDE!Q183</f>
        <v>0</v>
      </c>
      <c r="AZ183" s="186" t="str">
        <f t="shared" si="171"/>
        <v>-</v>
      </c>
      <c r="BA183" s="187" t="e">
        <f t="shared" si="172"/>
        <v>#VALUE!</v>
      </c>
      <c r="BB183" s="185">
        <f>COMMANDE!S183</f>
        <v>0</v>
      </c>
      <c r="BC183" s="186" t="str">
        <f t="shared" si="173"/>
        <v>-</v>
      </c>
      <c r="BD183" s="187" t="e">
        <f t="shared" si="174"/>
        <v>#VALUE!</v>
      </c>
      <c r="BE183" s="185">
        <f>COMMANDE!U183</f>
        <v>0</v>
      </c>
      <c r="BF183" s="186" t="str">
        <f t="shared" si="175"/>
        <v>-</v>
      </c>
      <c r="BG183" s="187" t="e">
        <f t="shared" si="176"/>
        <v>#VALUE!</v>
      </c>
      <c r="BH183" s="185">
        <f>COMMANDE!W183</f>
        <v>0</v>
      </c>
      <c r="BI183" s="186" t="str">
        <f t="shared" si="177"/>
        <v>-</v>
      </c>
      <c r="BJ183" s="187" t="e">
        <f t="shared" si="178"/>
        <v>#VALUE!</v>
      </c>
      <c r="BK183" s="185">
        <f>COMMANDE!Y183</f>
        <v>0</v>
      </c>
      <c r="BL183" s="186" t="str">
        <f t="shared" si="179"/>
        <v>-</v>
      </c>
      <c r="BM183" s="187" t="e">
        <f t="shared" si="180"/>
        <v>#VALUE!</v>
      </c>
      <c r="BN183" s="185">
        <f>COMMANDE!AA183</f>
        <v>0</v>
      </c>
      <c r="BO183" s="186" t="str">
        <f t="shared" si="181"/>
        <v>-</v>
      </c>
      <c r="BP183" s="187" t="e">
        <f t="shared" si="182"/>
        <v>#VALUE!</v>
      </c>
      <c r="BQ183" s="185">
        <f>COMMANDE!AC183</f>
        <v>0</v>
      </c>
      <c r="BR183" s="186" t="str">
        <f t="shared" si="183"/>
        <v>-</v>
      </c>
      <c r="BS183" s="187" t="e">
        <f t="shared" si="184"/>
        <v>#VALUE!</v>
      </c>
      <c r="BT183" s="185">
        <f>COMMANDE!AE183</f>
        <v>0</v>
      </c>
      <c r="BU183" s="186" t="str">
        <f t="shared" si="185"/>
        <v>-</v>
      </c>
      <c r="BV183" s="187" t="e">
        <f t="shared" si="186"/>
        <v>#VALUE!</v>
      </c>
      <c r="BW183" s="185">
        <f>COMMANDE!AG183</f>
        <v>0</v>
      </c>
      <c r="BX183" s="186" t="str">
        <f t="shared" si="187"/>
        <v>-</v>
      </c>
      <c r="BY183" s="187" t="e">
        <f t="shared" si="188"/>
        <v>#VALUE!</v>
      </c>
      <c r="BZ183" s="185">
        <f>COMMANDE!AI183</f>
        <v>0</v>
      </c>
      <c r="CA183" s="186" t="str">
        <f t="shared" si="189"/>
        <v>-</v>
      </c>
      <c r="CB183" s="187" t="e">
        <f t="shared" si="190"/>
        <v>#VALUE!</v>
      </c>
      <c r="CC183" s="185">
        <f>COMMANDE!AK183</f>
        <v>0</v>
      </c>
      <c r="CD183" s="186" t="str">
        <f t="shared" si="191"/>
        <v>-</v>
      </c>
      <c r="CE183" s="187" t="e">
        <f t="shared" si="192"/>
        <v>#VALUE!</v>
      </c>
      <c r="CF183" s="185">
        <f>COMMANDE!AM183</f>
        <v>0</v>
      </c>
      <c r="CG183" s="186" t="str">
        <f t="shared" si="193"/>
        <v>-</v>
      </c>
      <c r="CH183" s="187" t="e">
        <f t="shared" si="194"/>
        <v>#VALUE!</v>
      </c>
      <c r="CI183" s="185">
        <f>COMMANDE!AO183</f>
        <v>0</v>
      </c>
      <c r="CJ183" s="186" t="str">
        <f t="shared" si="195"/>
        <v>-</v>
      </c>
      <c r="CK183" s="187" t="e">
        <f t="shared" si="196"/>
        <v>#VALUE!</v>
      </c>
      <c r="CL183" s="185">
        <f>COMMANDE!AQ183</f>
        <v>0</v>
      </c>
      <c r="CM183" s="186" t="str">
        <f t="shared" si="197"/>
        <v>-</v>
      </c>
      <c r="CN183" s="187" t="e">
        <f t="shared" si="198"/>
        <v>#VALUE!</v>
      </c>
      <c r="CO183" s="185">
        <f>COMMANDE!AS183</f>
        <v>0</v>
      </c>
      <c r="CP183" s="186" t="str">
        <f t="shared" si="199"/>
        <v>-</v>
      </c>
      <c r="CQ183" s="187" t="e">
        <f t="shared" si="200"/>
        <v>#VALUE!</v>
      </c>
      <c r="CR183" s="185">
        <f>COMMANDE!AU183</f>
        <v>0</v>
      </c>
      <c r="CS183" s="186" t="str">
        <f t="shared" si="201"/>
        <v>-</v>
      </c>
      <c r="CT183" s="187" t="e">
        <f t="shared" si="202"/>
        <v>#VALUE!</v>
      </c>
      <c r="CU183" s="185">
        <f>COMMANDE!AW183</f>
        <v>0</v>
      </c>
      <c r="CV183" s="186" t="str">
        <f t="shared" si="203"/>
        <v>-</v>
      </c>
      <c r="CW183" s="187" t="e">
        <f t="shared" si="204"/>
        <v>#VALUE!</v>
      </c>
      <c r="CX183" s="185">
        <f>COMMANDE!AY183</f>
        <v>0</v>
      </c>
      <c r="CY183" s="186" t="str">
        <f t="shared" si="205"/>
        <v>-</v>
      </c>
      <c r="CZ183" s="187" t="e">
        <f t="shared" si="206"/>
        <v>#VALUE!</v>
      </c>
      <c r="DA183" s="185">
        <f>COMMANDE!BA183</f>
        <v>0</v>
      </c>
      <c r="DB183" s="186" t="str">
        <f t="shared" si="207"/>
        <v>-</v>
      </c>
      <c r="DC183" s="187" t="e">
        <f t="shared" si="208"/>
        <v>#VALUE!</v>
      </c>
      <c r="DD183" s="416"/>
      <c r="DE183" s="188"/>
    </row>
    <row r="184" spans="1:109" ht="40" customHeight="1" x14ac:dyDescent="0.2">
      <c r="A184" s="390" t="e">
        <f t="shared" si="141"/>
        <v>#VALUE!</v>
      </c>
      <c r="B184" s="390" t="e">
        <f t="shared" si="142"/>
        <v>#VALUE!</v>
      </c>
      <c r="C184" s="390" t="e">
        <f t="shared" si="143"/>
        <v>#VALUE!</v>
      </c>
      <c r="D184" s="390" t="e">
        <f t="shared" si="144"/>
        <v>#VALUE!</v>
      </c>
      <c r="E184" s="390" t="e">
        <f t="shared" si="145"/>
        <v>#VALUE!</v>
      </c>
      <c r="F184" s="390" t="e">
        <f t="shared" si="146"/>
        <v>#VALUE!</v>
      </c>
      <c r="G184" s="390" t="e">
        <f t="shared" si="147"/>
        <v>#VALUE!</v>
      </c>
      <c r="H184" s="390" t="e">
        <f t="shared" si="148"/>
        <v>#VALUE!</v>
      </c>
      <c r="I184" s="390" t="e">
        <f t="shared" si="149"/>
        <v>#VALUE!</v>
      </c>
      <c r="J184" s="390" t="e">
        <f t="shared" si="150"/>
        <v>#VALUE!</v>
      </c>
      <c r="K184" s="390" t="e">
        <f t="shared" si="151"/>
        <v>#VALUE!</v>
      </c>
      <c r="L184" s="390" t="e">
        <f t="shared" si="152"/>
        <v>#VALUE!</v>
      </c>
      <c r="M184" s="390" t="e">
        <f t="shared" si="153"/>
        <v>#VALUE!</v>
      </c>
      <c r="N184" s="390" t="e">
        <f t="shared" si="154"/>
        <v>#VALUE!</v>
      </c>
      <c r="O184" s="390" t="e">
        <f t="shared" si="155"/>
        <v>#VALUE!</v>
      </c>
      <c r="P184" s="390" t="e">
        <f t="shared" si="156"/>
        <v>#VALUE!</v>
      </c>
      <c r="Q184" s="390" t="e">
        <f t="shared" si="157"/>
        <v>#VALUE!</v>
      </c>
      <c r="R184" s="390" t="e">
        <f t="shared" si="158"/>
        <v>#VALUE!</v>
      </c>
      <c r="S184" s="390" t="e">
        <f t="shared" si="159"/>
        <v>#VALUE!</v>
      </c>
      <c r="T184" s="390" t="e">
        <f t="shared" si="160"/>
        <v>#VALUE!</v>
      </c>
      <c r="U184" s="387">
        <f t="shared" si="161"/>
        <v>0</v>
      </c>
      <c r="V184" s="175">
        <f>BDD!A174</f>
        <v>5149</v>
      </c>
      <c r="W184" s="176" t="str">
        <f>BDD!B174</f>
        <v>Pomme rouge Top Red</v>
      </c>
      <c r="X184" s="177" t="str">
        <f>IF(BDD!F174=0, "", BDD!F174)</f>
        <v/>
      </c>
      <c r="Y184" s="178" t="e">
        <f>ROUND(BDD!G174+FDP_CMD_KG, 2)</f>
        <v>#VALUE!</v>
      </c>
      <c r="Z184" s="178" t="e">
        <f>ROUND(BDD!G174+FDP_FACT_KG, 2)</f>
        <v>#DIV/0!</v>
      </c>
      <c r="AA184" s="179" t="str">
        <f>BDD!H174</f>
        <v>kg</v>
      </c>
      <c r="AB184" s="180" t="str">
        <f>IF(NOT(ISBLANK(BDD!I174)), ROUND(SUM((BDD!G174*reduc1),FDP_CMD_KG), 2), "")</f>
        <v/>
      </c>
      <c r="AC184" s="180" t="str">
        <f>IF(NOT(ISBLANK(BDD!J174)), ROUND(SUM((BDD!G174*reduc2),FDP_CMD_KG), 2), "")</f>
        <v/>
      </c>
      <c r="AD184" s="180" t="str">
        <f>IF(NOT(ISBLANK(BDD!K174)), ROUND(SUM((BDD!G174*reduc3),FDP_CMD_KG), 2), "")</f>
        <v/>
      </c>
      <c r="AE184" s="180" t="str">
        <f>IF(NOT(ISBLANK(BDD!I174)), ROUND(SUM((BDD!G174*reduc1),FDP_FACT_KG), 2), "")</f>
        <v/>
      </c>
      <c r="AF184" s="180" t="str">
        <f>IF(NOT(ISBLANK(BDD!J174)), ROUND(SUM((BDD!G174*reduc2),FDP_FACT_KG), 2), "")</f>
        <v/>
      </c>
      <c r="AG184" s="180" t="str">
        <f>IF(NOT(ISBLANK(BDD!K174)), ROUND(SUM((BDD!G174*reduc3),FDP_FACT_KG), 2), "")</f>
        <v/>
      </c>
      <c r="AH184" s="181" t="str">
        <f>BDD!C174</f>
        <v>Grenade</v>
      </c>
      <c r="AI184" s="403">
        <f t="shared" si="162"/>
        <v>0</v>
      </c>
      <c r="AJ184" s="182" t="e">
        <f t="shared" si="163"/>
        <v>#VALUE!</v>
      </c>
      <c r="AK184" s="183" t="e">
        <f t="shared" si="164"/>
        <v>#VALUE!</v>
      </c>
      <c r="AL184" s="534"/>
      <c r="AM184" s="410"/>
      <c r="AN184" s="182" t="e">
        <f t="shared" si="165"/>
        <v>#DIV/0!</v>
      </c>
      <c r="AO184" s="184" t="e">
        <f t="shared" si="166"/>
        <v>#DIV/0!</v>
      </c>
      <c r="AP184" s="174"/>
      <c r="AQ184" s="174"/>
      <c r="AR184" s="534"/>
      <c r="AS184" s="409">
        <f t="shared" si="167"/>
        <v>0</v>
      </c>
      <c r="AT184" s="182" t="e">
        <f t="shared" si="168"/>
        <v>#DIV/0!</v>
      </c>
      <c r="AU184" s="183" t="e">
        <f t="shared" si="209"/>
        <v>#DIV/0!</v>
      </c>
      <c r="AV184" s="185">
        <f>COMMANDE!O184</f>
        <v>0</v>
      </c>
      <c r="AW184" s="186" t="str">
        <f t="shared" si="169"/>
        <v>-</v>
      </c>
      <c r="AX184" s="187" t="e">
        <f t="shared" si="170"/>
        <v>#VALUE!</v>
      </c>
      <c r="AY184" s="185">
        <f>COMMANDE!Q184</f>
        <v>0</v>
      </c>
      <c r="AZ184" s="186" t="str">
        <f t="shared" si="171"/>
        <v>-</v>
      </c>
      <c r="BA184" s="187" t="e">
        <f t="shared" si="172"/>
        <v>#VALUE!</v>
      </c>
      <c r="BB184" s="185">
        <f>COMMANDE!S184</f>
        <v>0</v>
      </c>
      <c r="BC184" s="186" t="str">
        <f t="shared" si="173"/>
        <v>-</v>
      </c>
      <c r="BD184" s="187" t="e">
        <f t="shared" si="174"/>
        <v>#VALUE!</v>
      </c>
      <c r="BE184" s="185">
        <f>COMMANDE!U184</f>
        <v>0</v>
      </c>
      <c r="BF184" s="186" t="str">
        <f t="shared" si="175"/>
        <v>-</v>
      </c>
      <c r="BG184" s="187" t="e">
        <f t="shared" si="176"/>
        <v>#VALUE!</v>
      </c>
      <c r="BH184" s="185">
        <f>COMMANDE!W184</f>
        <v>0</v>
      </c>
      <c r="BI184" s="186" t="str">
        <f t="shared" si="177"/>
        <v>-</v>
      </c>
      <c r="BJ184" s="187" t="e">
        <f t="shared" si="178"/>
        <v>#VALUE!</v>
      </c>
      <c r="BK184" s="185">
        <f>COMMANDE!Y184</f>
        <v>0</v>
      </c>
      <c r="BL184" s="186" t="str">
        <f t="shared" si="179"/>
        <v>-</v>
      </c>
      <c r="BM184" s="187" t="e">
        <f t="shared" si="180"/>
        <v>#VALUE!</v>
      </c>
      <c r="BN184" s="185">
        <f>COMMANDE!AA184</f>
        <v>0</v>
      </c>
      <c r="BO184" s="186" t="str">
        <f t="shared" si="181"/>
        <v>-</v>
      </c>
      <c r="BP184" s="187" t="e">
        <f t="shared" si="182"/>
        <v>#VALUE!</v>
      </c>
      <c r="BQ184" s="185">
        <f>COMMANDE!AC184</f>
        <v>0</v>
      </c>
      <c r="BR184" s="186" t="str">
        <f t="shared" si="183"/>
        <v>-</v>
      </c>
      <c r="BS184" s="187" t="e">
        <f t="shared" si="184"/>
        <v>#VALUE!</v>
      </c>
      <c r="BT184" s="185">
        <f>COMMANDE!AE184</f>
        <v>0</v>
      </c>
      <c r="BU184" s="186" t="str">
        <f t="shared" si="185"/>
        <v>-</v>
      </c>
      <c r="BV184" s="187" t="e">
        <f t="shared" si="186"/>
        <v>#VALUE!</v>
      </c>
      <c r="BW184" s="185">
        <f>COMMANDE!AG184</f>
        <v>0</v>
      </c>
      <c r="BX184" s="186" t="str">
        <f t="shared" si="187"/>
        <v>-</v>
      </c>
      <c r="BY184" s="187" t="e">
        <f t="shared" si="188"/>
        <v>#VALUE!</v>
      </c>
      <c r="BZ184" s="185">
        <f>COMMANDE!AI184</f>
        <v>0</v>
      </c>
      <c r="CA184" s="186" t="str">
        <f t="shared" si="189"/>
        <v>-</v>
      </c>
      <c r="CB184" s="187" t="e">
        <f t="shared" si="190"/>
        <v>#VALUE!</v>
      </c>
      <c r="CC184" s="185">
        <f>COMMANDE!AK184</f>
        <v>0</v>
      </c>
      <c r="CD184" s="186" t="str">
        <f t="shared" si="191"/>
        <v>-</v>
      </c>
      <c r="CE184" s="187" t="e">
        <f t="shared" si="192"/>
        <v>#VALUE!</v>
      </c>
      <c r="CF184" s="185">
        <f>COMMANDE!AM184</f>
        <v>0</v>
      </c>
      <c r="CG184" s="186" t="str">
        <f t="shared" si="193"/>
        <v>-</v>
      </c>
      <c r="CH184" s="187" t="e">
        <f t="shared" si="194"/>
        <v>#VALUE!</v>
      </c>
      <c r="CI184" s="185">
        <f>COMMANDE!AO184</f>
        <v>0</v>
      </c>
      <c r="CJ184" s="186" t="str">
        <f t="shared" si="195"/>
        <v>-</v>
      </c>
      <c r="CK184" s="187" t="e">
        <f t="shared" si="196"/>
        <v>#VALUE!</v>
      </c>
      <c r="CL184" s="185">
        <f>COMMANDE!AQ184</f>
        <v>0</v>
      </c>
      <c r="CM184" s="186" t="str">
        <f t="shared" si="197"/>
        <v>-</v>
      </c>
      <c r="CN184" s="187" t="e">
        <f t="shared" si="198"/>
        <v>#VALUE!</v>
      </c>
      <c r="CO184" s="185">
        <f>COMMANDE!AS184</f>
        <v>0</v>
      </c>
      <c r="CP184" s="186" t="str">
        <f t="shared" si="199"/>
        <v>-</v>
      </c>
      <c r="CQ184" s="187" t="e">
        <f t="shared" si="200"/>
        <v>#VALUE!</v>
      </c>
      <c r="CR184" s="185">
        <f>COMMANDE!AU184</f>
        <v>0</v>
      </c>
      <c r="CS184" s="186" t="str">
        <f t="shared" si="201"/>
        <v>-</v>
      </c>
      <c r="CT184" s="187" t="e">
        <f t="shared" si="202"/>
        <v>#VALUE!</v>
      </c>
      <c r="CU184" s="185">
        <f>COMMANDE!AW184</f>
        <v>0</v>
      </c>
      <c r="CV184" s="186" t="str">
        <f t="shared" si="203"/>
        <v>-</v>
      </c>
      <c r="CW184" s="187" t="e">
        <f t="shared" si="204"/>
        <v>#VALUE!</v>
      </c>
      <c r="CX184" s="185">
        <f>COMMANDE!AY184</f>
        <v>0</v>
      </c>
      <c r="CY184" s="186" t="str">
        <f t="shared" si="205"/>
        <v>-</v>
      </c>
      <c r="CZ184" s="187" t="e">
        <f t="shared" si="206"/>
        <v>#VALUE!</v>
      </c>
      <c r="DA184" s="185">
        <f>COMMANDE!BA184</f>
        <v>0</v>
      </c>
      <c r="DB184" s="186" t="str">
        <f t="shared" si="207"/>
        <v>-</v>
      </c>
      <c r="DC184" s="187" t="e">
        <f t="shared" si="208"/>
        <v>#VALUE!</v>
      </c>
      <c r="DD184" s="416"/>
      <c r="DE184" s="188"/>
    </row>
    <row r="185" spans="1:109" ht="40" customHeight="1" x14ac:dyDescent="0.2">
      <c r="A185" s="390" t="e">
        <f t="shared" si="141"/>
        <v>#VALUE!</v>
      </c>
      <c r="B185" s="390" t="e">
        <f t="shared" si="142"/>
        <v>#VALUE!</v>
      </c>
      <c r="C185" s="390" t="e">
        <f t="shared" si="143"/>
        <v>#VALUE!</v>
      </c>
      <c r="D185" s="390" t="e">
        <f t="shared" si="144"/>
        <v>#VALUE!</v>
      </c>
      <c r="E185" s="390" t="e">
        <f t="shared" si="145"/>
        <v>#VALUE!</v>
      </c>
      <c r="F185" s="390" t="e">
        <f t="shared" si="146"/>
        <v>#VALUE!</v>
      </c>
      <c r="G185" s="390" t="e">
        <f t="shared" si="147"/>
        <v>#VALUE!</v>
      </c>
      <c r="H185" s="390" t="e">
        <f t="shared" si="148"/>
        <v>#VALUE!</v>
      </c>
      <c r="I185" s="390" t="e">
        <f t="shared" si="149"/>
        <v>#VALUE!</v>
      </c>
      <c r="J185" s="390" t="e">
        <f t="shared" si="150"/>
        <v>#VALUE!</v>
      </c>
      <c r="K185" s="390" t="e">
        <f t="shared" si="151"/>
        <v>#VALUE!</v>
      </c>
      <c r="L185" s="390" t="e">
        <f t="shared" si="152"/>
        <v>#VALUE!</v>
      </c>
      <c r="M185" s="390" t="e">
        <f t="shared" si="153"/>
        <v>#VALUE!</v>
      </c>
      <c r="N185" s="390" t="e">
        <f t="shared" si="154"/>
        <v>#VALUE!</v>
      </c>
      <c r="O185" s="390" t="e">
        <f t="shared" si="155"/>
        <v>#VALUE!</v>
      </c>
      <c r="P185" s="390" t="e">
        <f t="shared" si="156"/>
        <v>#VALUE!</v>
      </c>
      <c r="Q185" s="390" t="e">
        <f t="shared" si="157"/>
        <v>#VALUE!</v>
      </c>
      <c r="R185" s="390" t="e">
        <f t="shared" si="158"/>
        <v>#VALUE!</v>
      </c>
      <c r="S185" s="390" t="e">
        <f t="shared" si="159"/>
        <v>#VALUE!</v>
      </c>
      <c r="T185" s="390" t="e">
        <f t="shared" si="160"/>
        <v>#VALUE!</v>
      </c>
      <c r="U185" s="387">
        <f t="shared" si="161"/>
        <v>0</v>
      </c>
      <c r="V185" s="175">
        <f>BDD!A175</f>
        <v>3876</v>
      </c>
      <c r="W185" s="176" t="str">
        <f>BDD!B175</f>
        <v>Pomme verte Doncella</v>
      </c>
      <c r="X185" s="177" t="str">
        <f>IF(BDD!F175=0, "", BDD!F175)</f>
        <v/>
      </c>
      <c r="Y185" s="178" t="e">
        <f>ROUND(BDD!G175+FDP_CMD_KG, 2)</f>
        <v>#VALUE!</v>
      </c>
      <c r="Z185" s="178" t="e">
        <f>ROUND(BDD!G175+FDP_FACT_KG, 2)</f>
        <v>#DIV/0!</v>
      </c>
      <c r="AA185" s="179" t="str">
        <f>BDD!H175</f>
        <v>kg</v>
      </c>
      <c r="AB185" s="180" t="e">
        <f>IF(NOT(ISBLANK(BDD!I175)), ROUND(SUM((BDD!G175*reduc1),FDP_CMD_KG), 2), "")</f>
        <v>#VALUE!</v>
      </c>
      <c r="AC185" s="180" t="e">
        <f>IF(NOT(ISBLANK(BDD!J175)), ROUND(SUM((BDD!G175*reduc2),FDP_CMD_KG), 2), "")</f>
        <v>#VALUE!</v>
      </c>
      <c r="AD185" s="180" t="str">
        <f>IF(NOT(ISBLANK(BDD!K175)), ROUND(SUM((BDD!G175*reduc3),FDP_CMD_KG), 2), "")</f>
        <v/>
      </c>
      <c r="AE185" s="180" t="e">
        <f>IF(NOT(ISBLANK(BDD!I175)), ROUND(SUM((BDD!G175*reduc1),FDP_FACT_KG), 2), "")</f>
        <v>#DIV/0!</v>
      </c>
      <c r="AF185" s="180" t="e">
        <f>IF(NOT(ISBLANK(BDD!J175)), ROUND(SUM((BDD!G175*reduc2),FDP_FACT_KG), 2), "")</f>
        <v>#DIV/0!</v>
      </c>
      <c r="AG185" s="180" t="str">
        <f>IF(NOT(ISBLANK(BDD!K175)), ROUND(SUM((BDD!G175*reduc3),FDP_FACT_KG), 2), "")</f>
        <v/>
      </c>
      <c r="AH185" s="181" t="str">
        <f>BDD!C175</f>
        <v>Grenade</v>
      </c>
      <c r="AI185" s="403">
        <f t="shared" si="162"/>
        <v>0</v>
      </c>
      <c r="AJ185" s="182" t="e">
        <f t="shared" si="163"/>
        <v>#VALUE!</v>
      </c>
      <c r="AK185" s="183" t="e">
        <f t="shared" si="164"/>
        <v>#VALUE!</v>
      </c>
      <c r="AL185" s="534"/>
      <c r="AM185" s="410"/>
      <c r="AN185" s="182" t="e">
        <f t="shared" si="165"/>
        <v>#DIV/0!</v>
      </c>
      <c r="AO185" s="184" t="e">
        <f t="shared" si="166"/>
        <v>#DIV/0!</v>
      </c>
      <c r="AP185" s="174"/>
      <c r="AQ185" s="174"/>
      <c r="AR185" s="534"/>
      <c r="AS185" s="409">
        <f t="shared" si="167"/>
        <v>0</v>
      </c>
      <c r="AT185" s="182" t="e">
        <f t="shared" si="168"/>
        <v>#DIV/0!</v>
      </c>
      <c r="AU185" s="183" t="e">
        <f t="shared" si="209"/>
        <v>#DIV/0!</v>
      </c>
      <c r="AV185" s="185">
        <f>COMMANDE!O185</f>
        <v>0</v>
      </c>
      <c r="AW185" s="186" t="str">
        <f t="shared" si="169"/>
        <v>-</v>
      </c>
      <c r="AX185" s="187" t="e">
        <f t="shared" si="170"/>
        <v>#VALUE!</v>
      </c>
      <c r="AY185" s="185">
        <f>COMMANDE!Q185</f>
        <v>0</v>
      </c>
      <c r="AZ185" s="186" t="str">
        <f t="shared" si="171"/>
        <v>-</v>
      </c>
      <c r="BA185" s="187" t="e">
        <f t="shared" si="172"/>
        <v>#VALUE!</v>
      </c>
      <c r="BB185" s="185">
        <f>COMMANDE!S185</f>
        <v>0</v>
      </c>
      <c r="BC185" s="186" t="str">
        <f t="shared" si="173"/>
        <v>-</v>
      </c>
      <c r="BD185" s="187" t="e">
        <f t="shared" si="174"/>
        <v>#VALUE!</v>
      </c>
      <c r="BE185" s="185">
        <f>COMMANDE!U185</f>
        <v>0</v>
      </c>
      <c r="BF185" s="186" t="str">
        <f t="shared" si="175"/>
        <v>-</v>
      </c>
      <c r="BG185" s="187" t="e">
        <f t="shared" si="176"/>
        <v>#VALUE!</v>
      </c>
      <c r="BH185" s="185">
        <f>COMMANDE!W185</f>
        <v>0</v>
      </c>
      <c r="BI185" s="186" t="str">
        <f t="shared" si="177"/>
        <v>-</v>
      </c>
      <c r="BJ185" s="187" t="e">
        <f t="shared" si="178"/>
        <v>#VALUE!</v>
      </c>
      <c r="BK185" s="185">
        <f>COMMANDE!Y185</f>
        <v>0</v>
      </c>
      <c r="BL185" s="186" t="str">
        <f t="shared" si="179"/>
        <v>-</v>
      </c>
      <c r="BM185" s="187" t="e">
        <f t="shared" si="180"/>
        <v>#VALUE!</v>
      </c>
      <c r="BN185" s="185">
        <f>COMMANDE!AA185</f>
        <v>0</v>
      </c>
      <c r="BO185" s="186" t="str">
        <f t="shared" si="181"/>
        <v>-</v>
      </c>
      <c r="BP185" s="187" t="e">
        <f t="shared" si="182"/>
        <v>#VALUE!</v>
      </c>
      <c r="BQ185" s="185">
        <f>COMMANDE!AC185</f>
        <v>0</v>
      </c>
      <c r="BR185" s="186" t="str">
        <f t="shared" si="183"/>
        <v>-</v>
      </c>
      <c r="BS185" s="187" t="e">
        <f t="shared" si="184"/>
        <v>#VALUE!</v>
      </c>
      <c r="BT185" s="185">
        <f>COMMANDE!AE185</f>
        <v>0</v>
      </c>
      <c r="BU185" s="186" t="str">
        <f t="shared" si="185"/>
        <v>-</v>
      </c>
      <c r="BV185" s="187" t="e">
        <f t="shared" si="186"/>
        <v>#VALUE!</v>
      </c>
      <c r="BW185" s="185">
        <f>COMMANDE!AG185</f>
        <v>0</v>
      </c>
      <c r="BX185" s="186" t="str">
        <f t="shared" si="187"/>
        <v>-</v>
      </c>
      <c r="BY185" s="187" t="e">
        <f t="shared" si="188"/>
        <v>#VALUE!</v>
      </c>
      <c r="BZ185" s="185">
        <f>COMMANDE!AI185</f>
        <v>0</v>
      </c>
      <c r="CA185" s="186" t="str">
        <f t="shared" si="189"/>
        <v>-</v>
      </c>
      <c r="CB185" s="187" t="e">
        <f t="shared" si="190"/>
        <v>#VALUE!</v>
      </c>
      <c r="CC185" s="185">
        <f>COMMANDE!AK185</f>
        <v>0</v>
      </c>
      <c r="CD185" s="186" t="str">
        <f t="shared" si="191"/>
        <v>-</v>
      </c>
      <c r="CE185" s="187" t="e">
        <f t="shared" si="192"/>
        <v>#VALUE!</v>
      </c>
      <c r="CF185" s="185">
        <f>COMMANDE!AM185</f>
        <v>0</v>
      </c>
      <c r="CG185" s="186" t="str">
        <f t="shared" si="193"/>
        <v>-</v>
      </c>
      <c r="CH185" s="187" t="e">
        <f t="shared" si="194"/>
        <v>#VALUE!</v>
      </c>
      <c r="CI185" s="185">
        <f>COMMANDE!AO185</f>
        <v>0</v>
      </c>
      <c r="CJ185" s="186" t="str">
        <f t="shared" si="195"/>
        <v>-</v>
      </c>
      <c r="CK185" s="187" t="e">
        <f t="shared" si="196"/>
        <v>#VALUE!</v>
      </c>
      <c r="CL185" s="185">
        <f>COMMANDE!AQ185</f>
        <v>0</v>
      </c>
      <c r="CM185" s="186" t="str">
        <f t="shared" si="197"/>
        <v>-</v>
      </c>
      <c r="CN185" s="187" t="e">
        <f t="shared" si="198"/>
        <v>#VALUE!</v>
      </c>
      <c r="CO185" s="185">
        <f>COMMANDE!AS185</f>
        <v>0</v>
      </c>
      <c r="CP185" s="186" t="str">
        <f t="shared" si="199"/>
        <v>-</v>
      </c>
      <c r="CQ185" s="187" t="e">
        <f t="shared" si="200"/>
        <v>#VALUE!</v>
      </c>
      <c r="CR185" s="185">
        <f>COMMANDE!AU185</f>
        <v>0</v>
      </c>
      <c r="CS185" s="186" t="str">
        <f t="shared" si="201"/>
        <v>-</v>
      </c>
      <c r="CT185" s="187" t="e">
        <f t="shared" si="202"/>
        <v>#VALUE!</v>
      </c>
      <c r="CU185" s="185">
        <f>COMMANDE!AW185</f>
        <v>0</v>
      </c>
      <c r="CV185" s="186" t="str">
        <f t="shared" si="203"/>
        <v>-</v>
      </c>
      <c r="CW185" s="187" t="e">
        <f t="shared" si="204"/>
        <v>#VALUE!</v>
      </c>
      <c r="CX185" s="185">
        <f>COMMANDE!AY185</f>
        <v>0</v>
      </c>
      <c r="CY185" s="186" t="str">
        <f t="shared" si="205"/>
        <v>-</v>
      </c>
      <c r="CZ185" s="187" t="e">
        <f t="shared" si="206"/>
        <v>#VALUE!</v>
      </c>
      <c r="DA185" s="185">
        <f>COMMANDE!BA185</f>
        <v>0</v>
      </c>
      <c r="DB185" s="186" t="str">
        <f t="shared" si="207"/>
        <v>-</v>
      </c>
      <c r="DC185" s="187" t="e">
        <f t="shared" si="208"/>
        <v>#VALUE!</v>
      </c>
      <c r="DD185" s="416"/>
      <c r="DE185" s="188"/>
    </row>
    <row r="186" spans="1:109" ht="40" customHeight="1" x14ac:dyDescent="0.2">
      <c r="A186" s="390" t="e">
        <f t="shared" si="141"/>
        <v>#VALUE!</v>
      </c>
      <c r="B186" s="390" t="e">
        <f t="shared" si="142"/>
        <v>#VALUE!</v>
      </c>
      <c r="C186" s="390" t="e">
        <f t="shared" si="143"/>
        <v>#VALUE!</v>
      </c>
      <c r="D186" s="390" t="e">
        <f t="shared" si="144"/>
        <v>#VALUE!</v>
      </c>
      <c r="E186" s="390" t="e">
        <f t="shared" si="145"/>
        <v>#VALUE!</v>
      </c>
      <c r="F186" s="390" t="e">
        <f t="shared" si="146"/>
        <v>#VALUE!</v>
      </c>
      <c r="G186" s="390" t="e">
        <f t="shared" si="147"/>
        <v>#VALUE!</v>
      </c>
      <c r="H186" s="390" t="e">
        <f t="shared" si="148"/>
        <v>#VALUE!</v>
      </c>
      <c r="I186" s="390" t="e">
        <f t="shared" si="149"/>
        <v>#VALUE!</v>
      </c>
      <c r="J186" s="390" t="e">
        <f t="shared" si="150"/>
        <v>#VALUE!</v>
      </c>
      <c r="K186" s="390" t="e">
        <f t="shared" si="151"/>
        <v>#VALUE!</v>
      </c>
      <c r="L186" s="390" t="e">
        <f t="shared" si="152"/>
        <v>#VALUE!</v>
      </c>
      <c r="M186" s="390" t="e">
        <f t="shared" si="153"/>
        <v>#VALUE!</v>
      </c>
      <c r="N186" s="390" t="e">
        <f t="shared" si="154"/>
        <v>#VALUE!</v>
      </c>
      <c r="O186" s="390" t="e">
        <f t="shared" si="155"/>
        <v>#VALUE!</v>
      </c>
      <c r="P186" s="390" t="e">
        <f t="shared" si="156"/>
        <v>#VALUE!</v>
      </c>
      <c r="Q186" s="390" t="e">
        <f t="shared" si="157"/>
        <v>#VALUE!</v>
      </c>
      <c r="R186" s="390" t="e">
        <f t="shared" si="158"/>
        <v>#VALUE!</v>
      </c>
      <c r="S186" s="390" t="e">
        <f t="shared" si="159"/>
        <v>#VALUE!</v>
      </c>
      <c r="T186" s="390" t="e">
        <f t="shared" si="160"/>
        <v>#VALUE!</v>
      </c>
      <c r="U186" s="387">
        <f t="shared" si="161"/>
        <v>0</v>
      </c>
      <c r="V186" s="175">
        <f>BDD!A176</f>
        <v>3824</v>
      </c>
      <c r="W186" s="176" t="str">
        <f>BDD!B176</f>
        <v>Radis Daikon</v>
      </c>
      <c r="X186" s="177" t="str">
        <f>IF(BDD!F176=0, "", BDD!F176)</f>
        <v>❤️</v>
      </c>
      <c r="Y186" s="178" t="e">
        <f>ROUND(BDD!G176+FDP_CMD_KG, 2)</f>
        <v>#VALUE!</v>
      </c>
      <c r="Z186" s="178" t="e">
        <f>ROUND(BDD!G176+FDP_FACT_KG, 2)</f>
        <v>#DIV/0!</v>
      </c>
      <c r="AA186" s="179" t="str">
        <f>BDD!H176</f>
        <v>kg</v>
      </c>
      <c r="AB186" s="180" t="e">
        <f>IF(NOT(ISBLANK(BDD!I176)), ROUND(SUM((BDD!G176*reduc1),FDP_CMD_KG), 2), "")</f>
        <v>#VALUE!</v>
      </c>
      <c r="AC186" s="180" t="str">
        <f>IF(NOT(ISBLANK(BDD!J176)), ROUND(SUM((BDD!G176*reduc2),FDP_CMD_KG), 2), "")</f>
        <v/>
      </c>
      <c r="AD186" s="180" t="str">
        <f>IF(NOT(ISBLANK(BDD!K176)), ROUND(SUM((BDD!G176*reduc3),FDP_CMD_KG), 2), "")</f>
        <v/>
      </c>
      <c r="AE186" s="180" t="e">
        <f>IF(NOT(ISBLANK(BDD!I176)), ROUND(SUM((BDD!G176*reduc1),FDP_FACT_KG), 2), "")</f>
        <v>#DIV/0!</v>
      </c>
      <c r="AF186" s="180" t="str">
        <f>IF(NOT(ISBLANK(BDD!J176)), ROUND(SUM((BDD!G176*reduc2),FDP_FACT_KG), 2), "")</f>
        <v/>
      </c>
      <c r="AG186" s="180" t="str">
        <f>IF(NOT(ISBLANK(BDD!K176)), ROUND(SUM((BDD!G176*reduc3),FDP_FACT_KG), 2), "")</f>
        <v/>
      </c>
      <c r="AH186" s="181" t="str">
        <f>BDD!C176</f>
        <v>Espagne</v>
      </c>
      <c r="AI186" s="403">
        <f t="shared" si="162"/>
        <v>0</v>
      </c>
      <c r="AJ186" s="182" t="e">
        <f t="shared" si="163"/>
        <v>#VALUE!</v>
      </c>
      <c r="AK186" s="183" t="e">
        <f t="shared" si="164"/>
        <v>#VALUE!</v>
      </c>
      <c r="AL186" s="534"/>
      <c r="AM186" s="410"/>
      <c r="AN186" s="182" t="e">
        <f t="shared" si="165"/>
        <v>#DIV/0!</v>
      </c>
      <c r="AO186" s="184" t="e">
        <f t="shared" si="166"/>
        <v>#DIV/0!</v>
      </c>
      <c r="AP186" s="174"/>
      <c r="AQ186" s="174"/>
      <c r="AR186" s="534"/>
      <c r="AS186" s="409">
        <f t="shared" si="167"/>
        <v>0</v>
      </c>
      <c r="AT186" s="182" t="e">
        <f t="shared" si="168"/>
        <v>#DIV/0!</v>
      </c>
      <c r="AU186" s="183" t="e">
        <f t="shared" si="209"/>
        <v>#DIV/0!</v>
      </c>
      <c r="AV186" s="185">
        <f>COMMANDE!O186</f>
        <v>0</v>
      </c>
      <c r="AW186" s="186" t="str">
        <f t="shared" si="169"/>
        <v>-</v>
      </c>
      <c r="AX186" s="187" t="e">
        <f t="shared" si="170"/>
        <v>#VALUE!</v>
      </c>
      <c r="AY186" s="185">
        <f>COMMANDE!Q186</f>
        <v>0</v>
      </c>
      <c r="AZ186" s="186" t="str">
        <f t="shared" si="171"/>
        <v>-</v>
      </c>
      <c r="BA186" s="187" t="e">
        <f t="shared" si="172"/>
        <v>#VALUE!</v>
      </c>
      <c r="BB186" s="185">
        <f>COMMANDE!S186</f>
        <v>0</v>
      </c>
      <c r="BC186" s="186" t="str">
        <f t="shared" si="173"/>
        <v>-</v>
      </c>
      <c r="BD186" s="187" t="e">
        <f t="shared" si="174"/>
        <v>#VALUE!</v>
      </c>
      <c r="BE186" s="185">
        <f>COMMANDE!U186</f>
        <v>0</v>
      </c>
      <c r="BF186" s="186" t="str">
        <f t="shared" si="175"/>
        <v>-</v>
      </c>
      <c r="BG186" s="187" t="e">
        <f t="shared" si="176"/>
        <v>#VALUE!</v>
      </c>
      <c r="BH186" s="185">
        <f>COMMANDE!W186</f>
        <v>0</v>
      </c>
      <c r="BI186" s="186" t="str">
        <f t="shared" si="177"/>
        <v>-</v>
      </c>
      <c r="BJ186" s="187" t="e">
        <f t="shared" si="178"/>
        <v>#VALUE!</v>
      </c>
      <c r="BK186" s="185">
        <f>COMMANDE!Y186</f>
        <v>0</v>
      </c>
      <c r="BL186" s="186" t="str">
        <f t="shared" si="179"/>
        <v>-</v>
      </c>
      <c r="BM186" s="187" t="e">
        <f t="shared" si="180"/>
        <v>#VALUE!</v>
      </c>
      <c r="BN186" s="185">
        <f>COMMANDE!AA186</f>
        <v>0</v>
      </c>
      <c r="BO186" s="186" t="str">
        <f t="shared" si="181"/>
        <v>-</v>
      </c>
      <c r="BP186" s="187" t="e">
        <f t="shared" si="182"/>
        <v>#VALUE!</v>
      </c>
      <c r="BQ186" s="185">
        <f>COMMANDE!AC186</f>
        <v>0</v>
      </c>
      <c r="BR186" s="186" t="str">
        <f t="shared" si="183"/>
        <v>-</v>
      </c>
      <c r="BS186" s="187" t="e">
        <f t="shared" si="184"/>
        <v>#VALUE!</v>
      </c>
      <c r="BT186" s="185">
        <f>COMMANDE!AE186</f>
        <v>0</v>
      </c>
      <c r="BU186" s="186" t="str">
        <f t="shared" si="185"/>
        <v>-</v>
      </c>
      <c r="BV186" s="187" t="e">
        <f t="shared" si="186"/>
        <v>#VALUE!</v>
      </c>
      <c r="BW186" s="185">
        <f>COMMANDE!AG186</f>
        <v>0</v>
      </c>
      <c r="BX186" s="186" t="str">
        <f t="shared" si="187"/>
        <v>-</v>
      </c>
      <c r="BY186" s="187" t="e">
        <f t="shared" si="188"/>
        <v>#VALUE!</v>
      </c>
      <c r="BZ186" s="185">
        <f>COMMANDE!AI186</f>
        <v>0</v>
      </c>
      <c r="CA186" s="186" t="str">
        <f t="shared" si="189"/>
        <v>-</v>
      </c>
      <c r="CB186" s="187" t="e">
        <f t="shared" si="190"/>
        <v>#VALUE!</v>
      </c>
      <c r="CC186" s="185">
        <f>COMMANDE!AK186</f>
        <v>0</v>
      </c>
      <c r="CD186" s="186" t="str">
        <f t="shared" si="191"/>
        <v>-</v>
      </c>
      <c r="CE186" s="187" t="e">
        <f t="shared" si="192"/>
        <v>#VALUE!</v>
      </c>
      <c r="CF186" s="185">
        <f>COMMANDE!AM186</f>
        <v>0</v>
      </c>
      <c r="CG186" s="186" t="str">
        <f t="shared" si="193"/>
        <v>-</v>
      </c>
      <c r="CH186" s="187" t="e">
        <f t="shared" si="194"/>
        <v>#VALUE!</v>
      </c>
      <c r="CI186" s="185">
        <f>COMMANDE!AO186</f>
        <v>0</v>
      </c>
      <c r="CJ186" s="186" t="str">
        <f t="shared" si="195"/>
        <v>-</v>
      </c>
      <c r="CK186" s="187" t="e">
        <f t="shared" si="196"/>
        <v>#VALUE!</v>
      </c>
      <c r="CL186" s="185">
        <f>COMMANDE!AQ186</f>
        <v>0</v>
      </c>
      <c r="CM186" s="186" t="str">
        <f t="shared" si="197"/>
        <v>-</v>
      </c>
      <c r="CN186" s="187" t="e">
        <f t="shared" si="198"/>
        <v>#VALUE!</v>
      </c>
      <c r="CO186" s="185">
        <f>COMMANDE!AS186</f>
        <v>0</v>
      </c>
      <c r="CP186" s="186" t="str">
        <f t="shared" si="199"/>
        <v>-</v>
      </c>
      <c r="CQ186" s="187" t="e">
        <f t="shared" si="200"/>
        <v>#VALUE!</v>
      </c>
      <c r="CR186" s="185">
        <f>COMMANDE!AU186</f>
        <v>0</v>
      </c>
      <c r="CS186" s="186" t="str">
        <f t="shared" si="201"/>
        <v>-</v>
      </c>
      <c r="CT186" s="187" t="e">
        <f t="shared" si="202"/>
        <v>#VALUE!</v>
      </c>
      <c r="CU186" s="185">
        <f>COMMANDE!AW186</f>
        <v>0</v>
      </c>
      <c r="CV186" s="186" t="str">
        <f t="shared" si="203"/>
        <v>-</v>
      </c>
      <c r="CW186" s="187" t="e">
        <f t="shared" si="204"/>
        <v>#VALUE!</v>
      </c>
      <c r="CX186" s="185">
        <f>COMMANDE!AY186</f>
        <v>0</v>
      </c>
      <c r="CY186" s="186" t="str">
        <f t="shared" si="205"/>
        <v>-</v>
      </c>
      <c r="CZ186" s="187" t="e">
        <f t="shared" si="206"/>
        <v>#VALUE!</v>
      </c>
      <c r="DA186" s="185">
        <f>COMMANDE!BA186</f>
        <v>0</v>
      </c>
      <c r="DB186" s="186" t="str">
        <f t="shared" si="207"/>
        <v>-</v>
      </c>
      <c r="DC186" s="187" t="e">
        <f t="shared" si="208"/>
        <v>#VALUE!</v>
      </c>
      <c r="DD186" s="416"/>
      <c r="DE186" s="188"/>
    </row>
    <row r="187" spans="1:109" ht="40" customHeight="1" x14ac:dyDescent="0.2">
      <c r="A187" s="390" t="e">
        <f t="shared" si="141"/>
        <v>#VALUE!</v>
      </c>
      <c r="B187" s="390" t="e">
        <f t="shared" si="142"/>
        <v>#VALUE!</v>
      </c>
      <c r="C187" s="390" t="e">
        <f t="shared" si="143"/>
        <v>#VALUE!</v>
      </c>
      <c r="D187" s="390" t="e">
        <f t="shared" si="144"/>
        <v>#VALUE!</v>
      </c>
      <c r="E187" s="390" t="e">
        <f t="shared" si="145"/>
        <v>#VALUE!</v>
      </c>
      <c r="F187" s="390" t="e">
        <f t="shared" si="146"/>
        <v>#VALUE!</v>
      </c>
      <c r="G187" s="390" t="e">
        <f t="shared" si="147"/>
        <v>#VALUE!</v>
      </c>
      <c r="H187" s="390" t="e">
        <f t="shared" si="148"/>
        <v>#VALUE!</v>
      </c>
      <c r="I187" s="390" t="e">
        <f t="shared" si="149"/>
        <v>#VALUE!</v>
      </c>
      <c r="J187" s="390" t="e">
        <f t="shared" si="150"/>
        <v>#VALUE!</v>
      </c>
      <c r="K187" s="390" t="e">
        <f t="shared" si="151"/>
        <v>#VALUE!</v>
      </c>
      <c r="L187" s="390" t="e">
        <f t="shared" si="152"/>
        <v>#VALUE!</v>
      </c>
      <c r="M187" s="390" t="e">
        <f t="shared" si="153"/>
        <v>#VALUE!</v>
      </c>
      <c r="N187" s="390" t="e">
        <f t="shared" si="154"/>
        <v>#VALUE!</v>
      </c>
      <c r="O187" s="390" t="e">
        <f t="shared" si="155"/>
        <v>#VALUE!</v>
      </c>
      <c r="P187" s="390" t="e">
        <f t="shared" si="156"/>
        <v>#VALUE!</v>
      </c>
      <c r="Q187" s="390" t="e">
        <f t="shared" si="157"/>
        <v>#VALUE!</v>
      </c>
      <c r="R187" s="390" t="e">
        <f t="shared" si="158"/>
        <v>#VALUE!</v>
      </c>
      <c r="S187" s="390" t="e">
        <f t="shared" si="159"/>
        <v>#VALUE!</v>
      </c>
      <c r="T187" s="390" t="e">
        <f t="shared" si="160"/>
        <v>#VALUE!</v>
      </c>
      <c r="U187" s="387">
        <f t="shared" si="161"/>
        <v>0</v>
      </c>
      <c r="V187" s="175">
        <f>BDD!A177</f>
        <v>1073</v>
      </c>
      <c r="W187" s="176" t="str">
        <f>BDD!B177</f>
        <v>Raisin sec Sultana BIO
    - (env. 1kg)</v>
      </c>
      <c r="X187" s="177" t="str">
        <f>IF(BDD!F177=0, "", BDD!F177)</f>
        <v>❤️</v>
      </c>
      <c r="Y187" s="178" t="e">
        <f>ROUND(BDD!G177+FDP_CMD_KG, 2)</f>
        <v>#VALUE!</v>
      </c>
      <c r="Z187" s="178" t="e">
        <f>ROUND(BDD!G177+FDP_FACT_KG, 2)</f>
        <v>#DIV/0!</v>
      </c>
      <c r="AA187" s="179" t="str">
        <f>BDD!H177</f>
        <v>Pièce</v>
      </c>
      <c r="AB187" s="180" t="e">
        <f>IF(NOT(ISBLANK(BDD!I177)), ROUND(SUM((BDD!G177*reduc1),FDP_CMD_KG), 2), "")</f>
        <v>#VALUE!</v>
      </c>
      <c r="AC187" s="180" t="e">
        <f>IF(NOT(ISBLANK(BDD!J177)), ROUND(SUM((BDD!G177*reduc2),FDP_CMD_KG), 2), "")</f>
        <v>#VALUE!</v>
      </c>
      <c r="AD187" s="180" t="str">
        <f>IF(NOT(ISBLANK(BDD!K177)), ROUND(SUM((BDD!G177*reduc3),FDP_CMD_KG), 2), "")</f>
        <v/>
      </c>
      <c r="AE187" s="180" t="e">
        <f>IF(NOT(ISBLANK(BDD!I177)), ROUND(SUM((BDD!G177*reduc1),FDP_FACT_KG), 2), "")</f>
        <v>#DIV/0!</v>
      </c>
      <c r="AF187" s="180" t="e">
        <f>IF(NOT(ISBLANK(BDD!J177)), ROUND(SUM((BDD!G177*reduc2),FDP_FACT_KG), 2), "")</f>
        <v>#DIV/0!</v>
      </c>
      <c r="AG187" s="180" t="str">
        <f>IF(NOT(ISBLANK(BDD!K177)), ROUND(SUM((BDD!G177*reduc3),FDP_FACT_KG), 2), "")</f>
        <v/>
      </c>
      <c r="AH187" s="181" t="str">
        <f>BDD!C177</f>
        <v>Turquie</v>
      </c>
      <c r="AI187" s="403">
        <f t="shared" si="162"/>
        <v>0</v>
      </c>
      <c r="AJ187" s="182" t="e">
        <f t="shared" si="163"/>
        <v>#VALUE!</v>
      </c>
      <c r="AK187" s="183" t="e">
        <f t="shared" si="164"/>
        <v>#VALUE!</v>
      </c>
      <c r="AL187" s="534"/>
      <c r="AM187" s="410"/>
      <c r="AN187" s="182" t="e">
        <f t="shared" si="165"/>
        <v>#DIV/0!</v>
      </c>
      <c r="AO187" s="184" t="e">
        <f t="shared" si="166"/>
        <v>#DIV/0!</v>
      </c>
      <c r="AP187" s="174"/>
      <c r="AQ187" s="174"/>
      <c r="AR187" s="534"/>
      <c r="AS187" s="409">
        <f t="shared" si="167"/>
        <v>0</v>
      </c>
      <c r="AT187" s="182" t="e">
        <f t="shared" si="168"/>
        <v>#DIV/0!</v>
      </c>
      <c r="AU187" s="183" t="e">
        <f t="shared" si="209"/>
        <v>#DIV/0!</v>
      </c>
      <c r="AV187" s="185">
        <f>COMMANDE!O187</f>
        <v>0</v>
      </c>
      <c r="AW187" s="186" t="str">
        <f t="shared" si="169"/>
        <v>-</v>
      </c>
      <c r="AX187" s="187" t="e">
        <f t="shared" si="170"/>
        <v>#VALUE!</v>
      </c>
      <c r="AY187" s="185">
        <f>COMMANDE!Q187</f>
        <v>0</v>
      </c>
      <c r="AZ187" s="186" t="str">
        <f t="shared" si="171"/>
        <v>-</v>
      </c>
      <c r="BA187" s="187" t="e">
        <f t="shared" si="172"/>
        <v>#VALUE!</v>
      </c>
      <c r="BB187" s="185">
        <f>COMMANDE!S187</f>
        <v>0</v>
      </c>
      <c r="BC187" s="186" t="str">
        <f t="shared" si="173"/>
        <v>-</v>
      </c>
      <c r="BD187" s="187" t="e">
        <f t="shared" si="174"/>
        <v>#VALUE!</v>
      </c>
      <c r="BE187" s="185">
        <f>COMMANDE!U187</f>
        <v>0</v>
      </c>
      <c r="BF187" s="186" t="str">
        <f t="shared" si="175"/>
        <v>-</v>
      </c>
      <c r="BG187" s="187" t="e">
        <f t="shared" si="176"/>
        <v>#VALUE!</v>
      </c>
      <c r="BH187" s="185">
        <f>COMMANDE!W187</f>
        <v>0</v>
      </c>
      <c r="BI187" s="186" t="str">
        <f t="shared" si="177"/>
        <v>-</v>
      </c>
      <c r="BJ187" s="187" t="e">
        <f t="shared" si="178"/>
        <v>#VALUE!</v>
      </c>
      <c r="BK187" s="185">
        <f>COMMANDE!Y187</f>
        <v>0</v>
      </c>
      <c r="BL187" s="186" t="str">
        <f t="shared" si="179"/>
        <v>-</v>
      </c>
      <c r="BM187" s="187" t="e">
        <f t="shared" si="180"/>
        <v>#VALUE!</v>
      </c>
      <c r="BN187" s="185">
        <f>COMMANDE!AA187</f>
        <v>0</v>
      </c>
      <c r="BO187" s="186" t="str">
        <f t="shared" si="181"/>
        <v>-</v>
      </c>
      <c r="BP187" s="187" t="e">
        <f t="shared" si="182"/>
        <v>#VALUE!</v>
      </c>
      <c r="BQ187" s="185">
        <f>COMMANDE!AC187</f>
        <v>0</v>
      </c>
      <c r="BR187" s="186" t="str">
        <f t="shared" si="183"/>
        <v>-</v>
      </c>
      <c r="BS187" s="187" t="e">
        <f t="shared" si="184"/>
        <v>#VALUE!</v>
      </c>
      <c r="BT187" s="185">
        <f>COMMANDE!AE187</f>
        <v>0</v>
      </c>
      <c r="BU187" s="186" t="str">
        <f t="shared" si="185"/>
        <v>-</v>
      </c>
      <c r="BV187" s="187" t="e">
        <f t="shared" si="186"/>
        <v>#VALUE!</v>
      </c>
      <c r="BW187" s="185">
        <f>COMMANDE!AG187</f>
        <v>0</v>
      </c>
      <c r="BX187" s="186" t="str">
        <f t="shared" si="187"/>
        <v>-</v>
      </c>
      <c r="BY187" s="187" t="e">
        <f t="shared" si="188"/>
        <v>#VALUE!</v>
      </c>
      <c r="BZ187" s="185">
        <f>COMMANDE!AI187</f>
        <v>0</v>
      </c>
      <c r="CA187" s="186" t="str">
        <f t="shared" si="189"/>
        <v>-</v>
      </c>
      <c r="CB187" s="187" t="e">
        <f t="shared" si="190"/>
        <v>#VALUE!</v>
      </c>
      <c r="CC187" s="185">
        <f>COMMANDE!AK187</f>
        <v>0</v>
      </c>
      <c r="CD187" s="186" t="str">
        <f t="shared" si="191"/>
        <v>-</v>
      </c>
      <c r="CE187" s="187" t="e">
        <f t="shared" si="192"/>
        <v>#VALUE!</v>
      </c>
      <c r="CF187" s="185">
        <f>COMMANDE!AM187</f>
        <v>0</v>
      </c>
      <c r="CG187" s="186" t="str">
        <f t="shared" si="193"/>
        <v>-</v>
      </c>
      <c r="CH187" s="187" t="e">
        <f t="shared" si="194"/>
        <v>#VALUE!</v>
      </c>
      <c r="CI187" s="185">
        <f>COMMANDE!AO187</f>
        <v>0</v>
      </c>
      <c r="CJ187" s="186" t="str">
        <f t="shared" si="195"/>
        <v>-</v>
      </c>
      <c r="CK187" s="187" t="e">
        <f t="shared" si="196"/>
        <v>#VALUE!</v>
      </c>
      <c r="CL187" s="185">
        <f>COMMANDE!AQ187</f>
        <v>0</v>
      </c>
      <c r="CM187" s="186" t="str">
        <f t="shared" si="197"/>
        <v>-</v>
      </c>
      <c r="CN187" s="187" t="e">
        <f t="shared" si="198"/>
        <v>#VALUE!</v>
      </c>
      <c r="CO187" s="185">
        <f>COMMANDE!AS187</f>
        <v>0</v>
      </c>
      <c r="CP187" s="186" t="str">
        <f t="shared" si="199"/>
        <v>-</v>
      </c>
      <c r="CQ187" s="187" t="e">
        <f t="shared" si="200"/>
        <v>#VALUE!</v>
      </c>
      <c r="CR187" s="185">
        <f>COMMANDE!AU187</f>
        <v>0</v>
      </c>
      <c r="CS187" s="186" t="str">
        <f t="shared" si="201"/>
        <v>-</v>
      </c>
      <c r="CT187" s="187" t="e">
        <f t="shared" si="202"/>
        <v>#VALUE!</v>
      </c>
      <c r="CU187" s="185">
        <f>COMMANDE!AW187</f>
        <v>0</v>
      </c>
      <c r="CV187" s="186" t="str">
        <f t="shared" si="203"/>
        <v>-</v>
      </c>
      <c r="CW187" s="187" t="e">
        <f t="shared" si="204"/>
        <v>#VALUE!</v>
      </c>
      <c r="CX187" s="185">
        <f>COMMANDE!AY187</f>
        <v>0</v>
      </c>
      <c r="CY187" s="186" t="str">
        <f t="shared" si="205"/>
        <v>-</v>
      </c>
      <c r="CZ187" s="187" t="e">
        <f t="shared" si="206"/>
        <v>#VALUE!</v>
      </c>
      <c r="DA187" s="185">
        <f>COMMANDE!BA187</f>
        <v>0</v>
      </c>
      <c r="DB187" s="186" t="str">
        <f t="shared" si="207"/>
        <v>-</v>
      </c>
      <c r="DC187" s="187" t="e">
        <f t="shared" si="208"/>
        <v>#VALUE!</v>
      </c>
      <c r="DD187" s="416"/>
      <c r="DE187" s="188"/>
    </row>
    <row r="188" spans="1:109" ht="40" customHeight="1" x14ac:dyDescent="0.2">
      <c r="A188" s="390" t="e">
        <f t="shared" si="141"/>
        <v>#VALUE!</v>
      </c>
      <c r="B188" s="390" t="e">
        <f t="shared" si="142"/>
        <v>#VALUE!</v>
      </c>
      <c r="C188" s="390" t="e">
        <f t="shared" si="143"/>
        <v>#VALUE!</v>
      </c>
      <c r="D188" s="390" t="e">
        <f t="shared" si="144"/>
        <v>#VALUE!</v>
      </c>
      <c r="E188" s="390" t="e">
        <f t="shared" si="145"/>
        <v>#VALUE!</v>
      </c>
      <c r="F188" s="390" t="e">
        <f t="shared" si="146"/>
        <v>#VALUE!</v>
      </c>
      <c r="G188" s="390" t="e">
        <f t="shared" si="147"/>
        <v>#VALUE!</v>
      </c>
      <c r="H188" s="390" t="e">
        <f t="shared" si="148"/>
        <v>#VALUE!</v>
      </c>
      <c r="I188" s="390" t="e">
        <f t="shared" si="149"/>
        <v>#VALUE!</v>
      </c>
      <c r="J188" s="390" t="e">
        <f t="shared" si="150"/>
        <v>#VALUE!</v>
      </c>
      <c r="K188" s="390" t="e">
        <f t="shared" si="151"/>
        <v>#VALUE!</v>
      </c>
      <c r="L188" s="390" t="e">
        <f t="shared" si="152"/>
        <v>#VALUE!</v>
      </c>
      <c r="M188" s="390" t="e">
        <f t="shared" si="153"/>
        <v>#VALUE!</v>
      </c>
      <c r="N188" s="390" t="e">
        <f t="shared" si="154"/>
        <v>#VALUE!</v>
      </c>
      <c r="O188" s="390" t="e">
        <f t="shared" si="155"/>
        <v>#VALUE!</v>
      </c>
      <c r="P188" s="390" t="e">
        <f t="shared" si="156"/>
        <v>#VALUE!</v>
      </c>
      <c r="Q188" s="390" t="e">
        <f t="shared" si="157"/>
        <v>#VALUE!</v>
      </c>
      <c r="R188" s="390" t="e">
        <f t="shared" si="158"/>
        <v>#VALUE!</v>
      </c>
      <c r="S188" s="390" t="e">
        <f t="shared" si="159"/>
        <v>#VALUE!</v>
      </c>
      <c r="T188" s="390" t="e">
        <f t="shared" si="160"/>
        <v>#VALUE!</v>
      </c>
      <c r="U188" s="387">
        <f t="shared" si="161"/>
        <v>0</v>
      </c>
      <c r="V188" s="175">
        <f>BDD!A178</f>
        <v>3752</v>
      </c>
      <c r="W188" s="176" t="str">
        <f>BDD!B178</f>
        <v>Raisins secs Muscat en grains
    - (env. 500g)</v>
      </c>
      <c r="X188" s="177" t="str">
        <f>IF(BDD!F178=0, "", BDD!F178)</f>
        <v>❤️</v>
      </c>
      <c r="Y188" s="178" t="e">
        <f>ROUND(BDD!G178+FDP_CMD_KG, 2)</f>
        <v>#VALUE!</v>
      </c>
      <c r="Z188" s="178" t="e">
        <f>ROUND(BDD!G178+FDP_FACT_KG, 2)</f>
        <v>#DIV/0!</v>
      </c>
      <c r="AA188" s="179" t="str">
        <f>BDD!H178</f>
        <v>Pièce</v>
      </c>
      <c r="AB188" s="180" t="str">
        <f>IF(NOT(ISBLANK(BDD!I178)), ROUND(SUM((BDD!G178*reduc1),FDP_CMD_KG), 2), "")</f>
        <v/>
      </c>
      <c r="AC188" s="180" t="str">
        <f>IF(NOT(ISBLANK(BDD!J178)), ROUND(SUM((BDD!G178*reduc2),FDP_CMD_KG), 2), "")</f>
        <v/>
      </c>
      <c r="AD188" s="180" t="str">
        <f>IF(NOT(ISBLANK(BDD!K178)), ROUND(SUM((BDD!G178*reduc3),FDP_CMD_KG), 2), "")</f>
        <v/>
      </c>
      <c r="AE188" s="180" t="str">
        <f>IF(NOT(ISBLANK(BDD!I178)), ROUND(SUM((BDD!G178*reduc1),FDP_FACT_KG), 2), "")</f>
        <v/>
      </c>
      <c r="AF188" s="180" t="str">
        <f>IF(NOT(ISBLANK(BDD!J178)), ROUND(SUM((BDD!G178*reduc2),FDP_FACT_KG), 2), "")</f>
        <v/>
      </c>
      <c r="AG188" s="180" t="str">
        <f>IF(NOT(ISBLANK(BDD!K178)), ROUND(SUM((BDD!G178*reduc3),FDP_FACT_KG), 2), "")</f>
        <v/>
      </c>
      <c r="AH188" s="181" t="str">
        <f>BDD!C178</f>
        <v>Malaga</v>
      </c>
      <c r="AI188" s="403">
        <f t="shared" si="162"/>
        <v>0</v>
      </c>
      <c r="AJ188" s="182" t="e">
        <f t="shared" si="163"/>
        <v>#VALUE!</v>
      </c>
      <c r="AK188" s="183" t="e">
        <f t="shared" si="164"/>
        <v>#VALUE!</v>
      </c>
      <c r="AL188" s="534"/>
      <c r="AM188" s="410"/>
      <c r="AN188" s="182" t="e">
        <f t="shared" si="165"/>
        <v>#DIV/0!</v>
      </c>
      <c r="AO188" s="184" t="e">
        <f t="shared" si="166"/>
        <v>#DIV/0!</v>
      </c>
      <c r="AP188" s="174"/>
      <c r="AQ188" s="174"/>
      <c r="AR188" s="534"/>
      <c r="AS188" s="409">
        <f t="shared" si="167"/>
        <v>0</v>
      </c>
      <c r="AT188" s="182" t="e">
        <f t="shared" si="168"/>
        <v>#DIV/0!</v>
      </c>
      <c r="AU188" s="183" t="e">
        <f t="shared" si="209"/>
        <v>#DIV/0!</v>
      </c>
      <c r="AV188" s="185">
        <f>COMMANDE!O188</f>
        <v>0</v>
      </c>
      <c r="AW188" s="186" t="str">
        <f t="shared" si="169"/>
        <v>-</v>
      </c>
      <c r="AX188" s="187" t="e">
        <f t="shared" si="170"/>
        <v>#VALUE!</v>
      </c>
      <c r="AY188" s="185">
        <f>COMMANDE!Q188</f>
        <v>0</v>
      </c>
      <c r="AZ188" s="186" t="str">
        <f t="shared" si="171"/>
        <v>-</v>
      </c>
      <c r="BA188" s="187" t="e">
        <f t="shared" si="172"/>
        <v>#VALUE!</v>
      </c>
      <c r="BB188" s="185">
        <f>COMMANDE!S188</f>
        <v>0</v>
      </c>
      <c r="BC188" s="186" t="str">
        <f t="shared" si="173"/>
        <v>-</v>
      </c>
      <c r="BD188" s="187" t="e">
        <f t="shared" si="174"/>
        <v>#VALUE!</v>
      </c>
      <c r="BE188" s="185">
        <f>COMMANDE!U188</f>
        <v>0</v>
      </c>
      <c r="BF188" s="186" t="str">
        <f t="shared" si="175"/>
        <v>-</v>
      </c>
      <c r="BG188" s="187" t="e">
        <f t="shared" si="176"/>
        <v>#VALUE!</v>
      </c>
      <c r="BH188" s="185">
        <f>COMMANDE!W188</f>
        <v>0</v>
      </c>
      <c r="BI188" s="186" t="str">
        <f t="shared" si="177"/>
        <v>-</v>
      </c>
      <c r="BJ188" s="187" t="e">
        <f t="shared" si="178"/>
        <v>#VALUE!</v>
      </c>
      <c r="BK188" s="185">
        <f>COMMANDE!Y188</f>
        <v>0</v>
      </c>
      <c r="BL188" s="186" t="str">
        <f t="shared" si="179"/>
        <v>-</v>
      </c>
      <c r="BM188" s="187" t="e">
        <f t="shared" si="180"/>
        <v>#VALUE!</v>
      </c>
      <c r="BN188" s="185">
        <f>COMMANDE!AA188</f>
        <v>0</v>
      </c>
      <c r="BO188" s="186" t="str">
        <f t="shared" si="181"/>
        <v>-</v>
      </c>
      <c r="BP188" s="187" t="e">
        <f t="shared" si="182"/>
        <v>#VALUE!</v>
      </c>
      <c r="BQ188" s="185">
        <f>COMMANDE!AC188</f>
        <v>0</v>
      </c>
      <c r="BR188" s="186" t="str">
        <f t="shared" si="183"/>
        <v>-</v>
      </c>
      <c r="BS188" s="187" t="e">
        <f t="shared" si="184"/>
        <v>#VALUE!</v>
      </c>
      <c r="BT188" s="185">
        <f>COMMANDE!AE188</f>
        <v>0</v>
      </c>
      <c r="BU188" s="186" t="str">
        <f t="shared" si="185"/>
        <v>-</v>
      </c>
      <c r="BV188" s="187" t="e">
        <f t="shared" si="186"/>
        <v>#VALUE!</v>
      </c>
      <c r="BW188" s="185">
        <f>COMMANDE!AG188</f>
        <v>0</v>
      </c>
      <c r="BX188" s="186" t="str">
        <f t="shared" si="187"/>
        <v>-</v>
      </c>
      <c r="BY188" s="187" t="e">
        <f t="shared" si="188"/>
        <v>#VALUE!</v>
      </c>
      <c r="BZ188" s="185">
        <f>COMMANDE!AI188</f>
        <v>0</v>
      </c>
      <c r="CA188" s="186" t="str">
        <f t="shared" si="189"/>
        <v>-</v>
      </c>
      <c r="CB188" s="187" t="e">
        <f t="shared" si="190"/>
        <v>#VALUE!</v>
      </c>
      <c r="CC188" s="185">
        <f>COMMANDE!AK188</f>
        <v>0</v>
      </c>
      <c r="CD188" s="186" t="str">
        <f t="shared" si="191"/>
        <v>-</v>
      </c>
      <c r="CE188" s="187" t="e">
        <f t="shared" si="192"/>
        <v>#VALUE!</v>
      </c>
      <c r="CF188" s="185">
        <f>COMMANDE!AM188</f>
        <v>0</v>
      </c>
      <c r="CG188" s="186" t="str">
        <f t="shared" si="193"/>
        <v>-</v>
      </c>
      <c r="CH188" s="187" t="e">
        <f t="shared" si="194"/>
        <v>#VALUE!</v>
      </c>
      <c r="CI188" s="185">
        <f>COMMANDE!AO188</f>
        <v>0</v>
      </c>
      <c r="CJ188" s="186" t="str">
        <f t="shared" si="195"/>
        <v>-</v>
      </c>
      <c r="CK188" s="187" t="e">
        <f t="shared" si="196"/>
        <v>#VALUE!</v>
      </c>
      <c r="CL188" s="185">
        <f>COMMANDE!AQ188</f>
        <v>0</v>
      </c>
      <c r="CM188" s="186" t="str">
        <f t="shared" si="197"/>
        <v>-</v>
      </c>
      <c r="CN188" s="187" t="e">
        <f t="shared" si="198"/>
        <v>#VALUE!</v>
      </c>
      <c r="CO188" s="185">
        <f>COMMANDE!AS188</f>
        <v>0</v>
      </c>
      <c r="CP188" s="186" t="str">
        <f t="shared" si="199"/>
        <v>-</v>
      </c>
      <c r="CQ188" s="187" t="e">
        <f t="shared" si="200"/>
        <v>#VALUE!</v>
      </c>
      <c r="CR188" s="185">
        <f>COMMANDE!AU188</f>
        <v>0</v>
      </c>
      <c r="CS188" s="186" t="str">
        <f t="shared" si="201"/>
        <v>-</v>
      </c>
      <c r="CT188" s="187" t="e">
        <f t="shared" si="202"/>
        <v>#VALUE!</v>
      </c>
      <c r="CU188" s="185">
        <f>COMMANDE!AW188</f>
        <v>0</v>
      </c>
      <c r="CV188" s="186" t="str">
        <f t="shared" si="203"/>
        <v>-</v>
      </c>
      <c r="CW188" s="187" t="e">
        <f t="shared" si="204"/>
        <v>#VALUE!</v>
      </c>
      <c r="CX188" s="185">
        <f>COMMANDE!AY188</f>
        <v>0</v>
      </c>
      <c r="CY188" s="186" t="str">
        <f t="shared" si="205"/>
        <v>-</v>
      </c>
      <c r="CZ188" s="187" t="e">
        <f t="shared" si="206"/>
        <v>#VALUE!</v>
      </c>
      <c r="DA188" s="185">
        <f>COMMANDE!BA188</f>
        <v>0</v>
      </c>
      <c r="DB188" s="186" t="str">
        <f t="shared" si="207"/>
        <v>-</v>
      </c>
      <c r="DC188" s="187" t="e">
        <f t="shared" si="208"/>
        <v>#VALUE!</v>
      </c>
      <c r="DD188" s="416"/>
      <c r="DE188" s="188"/>
    </row>
    <row r="189" spans="1:109" ht="40" customHeight="1" x14ac:dyDescent="0.2">
      <c r="A189" s="390" t="e">
        <f t="shared" si="141"/>
        <v>#VALUE!</v>
      </c>
      <c r="B189" s="390" t="e">
        <f t="shared" si="142"/>
        <v>#VALUE!</v>
      </c>
      <c r="C189" s="390" t="e">
        <f t="shared" si="143"/>
        <v>#VALUE!</v>
      </c>
      <c r="D189" s="390" t="e">
        <f t="shared" si="144"/>
        <v>#VALUE!</v>
      </c>
      <c r="E189" s="390" t="e">
        <f t="shared" si="145"/>
        <v>#VALUE!</v>
      </c>
      <c r="F189" s="390" t="e">
        <f t="shared" si="146"/>
        <v>#VALUE!</v>
      </c>
      <c r="G189" s="390" t="e">
        <f t="shared" si="147"/>
        <v>#VALUE!</v>
      </c>
      <c r="H189" s="390" t="e">
        <f t="shared" si="148"/>
        <v>#VALUE!</v>
      </c>
      <c r="I189" s="390" t="e">
        <f t="shared" si="149"/>
        <v>#VALUE!</v>
      </c>
      <c r="J189" s="390" t="e">
        <f t="shared" si="150"/>
        <v>#VALUE!</v>
      </c>
      <c r="K189" s="390" t="e">
        <f t="shared" si="151"/>
        <v>#VALUE!</v>
      </c>
      <c r="L189" s="390" t="e">
        <f t="shared" si="152"/>
        <v>#VALUE!</v>
      </c>
      <c r="M189" s="390" t="e">
        <f t="shared" si="153"/>
        <v>#VALUE!</v>
      </c>
      <c r="N189" s="390" t="e">
        <f t="shared" si="154"/>
        <v>#VALUE!</v>
      </c>
      <c r="O189" s="390" t="e">
        <f t="shared" si="155"/>
        <v>#VALUE!</v>
      </c>
      <c r="P189" s="390" t="e">
        <f t="shared" si="156"/>
        <v>#VALUE!</v>
      </c>
      <c r="Q189" s="390" t="e">
        <f t="shared" si="157"/>
        <v>#VALUE!</v>
      </c>
      <c r="R189" s="390" t="e">
        <f t="shared" si="158"/>
        <v>#VALUE!</v>
      </c>
      <c r="S189" s="390" t="e">
        <f t="shared" si="159"/>
        <v>#VALUE!</v>
      </c>
      <c r="T189" s="390" t="e">
        <f t="shared" si="160"/>
        <v>#VALUE!</v>
      </c>
      <c r="U189" s="387">
        <f t="shared" si="161"/>
        <v>0</v>
      </c>
      <c r="V189" s="175">
        <f>BDD!A179</f>
        <v>3713</v>
      </c>
      <c r="W189" s="176" t="str">
        <f>BDD!B179</f>
        <v>Sel rose de l'Himalaya moulu
    - (sous vide, env. 1kg)</v>
      </c>
      <c r="X189" s="177" t="str">
        <f>IF(BDD!F179=0, "", BDD!F179)</f>
        <v>❤️</v>
      </c>
      <c r="Y189" s="178" t="e">
        <f>ROUND(BDD!G179+FDP_CMD_KG, 2)</f>
        <v>#VALUE!</v>
      </c>
      <c r="Z189" s="178" t="e">
        <f>ROUND(BDD!G179+FDP_FACT_KG, 2)</f>
        <v>#DIV/0!</v>
      </c>
      <c r="AA189" s="179" t="str">
        <f>BDD!H179</f>
        <v>kg</v>
      </c>
      <c r="AB189" s="180" t="e">
        <f>IF(NOT(ISBLANK(BDD!I179)), ROUND(SUM((BDD!G179*reduc1),FDP_CMD_KG), 2), "")</f>
        <v>#VALUE!</v>
      </c>
      <c r="AC189" s="180" t="str">
        <f>IF(NOT(ISBLANK(BDD!J179)), ROUND(SUM((BDD!G179*reduc2),FDP_CMD_KG), 2), "")</f>
        <v/>
      </c>
      <c r="AD189" s="180" t="str">
        <f>IF(NOT(ISBLANK(BDD!K179)), ROUND(SUM((BDD!G179*reduc3),FDP_CMD_KG), 2), "")</f>
        <v/>
      </c>
      <c r="AE189" s="180" t="e">
        <f>IF(NOT(ISBLANK(BDD!I179)), ROUND(SUM((BDD!G179*reduc1),FDP_FACT_KG), 2), "")</f>
        <v>#DIV/0!</v>
      </c>
      <c r="AF189" s="180" t="str">
        <f>IF(NOT(ISBLANK(BDD!J179)), ROUND(SUM((BDD!G179*reduc2),FDP_FACT_KG), 2), "")</f>
        <v/>
      </c>
      <c r="AG189" s="180" t="str">
        <f>IF(NOT(ISBLANK(BDD!K179)), ROUND(SUM((BDD!G179*reduc3),FDP_FACT_KG), 2), "")</f>
        <v/>
      </c>
      <c r="AH189" s="181" t="str">
        <f>BDD!C179</f>
        <v>Pakistan</v>
      </c>
      <c r="AI189" s="403">
        <f t="shared" si="162"/>
        <v>0</v>
      </c>
      <c r="AJ189" s="182" t="e">
        <f t="shared" si="163"/>
        <v>#VALUE!</v>
      </c>
      <c r="AK189" s="183" t="e">
        <f t="shared" si="164"/>
        <v>#VALUE!</v>
      </c>
      <c r="AL189" s="534"/>
      <c r="AM189" s="410"/>
      <c r="AN189" s="182" t="e">
        <f t="shared" si="165"/>
        <v>#DIV/0!</v>
      </c>
      <c r="AO189" s="184" t="e">
        <f t="shared" si="166"/>
        <v>#DIV/0!</v>
      </c>
      <c r="AP189" s="174"/>
      <c r="AQ189" s="174"/>
      <c r="AR189" s="534"/>
      <c r="AS189" s="409">
        <f t="shared" si="167"/>
        <v>0</v>
      </c>
      <c r="AT189" s="182" t="e">
        <f t="shared" si="168"/>
        <v>#DIV/0!</v>
      </c>
      <c r="AU189" s="183" t="e">
        <f t="shared" si="209"/>
        <v>#DIV/0!</v>
      </c>
      <c r="AV189" s="185">
        <f>COMMANDE!O189</f>
        <v>0</v>
      </c>
      <c r="AW189" s="186" t="str">
        <f t="shared" si="169"/>
        <v>-</v>
      </c>
      <c r="AX189" s="187" t="e">
        <f t="shared" si="170"/>
        <v>#VALUE!</v>
      </c>
      <c r="AY189" s="185">
        <f>COMMANDE!Q189</f>
        <v>0</v>
      </c>
      <c r="AZ189" s="186" t="str">
        <f t="shared" si="171"/>
        <v>-</v>
      </c>
      <c r="BA189" s="187" t="e">
        <f t="shared" si="172"/>
        <v>#VALUE!</v>
      </c>
      <c r="BB189" s="185">
        <f>COMMANDE!S189</f>
        <v>0</v>
      </c>
      <c r="BC189" s="186" t="str">
        <f t="shared" si="173"/>
        <v>-</v>
      </c>
      <c r="BD189" s="187" t="e">
        <f t="shared" si="174"/>
        <v>#VALUE!</v>
      </c>
      <c r="BE189" s="185">
        <f>COMMANDE!U189</f>
        <v>0</v>
      </c>
      <c r="BF189" s="186" t="str">
        <f t="shared" si="175"/>
        <v>-</v>
      </c>
      <c r="BG189" s="187" t="e">
        <f t="shared" si="176"/>
        <v>#VALUE!</v>
      </c>
      <c r="BH189" s="185">
        <f>COMMANDE!W189</f>
        <v>0</v>
      </c>
      <c r="BI189" s="186" t="str">
        <f t="shared" si="177"/>
        <v>-</v>
      </c>
      <c r="BJ189" s="187" t="e">
        <f t="shared" si="178"/>
        <v>#VALUE!</v>
      </c>
      <c r="BK189" s="185">
        <f>COMMANDE!Y189</f>
        <v>0</v>
      </c>
      <c r="BL189" s="186" t="str">
        <f t="shared" si="179"/>
        <v>-</v>
      </c>
      <c r="BM189" s="187" t="e">
        <f t="shared" si="180"/>
        <v>#VALUE!</v>
      </c>
      <c r="BN189" s="185">
        <f>COMMANDE!AA189</f>
        <v>0</v>
      </c>
      <c r="BO189" s="186" t="str">
        <f t="shared" si="181"/>
        <v>-</v>
      </c>
      <c r="BP189" s="187" t="e">
        <f t="shared" si="182"/>
        <v>#VALUE!</v>
      </c>
      <c r="BQ189" s="185">
        <f>COMMANDE!AC189</f>
        <v>0</v>
      </c>
      <c r="BR189" s="186" t="str">
        <f t="shared" si="183"/>
        <v>-</v>
      </c>
      <c r="BS189" s="187" t="e">
        <f t="shared" si="184"/>
        <v>#VALUE!</v>
      </c>
      <c r="BT189" s="185">
        <f>COMMANDE!AE189</f>
        <v>0</v>
      </c>
      <c r="BU189" s="186" t="str">
        <f t="shared" si="185"/>
        <v>-</v>
      </c>
      <c r="BV189" s="187" t="e">
        <f t="shared" si="186"/>
        <v>#VALUE!</v>
      </c>
      <c r="BW189" s="185">
        <f>COMMANDE!AG189</f>
        <v>0</v>
      </c>
      <c r="BX189" s="186" t="str">
        <f t="shared" si="187"/>
        <v>-</v>
      </c>
      <c r="BY189" s="187" t="e">
        <f t="shared" si="188"/>
        <v>#VALUE!</v>
      </c>
      <c r="BZ189" s="185">
        <f>COMMANDE!AI189</f>
        <v>0</v>
      </c>
      <c r="CA189" s="186" t="str">
        <f t="shared" si="189"/>
        <v>-</v>
      </c>
      <c r="CB189" s="187" t="e">
        <f t="shared" si="190"/>
        <v>#VALUE!</v>
      </c>
      <c r="CC189" s="185">
        <f>COMMANDE!AK189</f>
        <v>0</v>
      </c>
      <c r="CD189" s="186" t="str">
        <f t="shared" si="191"/>
        <v>-</v>
      </c>
      <c r="CE189" s="187" t="e">
        <f t="shared" si="192"/>
        <v>#VALUE!</v>
      </c>
      <c r="CF189" s="185">
        <f>COMMANDE!AM189</f>
        <v>0</v>
      </c>
      <c r="CG189" s="186" t="str">
        <f t="shared" si="193"/>
        <v>-</v>
      </c>
      <c r="CH189" s="187" t="e">
        <f t="shared" si="194"/>
        <v>#VALUE!</v>
      </c>
      <c r="CI189" s="185">
        <f>COMMANDE!AO189</f>
        <v>0</v>
      </c>
      <c r="CJ189" s="186" t="str">
        <f t="shared" si="195"/>
        <v>-</v>
      </c>
      <c r="CK189" s="187" t="e">
        <f t="shared" si="196"/>
        <v>#VALUE!</v>
      </c>
      <c r="CL189" s="185">
        <f>COMMANDE!AQ189</f>
        <v>0</v>
      </c>
      <c r="CM189" s="186" t="str">
        <f t="shared" si="197"/>
        <v>-</v>
      </c>
      <c r="CN189" s="187" t="e">
        <f t="shared" si="198"/>
        <v>#VALUE!</v>
      </c>
      <c r="CO189" s="185">
        <f>COMMANDE!AS189</f>
        <v>0</v>
      </c>
      <c r="CP189" s="186" t="str">
        <f t="shared" si="199"/>
        <v>-</v>
      </c>
      <c r="CQ189" s="187" t="e">
        <f t="shared" si="200"/>
        <v>#VALUE!</v>
      </c>
      <c r="CR189" s="185">
        <f>COMMANDE!AU189</f>
        <v>0</v>
      </c>
      <c r="CS189" s="186" t="str">
        <f t="shared" si="201"/>
        <v>-</v>
      </c>
      <c r="CT189" s="187" t="e">
        <f t="shared" si="202"/>
        <v>#VALUE!</v>
      </c>
      <c r="CU189" s="185">
        <f>COMMANDE!AW189</f>
        <v>0</v>
      </c>
      <c r="CV189" s="186" t="str">
        <f t="shared" si="203"/>
        <v>-</v>
      </c>
      <c r="CW189" s="187" t="e">
        <f t="shared" si="204"/>
        <v>#VALUE!</v>
      </c>
      <c r="CX189" s="185">
        <f>COMMANDE!AY189</f>
        <v>0</v>
      </c>
      <c r="CY189" s="186" t="str">
        <f t="shared" si="205"/>
        <v>-</v>
      </c>
      <c r="CZ189" s="187" t="e">
        <f t="shared" si="206"/>
        <v>#VALUE!</v>
      </c>
      <c r="DA189" s="185">
        <f>COMMANDE!BA189</f>
        <v>0</v>
      </c>
      <c r="DB189" s="186" t="str">
        <f t="shared" si="207"/>
        <v>-</v>
      </c>
      <c r="DC189" s="187" t="e">
        <f t="shared" si="208"/>
        <v>#VALUE!</v>
      </c>
      <c r="DD189" s="416"/>
      <c r="DE189" s="188"/>
    </row>
    <row r="190" spans="1:109" ht="40" customHeight="1" x14ac:dyDescent="0.2">
      <c r="A190" s="390" t="e">
        <f t="shared" si="141"/>
        <v>#VALUE!</v>
      </c>
      <c r="B190" s="390" t="e">
        <f t="shared" si="142"/>
        <v>#VALUE!</v>
      </c>
      <c r="C190" s="390" t="e">
        <f t="shared" si="143"/>
        <v>#VALUE!</v>
      </c>
      <c r="D190" s="390" t="e">
        <f t="shared" si="144"/>
        <v>#VALUE!</v>
      </c>
      <c r="E190" s="390" t="e">
        <f t="shared" si="145"/>
        <v>#VALUE!</v>
      </c>
      <c r="F190" s="390" t="e">
        <f t="shared" si="146"/>
        <v>#VALUE!</v>
      </c>
      <c r="G190" s="390" t="e">
        <f t="shared" si="147"/>
        <v>#VALUE!</v>
      </c>
      <c r="H190" s="390" t="e">
        <f t="shared" si="148"/>
        <v>#VALUE!</v>
      </c>
      <c r="I190" s="390" t="e">
        <f t="shared" si="149"/>
        <v>#VALUE!</v>
      </c>
      <c r="J190" s="390" t="e">
        <f t="shared" si="150"/>
        <v>#VALUE!</v>
      </c>
      <c r="K190" s="390" t="e">
        <f t="shared" si="151"/>
        <v>#VALUE!</v>
      </c>
      <c r="L190" s="390" t="e">
        <f t="shared" si="152"/>
        <v>#VALUE!</v>
      </c>
      <c r="M190" s="390" t="e">
        <f t="shared" si="153"/>
        <v>#VALUE!</v>
      </c>
      <c r="N190" s="390" t="e">
        <f t="shared" si="154"/>
        <v>#VALUE!</v>
      </c>
      <c r="O190" s="390" t="e">
        <f t="shared" si="155"/>
        <v>#VALUE!</v>
      </c>
      <c r="P190" s="390" t="e">
        <f t="shared" si="156"/>
        <v>#VALUE!</v>
      </c>
      <c r="Q190" s="390" t="e">
        <f t="shared" si="157"/>
        <v>#VALUE!</v>
      </c>
      <c r="R190" s="390" t="e">
        <f t="shared" si="158"/>
        <v>#VALUE!</v>
      </c>
      <c r="S190" s="390" t="e">
        <f t="shared" si="159"/>
        <v>#VALUE!</v>
      </c>
      <c r="T190" s="390" t="e">
        <f t="shared" si="160"/>
        <v>#VALUE!</v>
      </c>
      <c r="U190" s="387">
        <f t="shared" si="161"/>
        <v>0</v>
      </c>
      <c r="V190" s="175">
        <f>BDD!A180</f>
        <v>1358</v>
      </c>
      <c r="W190" s="176" t="str">
        <f>BDD!B180</f>
        <v>Sésame CRU BIO (env. 1kg)</v>
      </c>
      <c r="X190" s="177" t="str">
        <f>IF(BDD!F180=0, "", BDD!F180)</f>
        <v>❤️</v>
      </c>
      <c r="Y190" s="178" t="e">
        <f>ROUND(BDD!G180+FDP_CMD_KG, 2)</f>
        <v>#VALUE!</v>
      </c>
      <c r="Z190" s="178" t="e">
        <f>ROUND(BDD!G180+FDP_FACT_KG, 2)</f>
        <v>#DIV/0!</v>
      </c>
      <c r="AA190" s="179" t="str">
        <f>BDD!H180</f>
        <v>Pièce</v>
      </c>
      <c r="AB190" s="180" t="e">
        <f>IF(NOT(ISBLANK(BDD!I180)), ROUND(SUM((BDD!G180*reduc1),FDP_CMD_KG), 2), "")</f>
        <v>#VALUE!</v>
      </c>
      <c r="AC190" s="180" t="str">
        <f>IF(NOT(ISBLANK(BDD!J180)), ROUND(SUM((BDD!G180*reduc2),FDP_CMD_KG), 2), "")</f>
        <v/>
      </c>
      <c r="AD190" s="180" t="str">
        <f>IF(NOT(ISBLANK(BDD!K180)), ROUND(SUM((BDD!G180*reduc3),FDP_CMD_KG), 2), "")</f>
        <v/>
      </c>
      <c r="AE190" s="180" t="e">
        <f>IF(NOT(ISBLANK(BDD!I180)), ROUND(SUM((BDD!G180*reduc1),FDP_FACT_KG), 2), "")</f>
        <v>#DIV/0!</v>
      </c>
      <c r="AF190" s="180" t="str">
        <f>IF(NOT(ISBLANK(BDD!J180)), ROUND(SUM((BDD!G180*reduc2),FDP_FACT_KG), 2), "")</f>
        <v/>
      </c>
      <c r="AG190" s="180" t="str">
        <f>IF(NOT(ISBLANK(BDD!K180)), ROUND(SUM((BDD!G180*reduc3),FDP_FACT_KG), 2), "")</f>
        <v/>
      </c>
      <c r="AH190" s="181" t="str">
        <f>BDD!C180</f>
        <v>Paraguay
Egypte</v>
      </c>
      <c r="AI190" s="403">
        <f t="shared" si="162"/>
        <v>0</v>
      </c>
      <c r="AJ190" s="182" t="e">
        <f t="shared" si="163"/>
        <v>#VALUE!</v>
      </c>
      <c r="AK190" s="183" t="e">
        <f t="shared" si="164"/>
        <v>#VALUE!</v>
      </c>
      <c r="AL190" s="534"/>
      <c r="AM190" s="410"/>
      <c r="AN190" s="182" t="e">
        <f t="shared" si="165"/>
        <v>#DIV/0!</v>
      </c>
      <c r="AO190" s="184" t="e">
        <f t="shared" si="166"/>
        <v>#DIV/0!</v>
      </c>
      <c r="AP190" s="174"/>
      <c r="AQ190" s="174"/>
      <c r="AR190" s="534"/>
      <c r="AS190" s="409">
        <f t="shared" si="167"/>
        <v>0</v>
      </c>
      <c r="AT190" s="182" t="e">
        <f t="shared" si="168"/>
        <v>#DIV/0!</v>
      </c>
      <c r="AU190" s="183" t="e">
        <f t="shared" si="209"/>
        <v>#DIV/0!</v>
      </c>
      <c r="AV190" s="185">
        <f>COMMANDE!O190</f>
        <v>0</v>
      </c>
      <c r="AW190" s="186" t="str">
        <f t="shared" si="169"/>
        <v>-</v>
      </c>
      <c r="AX190" s="187" t="e">
        <f t="shared" si="170"/>
        <v>#VALUE!</v>
      </c>
      <c r="AY190" s="185">
        <f>COMMANDE!Q190</f>
        <v>0</v>
      </c>
      <c r="AZ190" s="186" t="str">
        <f t="shared" si="171"/>
        <v>-</v>
      </c>
      <c r="BA190" s="187" t="e">
        <f t="shared" si="172"/>
        <v>#VALUE!</v>
      </c>
      <c r="BB190" s="185">
        <f>COMMANDE!S190</f>
        <v>0</v>
      </c>
      <c r="BC190" s="186" t="str">
        <f t="shared" si="173"/>
        <v>-</v>
      </c>
      <c r="BD190" s="187" t="e">
        <f t="shared" si="174"/>
        <v>#VALUE!</v>
      </c>
      <c r="BE190" s="185">
        <f>COMMANDE!U190</f>
        <v>0</v>
      </c>
      <c r="BF190" s="186" t="str">
        <f t="shared" si="175"/>
        <v>-</v>
      </c>
      <c r="BG190" s="187" t="e">
        <f t="shared" si="176"/>
        <v>#VALUE!</v>
      </c>
      <c r="BH190" s="185">
        <f>COMMANDE!W190</f>
        <v>0</v>
      </c>
      <c r="BI190" s="186" t="str">
        <f t="shared" si="177"/>
        <v>-</v>
      </c>
      <c r="BJ190" s="187" t="e">
        <f t="shared" si="178"/>
        <v>#VALUE!</v>
      </c>
      <c r="BK190" s="185">
        <f>COMMANDE!Y190</f>
        <v>0</v>
      </c>
      <c r="BL190" s="186" t="str">
        <f t="shared" si="179"/>
        <v>-</v>
      </c>
      <c r="BM190" s="187" t="e">
        <f t="shared" si="180"/>
        <v>#VALUE!</v>
      </c>
      <c r="BN190" s="185">
        <f>COMMANDE!AA190</f>
        <v>0</v>
      </c>
      <c r="BO190" s="186" t="str">
        <f t="shared" si="181"/>
        <v>-</v>
      </c>
      <c r="BP190" s="187" t="e">
        <f t="shared" si="182"/>
        <v>#VALUE!</v>
      </c>
      <c r="BQ190" s="185">
        <f>COMMANDE!AC190</f>
        <v>0</v>
      </c>
      <c r="BR190" s="186" t="str">
        <f t="shared" si="183"/>
        <v>-</v>
      </c>
      <c r="BS190" s="187" t="e">
        <f t="shared" si="184"/>
        <v>#VALUE!</v>
      </c>
      <c r="BT190" s="185">
        <f>COMMANDE!AE190</f>
        <v>0</v>
      </c>
      <c r="BU190" s="186" t="str">
        <f t="shared" si="185"/>
        <v>-</v>
      </c>
      <c r="BV190" s="187" t="e">
        <f t="shared" si="186"/>
        <v>#VALUE!</v>
      </c>
      <c r="BW190" s="185">
        <f>COMMANDE!AG190</f>
        <v>0</v>
      </c>
      <c r="BX190" s="186" t="str">
        <f t="shared" si="187"/>
        <v>-</v>
      </c>
      <c r="BY190" s="187" t="e">
        <f t="shared" si="188"/>
        <v>#VALUE!</v>
      </c>
      <c r="BZ190" s="185">
        <f>COMMANDE!AI190</f>
        <v>0</v>
      </c>
      <c r="CA190" s="186" t="str">
        <f t="shared" si="189"/>
        <v>-</v>
      </c>
      <c r="CB190" s="187" t="e">
        <f t="shared" si="190"/>
        <v>#VALUE!</v>
      </c>
      <c r="CC190" s="185">
        <f>COMMANDE!AK190</f>
        <v>0</v>
      </c>
      <c r="CD190" s="186" t="str">
        <f t="shared" si="191"/>
        <v>-</v>
      </c>
      <c r="CE190" s="187" t="e">
        <f t="shared" si="192"/>
        <v>#VALUE!</v>
      </c>
      <c r="CF190" s="185">
        <f>COMMANDE!AM190</f>
        <v>0</v>
      </c>
      <c r="CG190" s="186" t="str">
        <f t="shared" si="193"/>
        <v>-</v>
      </c>
      <c r="CH190" s="187" t="e">
        <f t="shared" si="194"/>
        <v>#VALUE!</v>
      </c>
      <c r="CI190" s="185">
        <f>COMMANDE!AO190</f>
        <v>0</v>
      </c>
      <c r="CJ190" s="186" t="str">
        <f t="shared" si="195"/>
        <v>-</v>
      </c>
      <c r="CK190" s="187" t="e">
        <f t="shared" si="196"/>
        <v>#VALUE!</v>
      </c>
      <c r="CL190" s="185">
        <f>COMMANDE!AQ190</f>
        <v>0</v>
      </c>
      <c r="CM190" s="186" t="str">
        <f t="shared" si="197"/>
        <v>-</v>
      </c>
      <c r="CN190" s="187" t="e">
        <f t="shared" si="198"/>
        <v>#VALUE!</v>
      </c>
      <c r="CO190" s="185">
        <f>COMMANDE!AS190</f>
        <v>0</v>
      </c>
      <c r="CP190" s="186" t="str">
        <f t="shared" si="199"/>
        <v>-</v>
      </c>
      <c r="CQ190" s="187" t="e">
        <f t="shared" si="200"/>
        <v>#VALUE!</v>
      </c>
      <c r="CR190" s="185">
        <f>COMMANDE!AU190</f>
        <v>0</v>
      </c>
      <c r="CS190" s="186" t="str">
        <f t="shared" si="201"/>
        <v>-</v>
      </c>
      <c r="CT190" s="187" t="e">
        <f t="shared" si="202"/>
        <v>#VALUE!</v>
      </c>
      <c r="CU190" s="185">
        <f>COMMANDE!AW190</f>
        <v>0</v>
      </c>
      <c r="CV190" s="186" t="str">
        <f t="shared" si="203"/>
        <v>-</v>
      </c>
      <c r="CW190" s="187" t="e">
        <f t="shared" si="204"/>
        <v>#VALUE!</v>
      </c>
      <c r="CX190" s="185">
        <f>COMMANDE!AY190</f>
        <v>0</v>
      </c>
      <c r="CY190" s="186" t="str">
        <f t="shared" si="205"/>
        <v>-</v>
      </c>
      <c r="CZ190" s="187" t="e">
        <f t="shared" si="206"/>
        <v>#VALUE!</v>
      </c>
      <c r="DA190" s="185">
        <f>COMMANDE!BA190</f>
        <v>0</v>
      </c>
      <c r="DB190" s="186" t="str">
        <f t="shared" si="207"/>
        <v>-</v>
      </c>
      <c r="DC190" s="187" t="e">
        <f t="shared" si="208"/>
        <v>#VALUE!</v>
      </c>
      <c r="DD190" s="416"/>
      <c r="DE190" s="188"/>
    </row>
    <row r="191" spans="1:109" ht="40" customHeight="1" x14ac:dyDescent="0.2">
      <c r="A191" s="390" t="e">
        <f t="shared" si="141"/>
        <v>#VALUE!</v>
      </c>
      <c r="B191" s="390" t="e">
        <f t="shared" si="142"/>
        <v>#VALUE!</v>
      </c>
      <c r="C191" s="390" t="e">
        <f t="shared" si="143"/>
        <v>#VALUE!</v>
      </c>
      <c r="D191" s="390" t="e">
        <f t="shared" si="144"/>
        <v>#VALUE!</v>
      </c>
      <c r="E191" s="390" t="e">
        <f t="shared" si="145"/>
        <v>#VALUE!</v>
      </c>
      <c r="F191" s="390" t="e">
        <f t="shared" si="146"/>
        <v>#VALUE!</v>
      </c>
      <c r="G191" s="390" t="e">
        <f t="shared" si="147"/>
        <v>#VALUE!</v>
      </c>
      <c r="H191" s="390" t="e">
        <f t="shared" si="148"/>
        <v>#VALUE!</v>
      </c>
      <c r="I191" s="390" t="e">
        <f t="shared" si="149"/>
        <v>#VALUE!</v>
      </c>
      <c r="J191" s="390" t="e">
        <f t="shared" si="150"/>
        <v>#VALUE!</v>
      </c>
      <c r="K191" s="390" t="e">
        <f t="shared" si="151"/>
        <v>#VALUE!</v>
      </c>
      <c r="L191" s="390" t="e">
        <f t="shared" si="152"/>
        <v>#VALUE!</v>
      </c>
      <c r="M191" s="390" t="e">
        <f t="shared" si="153"/>
        <v>#VALUE!</v>
      </c>
      <c r="N191" s="390" t="e">
        <f t="shared" si="154"/>
        <v>#VALUE!</v>
      </c>
      <c r="O191" s="390" t="e">
        <f t="shared" si="155"/>
        <v>#VALUE!</v>
      </c>
      <c r="P191" s="390" t="e">
        <f t="shared" si="156"/>
        <v>#VALUE!</v>
      </c>
      <c r="Q191" s="390" t="e">
        <f t="shared" si="157"/>
        <v>#VALUE!</v>
      </c>
      <c r="R191" s="390" t="e">
        <f t="shared" si="158"/>
        <v>#VALUE!</v>
      </c>
      <c r="S191" s="390" t="e">
        <f t="shared" si="159"/>
        <v>#VALUE!</v>
      </c>
      <c r="T191" s="390" t="e">
        <f t="shared" si="160"/>
        <v>#VALUE!</v>
      </c>
      <c r="U191" s="387">
        <f t="shared" si="161"/>
        <v>0</v>
      </c>
      <c r="V191" s="175">
        <f>BDD!A181</f>
        <v>1860</v>
      </c>
      <c r="W191" s="176" t="str">
        <f>BDD!B181</f>
        <v>Souchet BIO (env. 1kg)</v>
      </c>
      <c r="X191" s="177" t="str">
        <f>IF(BDD!F181=0, "", BDD!F181)</f>
        <v>❤️</v>
      </c>
      <c r="Y191" s="178" t="e">
        <f>ROUND(BDD!G181+FDP_CMD_KG, 2)</f>
        <v>#VALUE!</v>
      </c>
      <c r="Z191" s="178" t="e">
        <f>ROUND(BDD!G181+FDP_FACT_KG, 2)</f>
        <v>#DIV/0!</v>
      </c>
      <c r="AA191" s="179" t="str">
        <f>BDD!H181</f>
        <v>Pièce</v>
      </c>
      <c r="AB191" s="180" t="e">
        <f>IF(NOT(ISBLANK(BDD!I181)), ROUND(SUM((BDD!G181*reduc1),FDP_CMD_KG), 2), "")</f>
        <v>#VALUE!</v>
      </c>
      <c r="AC191" s="180" t="e">
        <f>IF(NOT(ISBLANK(BDD!J181)), ROUND(SUM((BDD!G181*reduc2),FDP_CMD_KG), 2), "")</f>
        <v>#VALUE!</v>
      </c>
      <c r="AD191" s="180" t="str">
        <f>IF(NOT(ISBLANK(BDD!K181)), ROUND(SUM((BDD!G181*reduc3),FDP_CMD_KG), 2), "")</f>
        <v/>
      </c>
      <c r="AE191" s="180" t="e">
        <f>IF(NOT(ISBLANK(BDD!I181)), ROUND(SUM((BDD!G181*reduc1),FDP_FACT_KG), 2), "")</f>
        <v>#DIV/0!</v>
      </c>
      <c r="AF191" s="180" t="e">
        <f>IF(NOT(ISBLANK(BDD!J181)), ROUND(SUM((BDD!G181*reduc2),FDP_FACT_KG), 2), "")</f>
        <v>#DIV/0!</v>
      </c>
      <c r="AG191" s="180" t="str">
        <f>IF(NOT(ISBLANK(BDD!K181)), ROUND(SUM((BDD!G181*reduc3),FDP_FACT_KG), 2), "")</f>
        <v/>
      </c>
      <c r="AH191" s="181" t="str">
        <f>BDD!C181</f>
        <v>Import</v>
      </c>
      <c r="AI191" s="403">
        <f t="shared" si="162"/>
        <v>0</v>
      </c>
      <c r="AJ191" s="182" t="e">
        <f t="shared" si="163"/>
        <v>#VALUE!</v>
      </c>
      <c r="AK191" s="183" t="e">
        <f t="shared" si="164"/>
        <v>#VALUE!</v>
      </c>
      <c r="AL191" s="534"/>
      <c r="AM191" s="410"/>
      <c r="AN191" s="182" t="e">
        <f t="shared" si="165"/>
        <v>#DIV/0!</v>
      </c>
      <c r="AO191" s="184" t="e">
        <f t="shared" si="166"/>
        <v>#DIV/0!</v>
      </c>
      <c r="AP191" s="174"/>
      <c r="AQ191" s="174"/>
      <c r="AR191" s="534"/>
      <c r="AS191" s="409">
        <f t="shared" si="167"/>
        <v>0</v>
      </c>
      <c r="AT191" s="182" t="e">
        <f t="shared" si="168"/>
        <v>#DIV/0!</v>
      </c>
      <c r="AU191" s="183" t="e">
        <f t="shared" si="209"/>
        <v>#DIV/0!</v>
      </c>
      <c r="AV191" s="185">
        <f>COMMANDE!O191</f>
        <v>0</v>
      </c>
      <c r="AW191" s="186" t="str">
        <f t="shared" si="169"/>
        <v>-</v>
      </c>
      <c r="AX191" s="187" t="e">
        <f t="shared" si="170"/>
        <v>#VALUE!</v>
      </c>
      <c r="AY191" s="185">
        <f>COMMANDE!Q191</f>
        <v>0</v>
      </c>
      <c r="AZ191" s="186" t="str">
        <f t="shared" si="171"/>
        <v>-</v>
      </c>
      <c r="BA191" s="187" t="e">
        <f t="shared" si="172"/>
        <v>#VALUE!</v>
      </c>
      <c r="BB191" s="185">
        <f>COMMANDE!S191</f>
        <v>0</v>
      </c>
      <c r="BC191" s="186" t="str">
        <f t="shared" si="173"/>
        <v>-</v>
      </c>
      <c r="BD191" s="187" t="e">
        <f t="shared" si="174"/>
        <v>#VALUE!</v>
      </c>
      <c r="BE191" s="185">
        <f>COMMANDE!U191</f>
        <v>0</v>
      </c>
      <c r="BF191" s="186" t="str">
        <f t="shared" si="175"/>
        <v>-</v>
      </c>
      <c r="BG191" s="187" t="e">
        <f t="shared" si="176"/>
        <v>#VALUE!</v>
      </c>
      <c r="BH191" s="185">
        <f>COMMANDE!W191</f>
        <v>0</v>
      </c>
      <c r="BI191" s="186" t="str">
        <f t="shared" si="177"/>
        <v>-</v>
      </c>
      <c r="BJ191" s="187" t="e">
        <f t="shared" si="178"/>
        <v>#VALUE!</v>
      </c>
      <c r="BK191" s="185">
        <f>COMMANDE!Y191</f>
        <v>0</v>
      </c>
      <c r="BL191" s="186" t="str">
        <f t="shared" si="179"/>
        <v>-</v>
      </c>
      <c r="BM191" s="187" t="e">
        <f t="shared" si="180"/>
        <v>#VALUE!</v>
      </c>
      <c r="BN191" s="185">
        <f>COMMANDE!AA191</f>
        <v>0</v>
      </c>
      <c r="BO191" s="186" t="str">
        <f t="shared" si="181"/>
        <v>-</v>
      </c>
      <c r="BP191" s="187" t="e">
        <f t="shared" si="182"/>
        <v>#VALUE!</v>
      </c>
      <c r="BQ191" s="185">
        <f>COMMANDE!AC191</f>
        <v>0</v>
      </c>
      <c r="BR191" s="186" t="str">
        <f t="shared" si="183"/>
        <v>-</v>
      </c>
      <c r="BS191" s="187" t="e">
        <f t="shared" si="184"/>
        <v>#VALUE!</v>
      </c>
      <c r="BT191" s="185">
        <f>COMMANDE!AE191</f>
        <v>0</v>
      </c>
      <c r="BU191" s="186" t="str">
        <f t="shared" si="185"/>
        <v>-</v>
      </c>
      <c r="BV191" s="187" t="e">
        <f t="shared" si="186"/>
        <v>#VALUE!</v>
      </c>
      <c r="BW191" s="185">
        <f>COMMANDE!AG191</f>
        <v>0</v>
      </c>
      <c r="BX191" s="186" t="str">
        <f t="shared" si="187"/>
        <v>-</v>
      </c>
      <c r="BY191" s="187" t="e">
        <f t="shared" si="188"/>
        <v>#VALUE!</v>
      </c>
      <c r="BZ191" s="185">
        <f>COMMANDE!AI191</f>
        <v>0</v>
      </c>
      <c r="CA191" s="186" t="str">
        <f t="shared" si="189"/>
        <v>-</v>
      </c>
      <c r="CB191" s="187" t="e">
        <f t="shared" si="190"/>
        <v>#VALUE!</v>
      </c>
      <c r="CC191" s="185">
        <f>COMMANDE!AK191</f>
        <v>0</v>
      </c>
      <c r="CD191" s="186" t="str">
        <f t="shared" si="191"/>
        <v>-</v>
      </c>
      <c r="CE191" s="187" t="e">
        <f t="shared" si="192"/>
        <v>#VALUE!</v>
      </c>
      <c r="CF191" s="185">
        <f>COMMANDE!AM191</f>
        <v>0</v>
      </c>
      <c r="CG191" s="186" t="str">
        <f t="shared" si="193"/>
        <v>-</v>
      </c>
      <c r="CH191" s="187" t="e">
        <f t="shared" si="194"/>
        <v>#VALUE!</v>
      </c>
      <c r="CI191" s="185">
        <f>COMMANDE!AO191</f>
        <v>0</v>
      </c>
      <c r="CJ191" s="186" t="str">
        <f t="shared" si="195"/>
        <v>-</v>
      </c>
      <c r="CK191" s="187" t="e">
        <f t="shared" si="196"/>
        <v>#VALUE!</v>
      </c>
      <c r="CL191" s="185">
        <f>COMMANDE!AQ191</f>
        <v>0</v>
      </c>
      <c r="CM191" s="186" t="str">
        <f t="shared" si="197"/>
        <v>-</v>
      </c>
      <c r="CN191" s="187" t="e">
        <f t="shared" si="198"/>
        <v>#VALUE!</v>
      </c>
      <c r="CO191" s="185">
        <f>COMMANDE!AS191</f>
        <v>0</v>
      </c>
      <c r="CP191" s="186" t="str">
        <f t="shared" si="199"/>
        <v>-</v>
      </c>
      <c r="CQ191" s="187" t="e">
        <f t="shared" si="200"/>
        <v>#VALUE!</v>
      </c>
      <c r="CR191" s="185">
        <f>COMMANDE!AU191</f>
        <v>0</v>
      </c>
      <c r="CS191" s="186" t="str">
        <f t="shared" si="201"/>
        <v>-</v>
      </c>
      <c r="CT191" s="187" t="e">
        <f t="shared" si="202"/>
        <v>#VALUE!</v>
      </c>
      <c r="CU191" s="185">
        <f>COMMANDE!AW191</f>
        <v>0</v>
      </c>
      <c r="CV191" s="186" t="str">
        <f t="shared" si="203"/>
        <v>-</v>
      </c>
      <c r="CW191" s="187" t="e">
        <f t="shared" si="204"/>
        <v>#VALUE!</v>
      </c>
      <c r="CX191" s="185">
        <f>COMMANDE!AY191</f>
        <v>0</v>
      </c>
      <c r="CY191" s="186" t="str">
        <f t="shared" si="205"/>
        <v>-</v>
      </c>
      <c r="CZ191" s="187" t="e">
        <f t="shared" si="206"/>
        <v>#VALUE!</v>
      </c>
      <c r="DA191" s="185">
        <f>COMMANDE!BA191</f>
        <v>0</v>
      </c>
      <c r="DB191" s="186" t="str">
        <f t="shared" si="207"/>
        <v>-</v>
      </c>
      <c r="DC191" s="187" t="e">
        <f t="shared" si="208"/>
        <v>#VALUE!</v>
      </c>
      <c r="DD191" s="416"/>
      <c r="DE191" s="188"/>
    </row>
    <row r="192" spans="1:109" ht="40" customHeight="1" x14ac:dyDescent="0.2">
      <c r="A192" s="390" t="e">
        <f t="shared" si="141"/>
        <v>#VALUE!</v>
      </c>
      <c r="B192" s="390" t="e">
        <f t="shared" si="142"/>
        <v>#VALUE!</v>
      </c>
      <c r="C192" s="390" t="e">
        <f t="shared" si="143"/>
        <v>#VALUE!</v>
      </c>
      <c r="D192" s="390" t="e">
        <f t="shared" si="144"/>
        <v>#VALUE!</v>
      </c>
      <c r="E192" s="390" t="e">
        <f t="shared" si="145"/>
        <v>#VALUE!</v>
      </c>
      <c r="F192" s="390" t="e">
        <f t="shared" si="146"/>
        <v>#VALUE!</v>
      </c>
      <c r="G192" s="390" t="e">
        <f t="shared" si="147"/>
        <v>#VALUE!</v>
      </c>
      <c r="H192" s="390" t="e">
        <f t="shared" si="148"/>
        <v>#VALUE!</v>
      </c>
      <c r="I192" s="390" t="e">
        <f t="shared" si="149"/>
        <v>#VALUE!</v>
      </c>
      <c r="J192" s="390" t="e">
        <f t="shared" si="150"/>
        <v>#VALUE!</v>
      </c>
      <c r="K192" s="390" t="e">
        <f t="shared" si="151"/>
        <v>#VALUE!</v>
      </c>
      <c r="L192" s="390" t="e">
        <f t="shared" si="152"/>
        <v>#VALUE!</v>
      </c>
      <c r="M192" s="390" t="e">
        <f t="shared" si="153"/>
        <v>#VALUE!</v>
      </c>
      <c r="N192" s="390" t="e">
        <f t="shared" si="154"/>
        <v>#VALUE!</v>
      </c>
      <c r="O192" s="390" t="e">
        <f t="shared" si="155"/>
        <v>#VALUE!</v>
      </c>
      <c r="P192" s="390" t="e">
        <f t="shared" si="156"/>
        <v>#VALUE!</v>
      </c>
      <c r="Q192" s="390" t="e">
        <f t="shared" si="157"/>
        <v>#VALUE!</v>
      </c>
      <c r="R192" s="390" t="e">
        <f t="shared" si="158"/>
        <v>#VALUE!</v>
      </c>
      <c r="S192" s="390" t="e">
        <f t="shared" si="159"/>
        <v>#VALUE!</v>
      </c>
      <c r="T192" s="390" t="e">
        <f t="shared" si="160"/>
        <v>#VALUE!</v>
      </c>
      <c r="U192" s="387">
        <f t="shared" si="161"/>
        <v>0</v>
      </c>
      <c r="V192" s="175">
        <f>BDD!A182</f>
        <v>1496</v>
      </c>
      <c r="W192" s="176" t="str">
        <f>BDD!B182</f>
        <v>Spaguetti de mer déshydraté BIO (env. 1kg)</v>
      </c>
      <c r="X192" s="177" t="str">
        <f>IF(BDD!F182=0, "", BDD!F182)</f>
        <v>❤️</v>
      </c>
      <c r="Y192" s="178" t="e">
        <f>ROUND(BDD!G182+FDP_CMD_KG, 2)</f>
        <v>#VALUE!</v>
      </c>
      <c r="Z192" s="178" t="e">
        <f>ROUND(BDD!G182+FDP_FACT_KG, 2)</f>
        <v>#DIV/0!</v>
      </c>
      <c r="AA192" s="179" t="str">
        <f>BDD!H182</f>
        <v>Pièce</v>
      </c>
      <c r="AB192" s="180" t="str">
        <f>IF(NOT(ISBLANK(BDD!I182)), ROUND(SUM((BDD!G182*reduc1),FDP_CMD_KG), 2), "")</f>
        <v/>
      </c>
      <c r="AC192" s="180" t="str">
        <f>IF(NOT(ISBLANK(BDD!J182)), ROUND(SUM((BDD!G182*reduc2),FDP_CMD_KG), 2), "")</f>
        <v/>
      </c>
      <c r="AD192" s="180" t="str">
        <f>IF(NOT(ISBLANK(BDD!K182)), ROUND(SUM((BDD!G182*reduc3),FDP_CMD_KG), 2), "")</f>
        <v/>
      </c>
      <c r="AE192" s="180" t="str">
        <f>IF(NOT(ISBLANK(BDD!I182)), ROUND(SUM((BDD!G182*reduc1),FDP_FACT_KG), 2), "")</f>
        <v/>
      </c>
      <c r="AF192" s="180" t="str">
        <f>IF(NOT(ISBLANK(BDD!J182)), ROUND(SUM((BDD!G182*reduc2),FDP_FACT_KG), 2), "")</f>
        <v/>
      </c>
      <c r="AG192" s="180" t="str">
        <f>IF(NOT(ISBLANK(BDD!K182)), ROUND(SUM((BDD!G182*reduc3),FDP_FACT_KG), 2), "")</f>
        <v/>
      </c>
      <c r="AH192" s="181" t="str">
        <f>BDD!C182</f>
        <v>Galice</v>
      </c>
      <c r="AI192" s="403">
        <f t="shared" si="162"/>
        <v>0</v>
      </c>
      <c r="AJ192" s="182" t="e">
        <f t="shared" si="163"/>
        <v>#VALUE!</v>
      </c>
      <c r="AK192" s="183" t="e">
        <f t="shared" si="164"/>
        <v>#VALUE!</v>
      </c>
      <c r="AL192" s="534"/>
      <c r="AM192" s="410"/>
      <c r="AN192" s="182" t="e">
        <f t="shared" si="165"/>
        <v>#DIV/0!</v>
      </c>
      <c r="AO192" s="184" t="e">
        <f t="shared" si="166"/>
        <v>#DIV/0!</v>
      </c>
      <c r="AP192" s="174"/>
      <c r="AQ192" s="174"/>
      <c r="AR192" s="534"/>
      <c r="AS192" s="409">
        <f t="shared" si="167"/>
        <v>0</v>
      </c>
      <c r="AT192" s="182" t="e">
        <f t="shared" si="168"/>
        <v>#DIV/0!</v>
      </c>
      <c r="AU192" s="183" t="e">
        <f t="shared" si="209"/>
        <v>#DIV/0!</v>
      </c>
      <c r="AV192" s="185">
        <f>COMMANDE!O192</f>
        <v>0</v>
      </c>
      <c r="AW192" s="186" t="str">
        <f t="shared" si="169"/>
        <v>-</v>
      </c>
      <c r="AX192" s="187" t="e">
        <f t="shared" si="170"/>
        <v>#VALUE!</v>
      </c>
      <c r="AY192" s="185">
        <f>COMMANDE!Q192</f>
        <v>0</v>
      </c>
      <c r="AZ192" s="186" t="str">
        <f t="shared" si="171"/>
        <v>-</v>
      </c>
      <c r="BA192" s="187" t="e">
        <f t="shared" si="172"/>
        <v>#VALUE!</v>
      </c>
      <c r="BB192" s="185">
        <f>COMMANDE!S192</f>
        <v>0</v>
      </c>
      <c r="BC192" s="186" t="str">
        <f t="shared" si="173"/>
        <v>-</v>
      </c>
      <c r="BD192" s="187" t="e">
        <f t="shared" si="174"/>
        <v>#VALUE!</v>
      </c>
      <c r="BE192" s="185">
        <f>COMMANDE!U192</f>
        <v>0</v>
      </c>
      <c r="BF192" s="186" t="str">
        <f t="shared" si="175"/>
        <v>-</v>
      </c>
      <c r="BG192" s="187" t="e">
        <f t="shared" si="176"/>
        <v>#VALUE!</v>
      </c>
      <c r="BH192" s="185">
        <f>COMMANDE!W192</f>
        <v>0</v>
      </c>
      <c r="BI192" s="186" t="str">
        <f t="shared" si="177"/>
        <v>-</v>
      </c>
      <c r="BJ192" s="187" t="e">
        <f t="shared" si="178"/>
        <v>#VALUE!</v>
      </c>
      <c r="BK192" s="185">
        <f>COMMANDE!Y192</f>
        <v>0</v>
      </c>
      <c r="BL192" s="186" t="str">
        <f t="shared" si="179"/>
        <v>-</v>
      </c>
      <c r="BM192" s="187" t="e">
        <f t="shared" si="180"/>
        <v>#VALUE!</v>
      </c>
      <c r="BN192" s="185">
        <f>COMMANDE!AA192</f>
        <v>0</v>
      </c>
      <c r="BO192" s="186" t="str">
        <f t="shared" si="181"/>
        <v>-</v>
      </c>
      <c r="BP192" s="187" t="e">
        <f t="shared" si="182"/>
        <v>#VALUE!</v>
      </c>
      <c r="BQ192" s="185">
        <f>COMMANDE!AC192</f>
        <v>0</v>
      </c>
      <c r="BR192" s="186" t="str">
        <f t="shared" si="183"/>
        <v>-</v>
      </c>
      <c r="BS192" s="187" t="e">
        <f t="shared" si="184"/>
        <v>#VALUE!</v>
      </c>
      <c r="BT192" s="185">
        <f>COMMANDE!AE192</f>
        <v>0</v>
      </c>
      <c r="BU192" s="186" t="str">
        <f t="shared" si="185"/>
        <v>-</v>
      </c>
      <c r="BV192" s="187" t="e">
        <f t="shared" si="186"/>
        <v>#VALUE!</v>
      </c>
      <c r="BW192" s="185">
        <f>COMMANDE!AG192</f>
        <v>0</v>
      </c>
      <c r="BX192" s="186" t="str">
        <f t="shared" si="187"/>
        <v>-</v>
      </c>
      <c r="BY192" s="187" t="e">
        <f t="shared" si="188"/>
        <v>#VALUE!</v>
      </c>
      <c r="BZ192" s="185">
        <f>COMMANDE!AI192</f>
        <v>0</v>
      </c>
      <c r="CA192" s="186" t="str">
        <f t="shared" si="189"/>
        <v>-</v>
      </c>
      <c r="CB192" s="187" t="e">
        <f t="shared" si="190"/>
        <v>#VALUE!</v>
      </c>
      <c r="CC192" s="185">
        <f>COMMANDE!AK192</f>
        <v>0</v>
      </c>
      <c r="CD192" s="186" t="str">
        <f t="shared" si="191"/>
        <v>-</v>
      </c>
      <c r="CE192" s="187" t="e">
        <f t="shared" si="192"/>
        <v>#VALUE!</v>
      </c>
      <c r="CF192" s="185">
        <f>COMMANDE!AM192</f>
        <v>0</v>
      </c>
      <c r="CG192" s="186" t="str">
        <f t="shared" si="193"/>
        <v>-</v>
      </c>
      <c r="CH192" s="187" t="e">
        <f t="shared" si="194"/>
        <v>#VALUE!</v>
      </c>
      <c r="CI192" s="185">
        <f>COMMANDE!AO192</f>
        <v>0</v>
      </c>
      <c r="CJ192" s="186" t="str">
        <f t="shared" si="195"/>
        <v>-</v>
      </c>
      <c r="CK192" s="187" t="e">
        <f t="shared" si="196"/>
        <v>#VALUE!</v>
      </c>
      <c r="CL192" s="185">
        <f>COMMANDE!AQ192</f>
        <v>0</v>
      </c>
      <c r="CM192" s="186" t="str">
        <f t="shared" si="197"/>
        <v>-</v>
      </c>
      <c r="CN192" s="187" t="e">
        <f t="shared" si="198"/>
        <v>#VALUE!</v>
      </c>
      <c r="CO192" s="185">
        <f>COMMANDE!AS192</f>
        <v>0</v>
      </c>
      <c r="CP192" s="186" t="str">
        <f t="shared" si="199"/>
        <v>-</v>
      </c>
      <c r="CQ192" s="187" t="e">
        <f t="shared" si="200"/>
        <v>#VALUE!</v>
      </c>
      <c r="CR192" s="185">
        <f>COMMANDE!AU192</f>
        <v>0</v>
      </c>
      <c r="CS192" s="186" t="str">
        <f t="shared" si="201"/>
        <v>-</v>
      </c>
      <c r="CT192" s="187" t="e">
        <f t="shared" si="202"/>
        <v>#VALUE!</v>
      </c>
      <c r="CU192" s="185">
        <f>COMMANDE!AW192</f>
        <v>0</v>
      </c>
      <c r="CV192" s="186" t="str">
        <f t="shared" si="203"/>
        <v>-</v>
      </c>
      <c r="CW192" s="187" t="e">
        <f t="shared" si="204"/>
        <v>#VALUE!</v>
      </c>
      <c r="CX192" s="185">
        <f>COMMANDE!AY192</f>
        <v>0</v>
      </c>
      <c r="CY192" s="186" t="str">
        <f t="shared" si="205"/>
        <v>-</v>
      </c>
      <c r="CZ192" s="187" t="e">
        <f t="shared" si="206"/>
        <v>#VALUE!</v>
      </c>
      <c r="DA192" s="185">
        <f>COMMANDE!BA192</f>
        <v>0</v>
      </c>
      <c r="DB192" s="186" t="str">
        <f t="shared" si="207"/>
        <v>-</v>
      </c>
      <c r="DC192" s="187" t="e">
        <f t="shared" si="208"/>
        <v>#VALUE!</v>
      </c>
      <c r="DD192" s="416"/>
      <c r="DE192" s="188"/>
    </row>
    <row r="193" spans="1:109" ht="40" customHeight="1" x14ac:dyDescent="0.2">
      <c r="A193" s="390" t="e">
        <f t="shared" si="141"/>
        <v>#VALUE!</v>
      </c>
      <c r="B193" s="390" t="e">
        <f t="shared" si="142"/>
        <v>#VALUE!</v>
      </c>
      <c r="C193" s="390" t="e">
        <f t="shared" si="143"/>
        <v>#VALUE!</v>
      </c>
      <c r="D193" s="390" t="e">
        <f t="shared" si="144"/>
        <v>#VALUE!</v>
      </c>
      <c r="E193" s="390" t="e">
        <f t="shared" si="145"/>
        <v>#VALUE!</v>
      </c>
      <c r="F193" s="390" t="e">
        <f t="shared" si="146"/>
        <v>#VALUE!</v>
      </c>
      <c r="G193" s="390" t="e">
        <f t="shared" si="147"/>
        <v>#VALUE!</v>
      </c>
      <c r="H193" s="390" t="e">
        <f t="shared" si="148"/>
        <v>#VALUE!</v>
      </c>
      <c r="I193" s="390" t="e">
        <f t="shared" si="149"/>
        <v>#VALUE!</v>
      </c>
      <c r="J193" s="390" t="e">
        <f t="shared" si="150"/>
        <v>#VALUE!</v>
      </c>
      <c r="K193" s="390" t="e">
        <f t="shared" si="151"/>
        <v>#VALUE!</v>
      </c>
      <c r="L193" s="390" t="e">
        <f t="shared" si="152"/>
        <v>#VALUE!</v>
      </c>
      <c r="M193" s="390" t="e">
        <f t="shared" si="153"/>
        <v>#VALUE!</v>
      </c>
      <c r="N193" s="390" t="e">
        <f t="shared" si="154"/>
        <v>#VALUE!</v>
      </c>
      <c r="O193" s="390" t="e">
        <f t="shared" si="155"/>
        <v>#VALUE!</v>
      </c>
      <c r="P193" s="390" t="e">
        <f t="shared" si="156"/>
        <v>#VALUE!</v>
      </c>
      <c r="Q193" s="390" t="e">
        <f t="shared" si="157"/>
        <v>#VALUE!</v>
      </c>
      <c r="R193" s="390" t="e">
        <f t="shared" si="158"/>
        <v>#VALUE!</v>
      </c>
      <c r="S193" s="390" t="e">
        <f t="shared" si="159"/>
        <v>#VALUE!</v>
      </c>
      <c r="T193" s="390" t="e">
        <f t="shared" si="160"/>
        <v>#VALUE!</v>
      </c>
      <c r="U193" s="387">
        <f t="shared" si="161"/>
        <v>0</v>
      </c>
      <c r="V193" s="175">
        <f>BDD!A183</f>
        <v>1496</v>
      </c>
      <c r="W193" s="176" t="str">
        <f>BDD!B183</f>
        <v>Spaguetti de mer déshydraté BIO (env. 500g)</v>
      </c>
      <c r="X193" s="177" t="str">
        <f>IF(BDD!F183=0, "", BDD!F183)</f>
        <v>❤️</v>
      </c>
      <c r="Y193" s="178" t="e">
        <f>ROUND(BDD!G183+FDP_CMD_KG, 2)</f>
        <v>#VALUE!</v>
      </c>
      <c r="Z193" s="178" t="e">
        <f>ROUND(BDD!G183+FDP_FACT_KG, 2)</f>
        <v>#DIV/0!</v>
      </c>
      <c r="AA193" s="179" t="str">
        <f>BDD!H183</f>
        <v>Pièce</v>
      </c>
      <c r="AB193" s="180" t="str">
        <f>IF(NOT(ISBLANK(BDD!I183)), ROUND(SUM((BDD!G183*reduc1),FDP_CMD_KG), 2), "")</f>
        <v/>
      </c>
      <c r="AC193" s="180" t="str">
        <f>IF(NOT(ISBLANK(BDD!J183)), ROUND(SUM((BDD!G183*reduc2),FDP_CMD_KG), 2), "")</f>
        <v/>
      </c>
      <c r="AD193" s="180" t="str">
        <f>IF(NOT(ISBLANK(BDD!K183)), ROUND(SUM((BDD!G183*reduc3),FDP_CMD_KG), 2), "")</f>
        <v/>
      </c>
      <c r="AE193" s="180" t="str">
        <f>IF(NOT(ISBLANK(BDD!I183)), ROUND(SUM((BDD!G183*reduc1),FDP_FACT_KG), 2), "")</f>
        <v/>
      </c>
      <c r="AF193" s="180" t="str">
        <f>IF(NOT(ISBLANK(BDD!J183)), ROUND(SUM((BDD!G183*reduc2),FDP_FACT_KG), 2), "")</f>
        <v/>
      </c>
      <c r="AG193" s="180" t="str">
        <f>IF(NOT(ISBLANK(BDD!K183)), ROUND(SUM((BDD!G183*reduc3),FDP_FACT_KG), 2), "")</f>
        <v/>
      </c>
      <c r="AH193" s="181" t="str">
        <f>BDD!C183</f>
        <v>Galice</v>
      </c>
      <c r="AI193" s="403">
        <f t="shared" si="162"/>
        <v>0</v>
      </c>
      <c r="AJ193" s="182" t="e">
        <f t="shared" si="163"/>
        <v>#VALUE!</v>
      </c>
      <c r="AK193" s="183" t="e">
        <f t="shared" si="164"/>
        <v>#VALUE!</v>
      </c>
      <c r="AL193" s="534"/>
      <c r="AM193" s="410"/>
      <c r="AN193" s="182" t="e">
        <f t="shared" si="165"/>
        <v>#DIV/0!</v>
      </c>
      <c r="AO193" s="184" t="e">
        <f t="shared" si="166"/>
        <v>#DIV/0!</v>
      </c>
      <c r="AP193" s="174"/>
      <c r="AQ193" s="174"/>
      <c r="AR193" s="534"/>
      <c r="AS193" s="409">
        <f t="shared" si="167"/>
        <v>0</v>
      </c>
      <c r="AT193" s="182" t="e">
        <f t="shared" si="168"/>
        <v>#DIV/0!</v>
      </c>
      <c r="AU193" s="183" t="e">
        <f t="shared" si="209"/>
        <v>#DIV/0!</v>
      </c>
      <c r="AV193" s="185">
        <f>COMMANDE!O193</f>
        <v>0</v>
      </c>
      <c r="AW193" s="186" t="str">
        <f t="shared" si="169"/>
        <v>-</v>
      </c>
      <c r="AX193" s="187" t="e">
        <f t="shared" si="170"/>
        <v>#VALUE!</v>
      </c>
      <c r="AY193" s="185">
        <f>COMMANDE!Q193</f>
        <v>0</v>
      </c>
      <c r="AZ193" s="186" t="str">
        <f t="shared" si="171"/>
        <v>-</v>
      </c>
      <c r="BA193" s="187" t="e">
        <f t="shared" si="172"/>
        <v>#VALUE!</v>
      </c>
      <c r="BB193" s="185">
        <f>COMMANDE!S193</f>
        <v>0</v>
      </c>
      <c r="BC193" s="186" t="str">
        <f t="shared" si="173"/>
        <v>-</v>
      </c>
      <c r="BD193" s="187" t="e">
        <f t="shared" si="174"/>
        <v>#VALUE!</v>
      </c>
      <c r="BE193" s="185">
        <f>COMMANDE!U193</f>
        <v>0</v>
      </c>
      <c r="BF193" s="186" t="str">
        <f t="shared" si="175"/>
        <v>-</v>
      </c>
      <c r="BG193" s="187" t="e">
        <f t="shared" si="176"/>
        <v>#VALUE!</v>
      </c>
      <c r="BH193" s="185">
        <f>COMMANDE!W193</f>
        <v>0</v>
      </c>
      <c r="BI193" s="186" t="str">
        <f t="shared" si="177"/>
        <v>-</v>
      </c>
      <c r="BJ193" s="187" t="e">
        <f t="shared" si="178"/>
        <v>#VALUE!</v>
      </c>
      <c r="BK193" s="185">
        <f>COMMANDE!Y193</f>
        <v>0</v>
      </c>
      <c r="BL193" s="186" t="str">
        <f t="shared" si="179"/>
        <v>-</v>
      </c>
      <c r="BM193" s="187" t="e">
        <f t="shared" si="180"/>
        <v>#VALUE!</v>
      </c>
      <c r="BN193" s="185">
        <f>COMMANDE!AA193</f>
        <v>0</v>
      </c>
      <c r="BO193" s="186" t="str">
        <f t="shared" si="181"/>
        <v>-</v>
      </c>
      <c r="BP193" s="187" t="e">
        <f t="shared" si="182"/>
        <v>#VALUE!</v>
      </c>
      <c r="BQ193" s="185">
        <f>COMMANDE!AC193</f>
        <v>0</v>
      </c>
      <c r="BR193" s="186" t="str">
        <f t="shared" si="183"/>
        <v>-</v>
      </c>
      <c r="BS193" s="187" t="e">
        <f t="shared" si="184"/>
        <v>#VALUE!</v>
      </c>
      <c r="BT193" s="185">
        <f>COMMANDE!AE193</f>
        <v>0</v>
      </c>
      <c r="BU193" s="186" t="str">
        <f t="shared" si="185"/>
        <v>-</v>
      </c>
      <c r="BV193" s="187" t="e">
        <f t="shared" si="186"/>
        <v>#VALUE!</v>
      </c>
      <c r="BW193" s="185">
        <f>COMMANDE!AG193</f>
        <v>0</v>
      </c>
      <c r="BX193" s="186" t="str">
        <f t="shared" si="187"/>
        <v>-</v>
      </c>
      <c r="BY193" s="187" t="e">
        <f t="shared" si="188"/>
        <v>#VALUE!</v>
      </c>
      <c r="BZ193" s="185">
        <f>COMMANDE!AI193</f>
        <v>0</v>
      </c>
      <c r="CA193" s="186" t="str">
        <f t="shared" si="189"/>
        <v>-</v>
      </c>
      <c r="CB193" s="187" t="e">
        <f t="shared" si="190"/>
        <v>#VALUE!</v>
      </c>
      <c r="CC193" s="185">
        <f>COMMANDE!AK193</f>
        <v>0</v>
      </c>
      <c r="CD193" s="186" t="str">
        <f t="shared" si="191"/>
        <v>-</v>
      </c>
      <c r="CE193" s="187" t="e">
        <f t="shared" si="192"/>
        <v>#VALUE!</v>
      </c>
      <c r="CF193" s="185">
        <f>COMMANDE!AM193</f>
        <v>0</v>
      </c>
      <c r="CG193" s="186" t="str">
        <f t="shared" si="193"/>
        <v>-</v>
      </c>
      <c r="CH193" s="187" t="e">
        <f t="shared" si="194"/>
        <v>#VALUE!</v>
      </c>
      <c r="CI193" s="185">
        <f>COMMANDE!AO193</f>
        <v>0</v>
      </c>
      <c r="CJ193" s="186" t="str">
        <f t="shared" si="195"/>
        <v>-</v>
      </c>
      <c r="CK193" s="187" t="e">
        <f t="shared" si="196"/>
        <v>#VALUE!</v>
      </c>
      <c r="CL193" s="185">
        <f>COMMANDE!AQ193</f>
        <v>0</v>
      </c>
      <c r="CM193" s="186" t="str">
        <f t="shared" si="197"/>
        <v>-</v>
      </c>
      <c r="CN193" s="187" t="e">
        <f t="shared" si="198"/>
        <v>#VALUE!</v>
      </c>
      <c r="CO193" s="185">
        <f>COMMANDE!AS193</f>
        <v>0</v>
      </c>
      <c r="CP193" s="186" t="str">
        <f t="shared" si="199"/>
        <v>-</v>
      </c>
      <c r="CQ193" s="187" t="e">
        <f t="shared" si="200"/>
        <v>#VALUE!</v>
      </c>
      <c r="CR193" s="185">
        <f>COMMANDE!AU193</f>
        <v>0</v>
      </c>
      <c r="CS193" s="186" t="str">
        <f t="shared" si="201"/>
        <v>-</v>
      </c>
      <c r="CT193" s="187" t="e">
        <f t="shared" si="202"/>
        <v>#VALUE!</v>
      </c>
      <c r="CU193" s="185">
        <f>COMMANDE!AW193</f>
        <v>0</v>
      </c>
      <c r="CV193" s="186" t="str">
        <f t="shared" si="203"/>
        <v>-</v>
      </c>
      <c r="CW193" s="187" t="e">
        <f t="shared" si="204"/>
        <v>#VALUE!</v>
      </c>
      <c r="CX193" s="185">
        <f>COMMANDE!AY193</f>
        <v>0</v>
      </c>
      <c r="CY193" s="186" t="str">
        <f t="shared" si="205"/>
        <v>-</v>
      </c>
      <c r="CZ193" s="187" t="e">
        <f t="shared" si="206"/>
        <v>#VALUE!</v>
      </c>
      <c r="DA193" s="185">
        <f>COMMANDE!BA193</f>
        <v>0</v>
      </c>
      <c r="DB193" s="186" t="str">
        <f t="shared" si="207"/>
        <v>-</v>
      </c>
      <c r="DC193" s="187" t="e">
        <f t="shared" si="208"/>
        <v>#VALUE!</v>
      </c>
      <c r="DD193" s="416"/>
      <c r="DE193" s="188"/>
    </row>
    <row r="194" spans="1:109" ht="40" customHeight="1" x14ac:dyDescent="0.2">
      <c r="A194" s="390" t="e">
        <f t="shared" si="141"/>
        <v>#VALUE!</v>
      </c>
      <c r="B194" s="390" t="e">
        <f t="shared" si="142"/>
        <v>#VALUE!</v>
      </c>
      <c r="C194" s="390" t="e">
        <f t="shared" si="143"/>
        <v>#VALUE!</v>
      </c>
      <c r="D194" s="390" t="e">
        <f t="shared" si="144"/>
        <v>#VALUE!</v>
      </c>
      <c r="E194" s="390" t="e">
        <f t="shared" si="145"/>
        <v>#VALUE!</v>
      </c>
      <c r="F194" s="390" t="e">
        <f t="shared" si="146"/>
        <v>#VALUE!</v>
      </c>
      <c r="G194" s="390" t="e">
        <f t="shared" si="147"/>
        <v>#VALUE!</v>
      </c>
      <c r="H194" s="390" t="e">
        <f t="shared" si="148"/>
        <v>#VALUE!</v>
      </c>
      <c r="I194" s="390" t="e">
        <f t="shared" si="149"/>
        <v>#VALUE!</v>
      </c>
      <c r="J194" s="390" t="e">
        <f t="shared" si="150"/>
        <v>#VALUE!</v>
      </c>
      <c r="K194" s="390" t="e">
        <f t="shared" si="151"/>
        <v>#VALUE!</v>
      </c>
      <c r="L194" s="390" t="e">
        <f t="shared" si="152"/>
        <v>#VALUE!</v>
      </c>
      <c r="M194" s="390" t="e">
        <f t="shared" si="153"/>
        <v>#VALUE!</v>
      </c>
      <c r="N194" s="390" t="e">
        <f t="shared" si="154"/>
        <v>#VALUE!</v>
      </c>
      <c r="O194" s="390" t="e">
        <f t="shared" si="155"/>
        <v>#VALUE!</v>
      </c>
      <c r="P194" s="390" t="e">
        <f t="shared" si="156"/>
        <v>#VALUE!</v>
      </c>
      <c r="Q194" s="390" t="e">
        <f t="shared" si="157"/>
        <v>#VALUE!</v>
      </c>
      <c r="R194" s="390" t="e">
        <f t="shared" si="158"/>
        <v>#VALUE!</v>
      </c>
      <c r="S194" s="390" t="e">
        <f t="shared" si="159"/>
        <v>#VALUE!</v>
      </c>
      <c r="T194" s="390" t="e">
        <f t="shared" si="160"/>
        <v>#VALUE!</v>
      </c>
      <c r="U194" s="387">
        <f t="shared" si="161"/>
        <v>0</v>
      </c>
      <c r="V194" s="175">
        <f>BDD!A184</f>
        <v>1612</v>
      </c>
      <c r="W194" s="176" t="str">
        <f>BDD!B184</f>
        <v>Spiruline en poudre</v>
      </c>
      <c r="X194" s="177" t="str">
        <f>IF(BDD!F184=0, "", BDD!F184)</f>
        <v>❤️</v>
      </c>
      <c r="Y194" s="178" t="e">
        <f>ROUND(BDD!G184+FDP_CMD_KG, 2)</f>
        <v>#VALUE!</v>
      </c>
      <c r="Z194" s="178" t="e">
        <f>ROUND(BDD!G184+FDP_FACT_KG, 2)</f>
        <v>#DIV/0!</v>
      </c>
      <c r="AA194" s="179" t="str">
        <f>BDD!H184</f>
        <v>Pièce</v>
      </c>
      <c r="AB194" s="180" t="str">
        <f>IF(NOT(ISBLANK(BDD!I184)), ROUND(SUM((BDD!G184*reduc1),FDP_CMD_KG), 2), "")</f>
        <v/>
      </c>
      <c r="AC194" s="180" t="str">
        <f>IF(NOT(ISBLANK(BDD!J184)), ROUND(SUM((BDD!G184*reduc2),FDP_CMD_KG), 2), "")</f>
        <v/>
      </c>
      <c r="AD194" s="180" t="str">
        <f>IF(NOT(ISBLANK(BDD!K184)), ROUND(SUM((BDD!G184*reduc3),FDP_CMD_KG), 2), "")</f>
        <v/>
      </c>
      <c r="AE194" s="180" t="str">
        <f>IF(NOT(ISBLANK(BDD!I184)), ROUND(SUM((BDD!G184*reduc1),FDP_FACT_KG), 2), "")</f>
        <v/>
      </c>
      <c r="AF194" s="180" t="str">
        <f>IF(NOT(ISBLANK(BDD!J184)), ROUND(SUM((BDD!G184*reduc2),FDP_FACT_KG), 2), "")</f>
        <v/>
      </c>
      <c r="AG194" s="180" t="str">
        <f>IF(NOT(ISBLANK(BDD!K184)), ROUND(SUM((BDD!G184*reduc3),FDP_FACT_KG), 2), "")</f>
        <v/>
      </c>
      <c r="AH194" s="181" t="str">
        <f>BDD!C184</f>
        <v>Inde</v>
      </c>
      <c r="AI194" s="403">
        <f t="shared" si="162"/>
        <v>0</v>
      </c>
      <c r="AJ194" s="182" t="e">
        <f t="shared" si="163"/>
        <v>#VALUE!</v>
      </c>
      <c r="AK194" s="183" t="e">
        <f t="shared" si="164"/>
        <v>#VALUE!</v>
      </c>
      <c r="AL194" s="534"/>
      <c r="AM194" s="410"/>
      <c r="AN194" s="182" t="e">
        <f t="shared" si="165"/>
        <v>#DIV/0!</v>
      </c>
      <c r="AO194" s="184" t="e">
        <f t="shared" si="166"/>
        <v>#DIV/0!</v>
      </c>
      <c r="AP194" s="174"/>
      <c r="AQ194" s="174"/>
      <c r="AR194" s="534"/>
      <c r="AS194" s="409">
        <f t="shared" si="167"/>
        <v>0</v>
      </c>
      <c r="AT194" s="182" t="e">
        <f t="shared" si="168"/>
        <v>#DIV/0!</v>
      </c>
      <c r="AU194" s="183" t="e">
        <f t="shared" si="209"/>
        <v>#DIV/0!</v>
      </c>
      <c r="AV194" s="185">
        <f>COMMANDE!O194</f>
        <v>0</v>
      </c>
      <c r="AW194" s="186" t="str">
        <f t="shared" si="169"/>
        <v>-</v>
      </c>
      <c r="AX194" s="187" t="e">
        <f t="shared" si="170"/>
        <v>#VALUE!</v>
      </c>
      <c r="AY194" s="185">
        <f>COMMANDE!Q194</f>
        <v>0</v>
      </c>
      <c r="AZ194" s="186" t="str">
        <f t="shared" si="171"/>
        <v>-</v>
      </c>
      <c r="BA194" s="187" t="e">
        <f t="shared" si="172"/>
        <v>#VALUE!</v>
      </c>
      <c r="BB194" s="185">
        <f>COMMANDE!S194</f>
        <v>0</v>
      </c>
      <c r="BC194" s="186" t="str">
        <f t="shared" si="173"/>
        <v>-</v>
      </c>
      <c r="BD194" s="187" t="e">
        <f t="shared" si="174"/>
        <v>#VALUE!</v>
      </c>
      <c r="BE194" s="185">
        <f>COMMANDE!U194</f>
        <v>0</v>
      </c>
      <c r="BF194" s="186" t="str">
        <f t="shared" si="175"/>
        <v>-</v>
      </c>
      <c r="BG194" s="187" t="e">
        <f t="shared" si="176"/>
        <v>#VALUE!</v>
      </c>
      <c r="BH194" s="185">
        <f>COMMANDE!W194</f>
        <v>0</v>
      </c>
      <c r="BI194" s="186" t="str">
        <f t="shared" si="177"/>
        <v>-</v>
      </c>
      <c r="BJ194" s="187" t="e">
        <f t="shared" si="178"/>
        <v>#VALUE!</v>
      </c>
      <c r="BK194" s="185">
        <f>COMMANDE!Y194</f>
        <v>0</v>
      </c>
      <c r="BL194" s="186" t="str">
        <f t="shared" si="179"/>
        <v>-</v>
      </c>
      <c r="BM194" s="187" t="e">
        <f t="shared" si="180"/>
        <v>#VALUE!</v>
      </c>
      <c r="BN194" s="185">
        <f>COMMANDE!AA194</f>
        <v>0</v>
      </c>
      <c r="BO194" s="186" t="str">
        <f t="shared" si="181"/>
        <v>-</v>
      </c>
      <c r="BP194" s="187" t="e">
        <f t="shared" si="182"/>
        <v>#VALUE!</v>
      </c>
      <c r="BQ194" s="185">
        <f>COMMANDE!AC194</f>
        <v>0</v>
      </c>
      <c r="BR194" s="186" t="str">
        <f t="shared" si="183"/>
        <v>-</v>
      </c>
      <c r="BS194" s="187" t="e">
        <f t="shared" si="184"/>
        <v>#VALUE!</v>
      </c>
      <c r="BT194" s="185">
        <f>COMMANDE!AE194</f>
        <v>0</v>
      </c>
      <c r="BU194" s="186" t="str">
        <f t="shared" si="185"/>
        <v>-</v>
      </c>
      <c r="BV194" s="187" t="e">
        <f t="shared" si="186"/>
        <v>#VALUE!</v>
      </c>
      <c r="BW194" s="185">
        <f>COMMANDE!AG194</f>
        <v>0</v>
      </c>
      <c r="BX194" s="186" t="str">
        <f t="shared" si="187"/>
        <v>-</v>
      </c>
      <c r="BY194" s="187" t="e">
        <f t="shared" si="188"/>
        <v>#VALUE!</v>
      </c>
      <c r="BZ194" s="185">
        <f>COMMANDE!AI194</f>
        <v>0</v>
      </c>
      <c r="CA194" s="186" t="str">
        <f t="shared" si="189"/>
        <v>-</v>
      </c>
      <c r="CB194" s="187" t="e">
        <f t="shared" si="190"/>
        <v>#VALUE!</v>
      </c>
      <c r="CC194" s="185">
        <f>COMMANDE!AK194</f>
        <v>0</v>
      </c>
      <c r="CD194" s="186" t="str">
        <f t="shared" si="191"/>
        <v>-</v>
      </c>
      <c r="CE194" s="187" t="e">
        <f t="shared" si="192"/>
        <v>#VALUE!</v>
      </c>
      <c r="CF194" s="185">
        <f>COMMANDE!AM194</f>
        <v>0</v>
      </c>
      <c r="CG194" s="186" t="str">
        <f t="shared" si="193"/>
        <v>-</v>
      </c>
      <c r="CH194" s="187" t="e">
        <f t="shared" si="194"/>
        <v>#VALUE!</v>
      </c>
      <c r="CI194" s="185">
        <f>COMMANDE!AO194</f>
        <v>0</v>
      </c>
      <c r="CJ194" s="186" t="str">
        <f t="shared" si="195"/>
        <v>-</v>
      </c>
      <c r="CK194" s="187" t="e">
        <f t="shared" si="196"/>
        <v>#VALUE!</v>
      </c>
      <c r="CL194" s="185">
        <f>COMMANDE!AQ194</f>
        <v>0</v>
      </c>
      <c r="CM194" s="186" t="str">
        <f t="shared" si="197"/>
        <v>-</v>
      </c>
      <c r="CN194" s="187" t="e">
        <f t="shared" si="198"/>
        <v>#VALUE!</v>
      </c>
      <c r="CO194" s="185">
        <f>COMMANDE!AS194</f>
        <v>0</v>
      </c>
      <c r="CP194" s="186" t="str">
        <f t="shared" si="199"/>
        <v>-</v>
      </c>
      <c r="CQ194" s="187" t="e">
        <f t="shared" si="200"/>
        <v>#VALUE!</v>
      </c>
      <c r="CR194" s="185">
        <f>COMMANDE!AU194</f>
        <v>0</v>
      </c>
      <c r="CS194" s="186" t="str">
        <f t="shared" si="201"/>
        <v>-</v>
      </c>
      <c r="CT194" s="187" t="e">
        <f t="shared" si="202"/>
        <v>#VALUE!</v>
      </c>
      <c r="CU194" s="185">
        <f>COMMANDE!AW194</f>
        <v>0</v>
      </c>
      <c r="CV194" s="186" t="str">
        <f t="shared" si="203"/>
        <v>-</v>
      </c>
      <c r="CW194" s="187" t="e">
        <f t="shared" si="204"/>
        <v>#VALUE!</v>
      </c>
      <c r="CX194" s="185">
        <f>COMMANDE!AY194</f>
        <v>0</v>
      </c>
      <c r="CY194" s="186" t="str">
        <f t="shared" si="205"/>
        <v>-</v>
      </c>
      <c r="CZ194" s="187" t="e">
        <f t="shared" si="206"/>
        <v>#VALUE!</v>
      </c>
      <c r="DA194" s="185">
        <f>COMMANDE!BA194</f>
        <v>0</v>
      </c>
      <c r="DB194" s="186" t="str">
        <f t="shared" si="207"/>
        <v>-</v>
      </c>
      <c r="DC194" s="187" t="e">
        <f t="shared" si="208"/>
        <v>#VALUE!</v>
      </c>
      <c r="DD194" s="416"/>
      <c r="DE194" s="188"/>
    </row>
    <row r="195" spans="1:109" ht="40" customHeight="1" x14ac:dyDescent="0.2">
      <c r="A195" s="390" t="e">
        <f t="shared" si="141"/>
        <v>#VALUE!</v>
      </c>
      <c r="B195" s="390" t="e">
        <f t="shared" si="142"/>
        <v>#VALUE!</v>
      </c>
      <c r="C195" s="390" t="e">
        <f t="shared" si="143"/>
        <v>#VALUE!</v>
      </c>
      <c r="D195" s="390" t="e">
        <f t="shared" si="144"/>
        <v>#VALUE!</v>
      </c>
      <c r="E195" s="390" t="e">
        <f t="shared" si="145"/>
        <v>#VALUE!</v>
      </c>
      <c r="F195" s="390" t="e">
        <f t="shared" si="146"/>
        <v>#VALUE!</v>
      </c>
      <c r="G195" s="390" t="e">
        <f t="shared" si="147"/>
        <v>#VALUE!</v>
      </c>
      <c r="H195" s="390" t="e">
        <f t="shared" si="148"/>
        <v>#VALUE!</v>
      </c>
      <c r="I195" s="390" t="e">
        <f t="shared" si="149"/>
        <v>#VALUE!</v>
      </c>
      <c r="J195" s="390" t="e">
        <f t="shared" si="150"/>
        <v>#VALUE!</v>
      </c>
      <c r="K195" s="390" t="e">
        <f t="shared" si="151"/>
        <v>#VALUE!</v>
      </c>
      <c r="L195" s="390" t="e">
        <f t="shared" si="152"/>
        <v>#VALUE!</v>
      </c>
      <c r="M195" s="390" t="e">
        <f t="shared" si="153"/>
        <v>#VALUE!</v>
      </c>
      <c r="N195" s="390" t="e">
        <f t="shared" si="154"/>
        <v>#VALUE!</v>
      </c>
      <c r="O195" s="390" t="e">
        <f t="shared" si="155"/>
        <v>#VALUE!</v>
      </c>
      <c r="P195" s="390" t="e">
        <f t="shared" si="156"/>
        <v>#VALUE!</v>
      </c>
      <c r="Q195" s="390" t="e">
        <f t="shared" si="157"/>
        <v>#VALUE!</v>
      </c>
      <c r="R195" s="390" t="e">
        <f t="shared" si="158"/>
        <v>#VALUE!</v>
      </c>
      <c r="S195" s="390" t="e">
        <f t="shared" si="159"/>
        <v>#VALUE!</v>
      </c>
      <c r="T195" s="390" t="e">
        <f t="shared" si="160"/>
        <v>#VALUE!</v>
      </c>
      <c r="U195" s="387">
        <f t="shared" si="161"/>
        <v>0</v>
      </c>
      <c r="V195" s="175">
        <f>BDD!A185</f>
        <v>1575</v>
      </c>
      <c r="W195" s="176" t="str">
        <f>BDD!B185</f>
        <v>Sucre de coco BIO (env. 1kg)</v>
      </c>
      <c r="X195" s="177" t="str">
        <f>IF(BDD!F185=0, "", BDD!F185)</f>
        <v>❤️</v>
      </c>
      <c r="Y195" s="178" t="e">
        <f>ROUND(BDD!G185+FDP_CMD_KG, 2)</f>
        <v>#VALUE!</v>
      </c>
      <c r="Z195" s="178" t="e">
        <f>ROUND(BDD!G185+FDP_FACT_KG, 2)</f>
        <v>#DIV/0!</v>
      </c>
      <c r="AA195" s="179" t="str">
        <f>BDD!H185</f>
        <v>Pièce</v>
      </c>
      <c r="AB195" s="180" t="e">
        <f>IF(NOT(ISBLANK(BDD!I185)), ROUND(SUM((BDD!G185*reduc1),FDP_CMD_KG), 2), "")</f>
        <v>#VALUE!</v>
      </c>
      <c r="AC195" s="180" t="str">
        <f>IF(NOT(ISBLANK(BDD!J185)), ROUND(SUM((BDD!G185*reduc2),FDP_CMD_KG), 2), "")</f>
        <v/>
      </c>
      <c r="AD195" s="180" t="str">
        <f>IF(NOT(ISBLANK(BDD!K185)), ROUND(SUM((BDD!G185*reduc3),FDP_CMD_KG), 2), "")</f>
        <v/>
      </c>
      <c r="AE195" s="180" t="e">
        <f>IF(NOT(ISBLANK(BDD!I185)), ROUND(SUM((BDD!G185*reduc1),FDP_FACT_KG), 2), "")</f>
        <v>#DIV/0!</v>
      </c>
      <c r="AF195" s="180" t="str">
        <f>IF(NOT(ISBLANK(BDD!J185)), ROUND(SUM((BDD!G185*reduc2),FDP_FACT_KG), 2), "")</f>
        <v/>
      </c>
      <c r="AG195" s="180" t="str">
        <f>IF(NOT(ISBLANK(BDD!K185)), ROUND(SUM((BDD!G185*reduc3),FDP_FACT_KG), 2), "")</f>
        <v/>
      </c>
      <c r="AH195" s="181" t="str">
        <f>BDD!C185</f>
        <v>Indonésie</v>
      </c>
      <c r="AI195" s="403">
        <f t="shared" si="162"/>
        <v>0</v>
      </c>
      <c r="AJ195" s="182" t="e">
        <f t="shared" si="163"/>
        <v>#VALUE!</v>
      </c>
      <c r="AK195" s="183" t="e">
        <f t="shared" si="164"/>
        <v>#VALUE!</v>
      </c>
      <c r="AL195" s="534"/>
      <c r="AM195" s="410"/>
      <c r="AN195" s="182" t="e">
        <f t="shared" si="165"/>
        <v>#DIV/0!</v>
      </c>
      <c r="AO195" s="184" t="e">
        <f t="shared" si="166"/>
        <v>#DIV/0!</v>
      </c>
      <c r="AP195" s="174"/>
      <c r="AQ195" s="174"/>
      <c r="AR195" s="534"/>
      <c r="AS195" s="409">
        <f t="shared" si="167"/>
        <v>0</v>
      </c>
      <c r="AT195" s="182" t="e">
        <f t="shared" si="168"/>
        <v>#DIV/0!</v>
      </c>
      <c r="AU195" s="183" t="e">
        <f t="shared" si="209"/>
        <v>#DIV/0!</v>
      </c>
      <c r="AV195" s="185">
        <f>COMMANDE!O195</f>
        <v>0</v>
      </c>
      <c r="AW195" s="186" t="str">
        <f t="shared" si="169"/>
        <v>-</v>
      </c>
      <c r="AX195" s="187" t="e">
        <f t="shared" si="170"/>
        <v>#VALUE!</v>
      </c>
      <c r="AY195" s="185">
        <f>COMMANDE!Q195</f>
        <v>0</v>
      </c>
      <c r="AZ195" s="186" t="str">
        <f t="shared" si="171"/>
        <v>-</v>
      </c>
      <c r="BA195" s="187" t="e">
        <f t="shared" si="172"/>
        <v>#VALUE!</v>
      </c>
      <c r="BB195" s="185">
        <f>COMMANDE!S195</f>
        <v>0</v>
      </c>
      <c r="BC195" s="186" t="str">
        <f t="shared" si="173"/>
        <v>-</v>
      </c>
      <c r="BD195" s="187" t="e">
        <f t="shared" si="174"/>
        <v>#VALUE!</v>
      </c>
      <c r="BE195" s="185">
        <f>COMMANDE!U195</f>
        <v>0</v>
      </c>
      <c r="BF195" s="186" t="str">
        <f t="shared" si="175"/>
        <v>-</v>
      </c>
      <c r="BG195" s="187" t="e">
        <f t="shared" si="176"/>
        <v>#VALUE!</v>
      </c>
      <c r="BH195" s="185">
        <f>COMMANDE!W195</f>
        <v>0</v>
      </c>
      <c r="BI195" s="186" t="str">
        <f t="shared" si="177"/>
        <v>-</v>
      </c>
      <c r="BJ195" s="187" t="e">
        <f t="shared" si="178"/>
        <v>#VALUE!</v>
      </c>
      <c r="BK195" s="185">
        <f>COMMANDE!Y195</f>
        <v>0</v>
      </c>
      <c r="BL195" s="186" t="str">
        <f t="shared" si="179"/>
        <v>-</v>
      </c>
      <c r="BM195" s="187" t="e">
        <f t="shared" si="180"/>
        <v>#VALUE!</v>
      </c>
      <c r="BN195" s="185">
        <f>COMMANDE!AA195</f>
        <v>0</v>
      </c>
      <c r="BO195" s="186" t="str">
        <f t="shared" si="181"/>
        <v>-</v>
      </c>
      <c r="BP195" s="187" t="e">
        <f t="shared" si="182"/>
        <v>#VALUE!</v>
      </c>
      <c r="BQ195" s="185">
        <f>COMMANDE!AC195</f>
        <v>0</v>
      </c>
      <c r="BR195" s="186" t="str">
        <f t="shared" si="183"/>
        <v>-</v>
      </c>
      <c r="BS195" s="187" t="e">
        <f t="shared" si="184"/>
        <v>#VALUE!</v>
      </c>
      <c r="BT195" s="185">
        <f>COMMANDE!AE195</f>
        <v>0</v>
      </c>
      <c r="BU195" s="186" t="str">
        <f t="shared" si="185"/>
        <v>-</v>
      </c>
      <c r="BV195" s="187" t="e">
        <f t="shared" si="186"/>
        <v>#VALUE!</v>
      </c>
      <c r="BW195" s="185">
        <f>COMMANDE!AG195</f>
        <v>0</v>
      </c>
      <c r="BX195" s="186" t="str">
        <f t="shared" si="187"/>
        <v>-</v>
      </c>
      <c r="BY195" s="187" t="e">
        <f t="shared" si="188"/>
        <v>#VALUE!</v>
      </c>
      <c r="BZ195" s="185">
        <f>COMMANDE!AI195</f>
        <v>0</v>
      </c>
      <c r="CA195" s="186" t="str">
        <f t="shared" si="189"/>
        <v>-</v>
      </c>
      <c r="CB195" s="187" t="e">
        <f t="shared" si="190"/>
        <v>#VALUE!</v>
      </c>
      <c r="CC195" s="185">
        <f>COMMANDE!AK195</f>
        <v>0</v>
      </c>
      <c r="CD195" s="186" t="str">
        <f t="shared" si="191"/>
        <v>-</v>
      </c>
      <c r="CE195" s="187" t="e">
        <f t="shared" si="192"/>
        <v>#VALUE!</v>
      </c>
      <c r="CF195" s="185">
        <f>COMMANDE!AM195</f>
        <v>0</v>
      </c>
      <c r="CG195" s="186" t="str">
        <f t="shared" si="193"/>
        <v>-</v>
      </c>
      <c r="CH195" s="187" t="e">
        <f t="shared" si="194"/>
        <v>#VALUE!</v>
      </c>
      <c r="CI195" s="185">
        <f>COMMANDE!AO195</f>
        <v>0</v>
      </c>
      <c r="CJ195" s="186" t="str">
        <f t="shared" si="195"/>
        <v>-</v>
      </c>
      <c r="CK195" s="187" t="e">
        <f t="shared" si="196"/>
        <v>#VALUE!</v>
      </c>
      <c r="CL195" s="185">
        <f>COMMANDE!AQ195</f>
        <v>0</v>
      </c>
      <c r="CM195" s="186" t="str">
        <f t="shared" si="197"/>
        <v>-</v>
      </c>
      <c r="CN195" s="187" t="e">
        <f t="shared" si="198"/>
        <v>#VALUE!</v>
      </c>
      <c r="CO195" s="185">
        <f>COMMANDE!AS195</f>
        <v>0</v>
      </c>
      <c r="CP195" s="186" t="str">
        <f t="shared" si="199"/>
        <v>-</v>
      </c>
      <c r="CQ195" s="187" t="e">
        <f t="shared" si="200"/>
        <v>#VALUE!</v>
      </c>
      <c r="CR195" s="185">
        <f>COMMANDE!AU195</f>
        <v>0</v>
      </c>
      <c r="CS195" s="186" t="str">
        <f t="shared" si="201"/>
        <v>-</v>
      </c>
      <c r="CT195" s="187" t="e">
        <f t="shared" si="202"/>
        <v>#VALUE!</v>
      </c>
      <c r="CU195" s="185">
        <f>COMMANDE!AW195</f>
        <v>0</v>
      </c>
      <c r="CV195" s="186" t="str">
        <f t="shared" si="203"/>
        <v>-</v>
      </c>
      <c r="CW195" s="187" t="e">
        <f t="shared" si="204"/>
        <v>#VALUE!</v>
      </c>
      <c r="CX195" s="185">
        <f>COMMANDE!AY195</f>
        <v>0</v>
      </c>
      <c r="CY195" s="186" t="str">
        <f t="shared" si="205"/>
        <v>-</v>
      </c>
      <c r="CZ195" s="187" t="e">
        <f t="shared" si="206"/>
        <v>#VALUE!</v>
      </c>
      <c r="DA195" s="185">
        <f>COMMANDE!BA195</f>
        <v>0</v>
      </c>
      <c r="DB195" s="186" t="str">
        <f t="shared" si="207"/>
        <v>-</v>
      </c>
      <c r="DC195" s="187" t="e">
        <f t="shared" si="208"/>
        <v>#VALUE!</v>
      </c>
      <c r="DD195" s="416"/>
      <c r="DE195" s="188"/>
    </row>
    <row r="196" spans="1:109" ht="40" customHeight="1" x14ac:dyDescent="0.2">
      <c r="A196" s="390" t="e">
        <f t="shared" si="141"/>
        <v>#VALUE!</v>
      </c>
      <c r="B196" s="390" t="e">
        <f t="shared" si="142"/>
        <v>#VALUE!</v>
      </c>
      <c r="C196" s="390" t="e">
        <f t="shared" si="143"/>
        <v>#VALUE!</v>
      </c>
      <c r="D196" s="390" t="e">
        <f t="shared" si="144"/>
        <v>#VALUE!</v>
      </c>
      <c r="E196" s="390" t="e">
        <f t="shared" si="145"/>
        <v>#VALUE!</v>
      </c>
      <c r="F196" s="390" t="e">
        <f t="shared" si="146"/>
        <v>#VALUE!</v>
      </c>
      <c r="G196" s="390" t="e">
        <f t="shared" si="147"/>
        <v>#VALUE!</v>
      </c>
      <c r="H196" s="390" t="e">
        <f t="shared" si="148"/>
        <v>#VALUE!</v>
      </c>
      <c r="I196" s="390" t="e">
        <f t="shared" si="149"/>
        <v>#VALUE!</v>
      </c>
      <c r="J196" s="390" t="e">
        <f t="shared" si="150"/>
        <v>#VALUE!</v>
      </c>
      <c r="K196" s="390" t="e">
        <f t="shared" si="151"/>
        <v>#VALUE!</v>
      </c>
      <c r="L196" s="390" t="e">
        <f t="shared" si="152"/>
        <v>#VALUE!</v>
      </c>
      <c r="M196" s="390" t="e">
        <f t="shared" si="153"/>
        <v>#VALUE!</v>
      </c>
      <c r="N196" s="390" t="e">
        <f t="shared" si="154"/>
        <v>#VALUE!</v>
      </c>
      <c r="O196" s="390" t="e">
        <f t="shared" si="155"/>
        <v>#VALUE!</v>
      </c>
      <c r="P196" s="390" t="e">
        <f t="shared" si="156"/>
        <v>#VALUE!</v>
      </c>
      <c r="Q196" s="390" t="e">
        <f t="shared" si="157"/>
        <v>#VALUE!</v>
      </c>
      <c r="R196" s="390" t="e">
        <f t="shared" si="158"/>
        <v>#VALUE!</v>
      </c>
      <c r="S196" s="390" t="e">
        <f t="shared" si="159"/>
        <v>#VALUE!</v>
      </c>
      <c r="T196" s="390" t="e">
        <f t="shared" si="160"/>
        <v>#VALUE!</v>
      </c>
      <c r="U196" s="387">
        <f t="shared" si="161"/>
        <v>0</v>
      </c>
      <c r="V196" s="175">
        <f>BDD!A186</f>
        <v>6110</v>
      </c>
      <c r="W196" s="176" t="str">
        <f>BDD!B186</f>
        <v>Tomate déshydratée CRU BIO (env. 1kg, à basse température 35º, qualité supérieure)</v>
      </c>
      <c r="X196" s="177" t="str">
        <f>IF(BDD!F186=0, "", BDD!F186)</f>
        <v>❤️</v>
      </c>
      <c r="Y196" s="178" t="e">
        <f>ROUND(BDD!G186+FDP_CMD_KG, 2)</f>
        <v>#VALUE!</v>
      </c>
      <c r="Z196" s="178" t="e">
        <f>ROUND(BDD!G186+FDP_FACT_KG, 2)</f>
        <v>#DIV/0!</v>
      </c>
      <c r="AA196" s="179" t="str">
        <f>BDD!H186</f>
        <v>Pièce</v>
      </c>
      <c r="AB196" s="180" t="str">
        <f>IF(NOT(ISBLANK(BDD!I186)), ROUND(SUM((BDD!G186*reduc1),FDP_CMD_KG), 2), "")</f>
        <v/>
      </c>
      <c r="AC196" s="180" t="str">
        <f>IF(NOT(ISBLANK(BDD!J186)), ROUND(SUM((BDD!G186*reduc2),FDP_CMD_KG), 2), "")</f>
        <v/>
      </c>
      <c r="AD196" s="180" t="str">
        <f>IF(NOT(ISBLANK(BDD!K186)), ROUND(SUM((BDD!G186*reduc3),FDP_CMD_KG), 2), "")</f>
        <v/>
      </c>
      <c r="AE196" s="180" t="str">
        <f>IF(NOT(ISBLANK(BDD!I186)), ROUND(SUM((BDD!G186*reduc1),FDP_FACT_KG), 2), "")</f>
        <v/>
      </c>
      <c r="AF196" s="180" t="str">
        <f>IF(NOT(ISBLANK(BDD!J186)), ROUND(SUM((BDD!G186*reduc2),FDP_FACT_KG), 2), "")</f>
        <v/>
      </c>
      <c r="AG196" s="180" t="str">
        <f>IF(NOT(ISBLANK(BDD!K186)), ROUND(SUM((BDD!G186*reduc3),FDP_FACT_KG), 2), "")</f>
        <v/>
      </c>
      <c r="AH196" s="181" t="str">
        <f>BDD!C186</f>
        <v>Espagne</v>
      </c>
      <c r="AI196" s="403">
        <f t="shared" si="162"/>
        <v>0</v>
      </c>
      <c r="AJ196" s="182" t="e">
        <f t="shared" si="163"/>
        <v>#VALUE!</v>
      </c>
      <c r="AK196" s="183" t="e">
        <f t="shared" si="164"/>
        <v>#VALUE!</v>
      </c>
      <c r="AL196" s="534"/>
      <c r="AM196" s="410"/>
      <c r="AN196" s="182" t="e">
        <f t="shared" si="165"/>
        <v>#DIV/0!</v>
      </c>
      <c r="AO196" s="184" t="e">
        <f t="shared" si="166"/>
        <v>#DIV/0!</v>
      </c>
      <c r="AP196" s="174"/>
      <c r="AQ196" s="174"/>
      <c r="AR196" s="534"/>
      <c r="AS196" s="409">
        <f t="shared" si="167"/>
        <v>0</v>
      </c>
      <c r="AT196" s="182" t="e">
        <f t="shared" si="168"/>
        <v>#DIV/0!</v>
      </c>
      <c r="AU196" s="183" t="e">
        <f t="shared" si="209"/>
        <v>#DIV/0!</v>
      </c>
      <c r="AV196" s="185">
        <f>COMMANDE!O196</f>
        <v>0</v>
      </c>
      <c r="AW196" s="186" t="str">
        <f t="shared" si="169"/>
        <v>-</v>
      </c>
      <c r="AX196" s="187" t="e">
        <f t="shared" si="170"/>
        <v>#VALUE!</v>
      </c>
      <c r="AY196" s="185">
        <f>COMMANDE!Q196</f>
        <v>0</v>
      </c>
      <c r="AZ196" s="186" t="str">
        <f t="shared" si="171"/>
        <v>-</v>
      </c>
      <c r="BA196" s="187" t="e">
        <f t="shared" si="172"/>
        <v>#VALUE!</v>
      </c>
      <c r="BB196" s="185">
        <f>COMMANDE!S196</f>
        <v>0</v>
      </c>
      <c r="BC196" s="186" t="str">
        <f t="shared" si="173"/>
        <v>-</v>
      </c>
      <c r="BD196" s="187" t="e">
        <f t="shared" si="174"/>
        <v>#VALUE!</v>
      </c>
      <c r="BE196" s="185">
        <f>COMMANDE!U196</f>
        <v>0</v>
      </c>
      <c r="BF196" s="186" t="str">
        <f t="shared" si="175"/>
        <v>-</v>
      </c>
      <c r="BG196" s="187" t="e">
        <f t="shared" si="176"/>
        <v>#VALUE!</v>
      </c>
      <c r="BH196" s="185">
        <f>COMMANDE!W196</f>
        <v>0</v>
      </c>
      <c r="BI196" s="186" t="str">
        <f t="shared" si="177"/>
        <v>-</v>
      </c>
      <c r="BJ196" s="187" t="e">
        <f t="shared" si="178"/>
        <v>#VALUE!</v>
      </c>
      <c r="BK196" s="185">
        <f>COMMANDE!Y196</f>
        <v>0</v>
      </c>
      <c r="BL196" s="186" t="str">
        <f t="shared" si="179"/>
        <v>-</v>
      </c>
      <c r="BM196" s="187" t="e">
        <f t="shared" si="180"/>
        <v>#VALUE!</v>
      </c>
      <c r="BN196" s="185">
        <f>COMMANDE!AA196</f>
        <v>0</v>
      </c>
      <c r="BO196" s="186" t="str">
        <f t="shared" si="181"/>
        <v>-</v>
      </c>
      <c r="BP196" s="187" t="e">
        <f t="shared" si="182"/>
        <v>#VALUE!</v>
      </c>
      <c r="BQ196" s="185">
        <f>COMMANDE!AC196</f>
        <v>0</v>
      </c>
      <c r="BR196" s="186" t="str">
        <f t="shared" si="183"/>
        <v>-</v>
      </c>
      <c r="BS196" s="187" t="e">
        <f t="shared" si="184"/>
        <v>#VALUE!</v>
      </c>
      <c r="BT196" s="185">
        <f>COMMANDE!AE196</f>
        <v>0</v>
      </c>
      <c r="BU196" s="186" t="str">
        <f t="shared" si="185"/>
        <v>-</v>
      </c>
      <c r="BV196" s="187" t="e">
        <f t="shared" si="186"/>
        <v>#VALUE!</v>
      </c>
      <c r="BW196" s="185">
        <f>COMMANDE!AG196</f>
        <v>0</v>
      </c>
      <c r="BX196" s="186" t="str">
        <f t="shared" si="187"/>
        <v>-</v>
      </c>
      <c r="BY196" s="187" t="e">
        <f t="shared" si="188"/>
        <v>#VALUE!</v>
      </c>
      <c r="BZ196" s="185">
        <f>COMMANDE!AI196</f>
        <v>0</v>
      </c>
      <c r="CA196" s="186" t="str">
        <f t="shared" si="189"/>
        <v>-</v>
      </c>
      <c r="CB196" s="187" t="e">
        <f t="shared" si="190"/>
        <v>#VALUE!</v>
      </c>
      <c r="CC196" s="185">
        <f>COMMANDE!AK196</f>
        <v>0</v>
      </c>
      <c r="CD196" s="186" t="str">
        <f t="shared" si="191"/>
        <v>-</v>
      </c>
      <c r="CE196" s="187" t="e">
        <f t="shared" si="192"/>
        <v>#VALUE!</v>
      </c>
      <c r="CF196" s="185">
        <f>COMMANDE!AM196</f>
        <v>0</v>
      </c>
      <c r="CG196" s="186" t="str">
        <f t="shared" si="193"/>
        <v>-</v>
      </c>
      <c r="CH196" s="187" t="e">
        <f t="shared" si="194"/>
        <v>#VALUE!</v>
      </c>
      <c r="CI196" s="185">
        <f>COMMANDE!AO196</f>
        <v>0</v>
      </c>
      <c r="CJ196" s="186" t="str">
        <f t="shared" si="195"/>
        <v>-</v>
      </c>
      <c r="CK196" s="187" t="e">
        <f t="shared" si="196"/>
        <v>#VALUE!</v>
      </c>
      <c r="CL196" s="185">
        <f>COMMANDE!AQ196</f>
        <v>0</v>
      </c>
      <c r="CM196" s="186" t="str">
        <f t="shared" si="197"/>
        <v>-</v>
      </c>
      <c r="CN196" s="187" t="e">
        <f t="shared" si="198"/>
        <v>#VALUE!</v>
      </c>
      <c r="CO196" s="185">
        <f>COMMANDE!AS196</f>
        <v>0</v>
      </c>
      <c r="CP196" s="186" t="str">
        <f t="shared" si="199"/>
        <v>-</v>
      </c>
      <c r="CQ196" s="187" t="e">
        <f t="shared" si="200"/>
        <v>#VALUE!</v>
      </c>
      <c r="CR196" s="185">
        <f>COMMANDE!AU196</f>
        <v>0</v>
      </c>
      <c r="CS196" s="186" t="str">
        <f t="shared" si="201"/>
        <v>-</v>
      </c>
      <c r="CT196" s="187" t="e">
        <f t="shared" si="202"/>
        <v>#VALUE!</v>
      </c>
      <c r="CU196" s="185">
        <f>COMMANDE!AW196</f>
        <v>0</v>
      </c>
      <c r="CV196" s="186" t="str">
        <f t="shared" si="203"/>
        <v>-</v>
      </c>
      <c r="CW196" s="187" t="e">
        <f t="shared" si="204"/>
        <v>#VALUE!</v>
      </c>
      <c r="CX196" s="185">
        <f>COMMANDE!AY196</f>
        <v>0</v>
      </c>
      <c r="CY196" s="186" t="str">
        <f t="shared" si="205"/>
        <v>-</v>
      </c>
      <c r="CZ196" s="187" t="e">
        <f t="shared" si="206"/>
        <v>#VALUE!</v>
      </c>
      <c r="DA196" s="185">
        <f>COMMANDE!BA196</f>
        <v>0</v>
      </c>
      <c r="DB196" s="186" t="str">
        <f t="shared" si="207"/>
        <v>-</v>
      </c>
      <c r="DC196" s="187" t="e">
        <f t="shared" si="208"/>
        <v>#VALUE!</v>
      </c>
      <c r="DD196" s="416"/>
      <c r="DE196" s="188"/>
    </row>
    <row r="197" spans="1:109" ht="40" customHeight="1" x14ac:dyDescent="0.2">
      <c r="A197" s="390" t="e">
        <f t="shared" si="141"/>
        <v>#VALUE!</v>
      </c>
      <c r="B197" s="390" t="e">
        <f t="shared" si="142"/>
        <v>#VALUE!</v>
      </c>
      <c r="C197" s="390" t="e">
        <f t="shared" si="143"/>
        <v>#VALUE!</v>
      </c>
      <c r="D197" s="390" t="e">
        <f t="shared" si="144"/>
        <v>#VALUE!</v>
      </c>
      <c r="E197" s="390" t="e">
        <f t="shared" si="145"/>
        <v>#VALUE!</v>
      </c>
      <c r="F197" s="390" t="e">
        <f t="shared" si="146"/>
        <v>#VALUE!</v>
      </c>
      <c r="G197" s="390" t="e">
        <f t="shared" si="147"/>
        <v>#VALUE!</v>
      </c>
      <c r="H197" s="390" t="e">
        <f t="shared" si="148"/>
        <v>#VALUE!</v>
      </c>
      <c r="I197" s="390" t="e">
        <f t="shared" si="149"/>
        <v>#VALUE!</v>
      </c>
      <c r="J197" s="390" t="e">
        <f t="shared" si="150"/>
        <v>#VALUE!</v>
      </c>
      <c r="K197" s="390" t="e">
        <f t="shared" si="151"/>
        <v>#VALUE!</v>
      </c>
      <c r="L197" s="390" t="e">
        <f t="shared" si="152"/>
        <v>#VALUE!</v>
      </c>
      <c r="M197" s="390" t="e">
        <f t="shared" si="153"/>
        <v>#VALUE!</v>
      </c>
      <c r="N197" s="390" t="e">
        <f t="shared" si="154"/>
        <v>#VALUE!</v>
      </c>
      <c r="O197" s="390" t="e">
        <f t="shared" si="155"/>
        <v>#VALUE!</v>
      </c>
      <c r="P197" s="390" t="e">
        <f t="shared" si="156"/>
        <v>#VALUE!</v>
      </c>
      <c r="Q197" s="390" t="e">
        <f t="shared" si="157"/>
        <v>#VALUE!</v>
      </c>
      <c r="R197" s="390" t="e">
        <f t="shared" si="158"/>
        <v>#VALUE!</v>
      </c>
      <c r="S197" s="390" t="e">
        <f t="shared" si="159"/>
        <v>#VALUE!</v>
      </c>
      <c r="T197" s="390" t="e">
        <f t="shared" si="160"/>
        <v>#VALUE!</v>
      </c>
      <c r="U197" s="387">
        <f t="shared" si="161"/>
        <v>0</v>
      </c>
      <c r="V197" s="175">
        <f>BDD!A187</f>
        <v>6110</v>
      </c>
      <c r="W197" s="176" t="str">
        <f>BDD!B187</f>
        <v>Tomate déshydratée CRU BIO (env. 200g, à basse température 35º, qualité supérieure)</v>
      </c>
      <c r="X197" s="177" t="str">
        <f>IF(BDD!F187=0, "", BDD!F187)</f>
        <v>❤️</v>
      </c>
      <c r="Y197" s="178" t="e">
        <f>ROUND(BDD!G187+FDP_CMD_KG, 2)</f>
        <v>#VALUE!</v>
      </c>
      <c r="Z197" s="178" t="e">
        <f>ROUND(BDD!G187+FDP_FACT_KG, 2)</f>
        <v>#DIV/0!</v>
      </c>
      <c r="AA197" s="179" t="str">
        <f>BDD!H187</f>
        <v>Pièce</v>
      </c>
      <c r="AB197" s="180" t="str">
        <f>IF(NOT(ISBLANK(BDD!I187)), ROUND(SUM((BDD!G187*reduc1),FDP_CMD_KG), 2), "")</f>
        <v/>
      </c>
      <c r="AC197" s="180" t="str">
        <f>IF(NOT(ISBLANK(BDD!J187)), ROUND(SUM((BDD!G187*reduc2),FDP_CMD_KG), 2), "")</f>
        <v/>
      </c>
      <c r="AD197" s="180" t="str">
        <f>IF(NOT(ISBLANK(BDD!K187)), ROUND(SUM((BDD!G187*reduc3),FDP_CMD_KG), 2), "")</f>
        <v/>
      </c>
      <c r="AE197" s="180" t="str">
        <f>IF(NOT(ISBLANK(BDD!I187)), ROUND(SUM((BDD!G187*reduc1),FDP_FACT_KG), 2), "")</f>
        <v/>
      </c>
      <c r="AF197" s="180" t="str">
        <f>IF(NOT(ISBLANK(BDD!J187)), ROUND(SUM((BDD!G187*reduc2),FDP_FACT_KG), 2), "")</f>
        <v/>
      </c>
      <c r="AG197" s="180" t="str">
        <f>IF(NOT(ISBLANK(BDD!K187)), ROUND(SUM((BDD!G187*reduc3),FDP_FACT_KG), 2), "")</f>
        <v/>
      </c>
      <c r="AH197" s="181" t="str">
        <f>BDD!C187</f>
        <v>Espagne</v>
      </c>
      <c r="AI197" s="403">
        <f t="shared" si="162"/>
        <v>0</v>
      </c>
      <c r="AJ197" s="182" t="e">
        <f t="shared" si="163"/>
        <v>#VALUE!</v>
      </c>
      <c r="AK197" s="183" t="e">
        <f t="shared" si="164"/>
        <v>#VALUE!</v>
      </c>
      <c r="AL197" s="534"/>
      <c r="AM197" s="410"/>
      <c r="AN197" s="182" t="e">
        <f t="shared" si="165"/>
        <v>#DIV/0!</v>
      </c>
      <c r="AO197" s="184" t="e">
        <f t="shared" si="166"/>
        <v>#DIV/0!</v>
      </c>
      <c r="AP197" s="174"/>
      <c r="AQ197" s="174"/>
      <c r="AR197" s="534"/>
      <c r="AS197" s="409">
        <f t="shared" si="167"/>
        <v>0</v>
      </c>
      <c r="AT197" s="182" t="e">
        <f t="shared" si="168"/>
        <v>#DIV/0!</v>
      </c>
      <c r="AU197" s="183" t="e">
        <f t="shared" si="209"/>
        <v>#DIV/0!</v>
      </c>
      <c r="AV197" s="185">
        <f>COMMANDE!O197</f>
        <v>0</v>
      </c>
      <c r="AW197" s="186" t="str">
        <f t="shared" si="169"/>
        <v>-</v>
      </c>
      <c r="AX197" s="187" t="e">
        <f t="shared" si="170"/>
        <v>#VALUE!</v>
      </c>
      <c r="AY197" s="185">
        <f>COMMANDE!Q197</f>
        <v>0</v>
      </c>
      <c r="AZ197" s="186" t="str">
        <f t="shared" si="171"/>
        <v>-</v>
      </c>
      <c r="BA197" s="187" t="e">
        <f t="shared" si="172"/>
        <v>#VALUE!</v>
      </c>
      <c r="BB197" s="185">
        <f>COMMANDE!S197</f>
        <v>0</v>
      </c>
      <c r="BC197" s="186" t="str">
        <f t="shared" si="173"/>
        <v>-</v>
      </c>
      <c r="BD197" s="187" t="e">
        <f t="shared" si="174"/>
        <v>#VALUE!</v>
      </c>
      <c r="BE197" s="185">
        <f>COMMANDE!U197</f>
        <v>0</v>
      </c>
      <c r="BF197" s="186" t="str">
        <f t="shared" si="175"/>
        <v>-</v>
      </c>
      <c r="BG197" s="187" t="e">
        <f t="shared" si="176"/>
        <v>#VALUE!</v>
      </c>
      <c r="BH197" s="185">
        <f>COMMANDE!W197</f>
        <v>0</v>
      </c>
      <c r="BI197" s="186" t="str">
        <f t="shared" si="177"/>
        <v>-</v>
      </c>
      <c r="BJ197" s="187" t="e">
        <f t="shared" si="178"/>
        <v>#VALUE!</v>
      </c>
      <c r="BK197" s="185">
        <f>COMMANDE!Y197</f>
        <v>0</v>
      </c>
      <c r="BL197" s="186" t="str">
        <f t="shared" si="179"/>
        <v>-</v>
      </c>
      <c r="BM197" s="187" t="e">
        <f t="shared" si="180"/>
        <v>#VALUE!</v>
      </c>
      <c r="BN197" s="185">
        <f>COMMANDE!AA197</f>
        <v>0</v>
      </c>
      <c r="BO197" s="186" t="str">
        <f t="shared" si="181"/>
        <v>-</v>
      </c>
      <c r="BP197" s="187" t="e">
        <f t="shared" si="182"/>
        <v>#VALUE!</v>
      </c>
      <c r="BQ197" s="185">
        <f>COMMANDE!AC197</f>
        <v>0</v>
      </c>
      <c r="BR197" s="186" t="str">
        <f t="shared" si="183"/>
        <v>-</v>
      </c>
      <c r="BS197" s="187" t="e">
        <f t="shared" si="184"/>
        <v>#VALUE!</v>
      </c>
      <c r="BT197" s="185">
        <f>COMMANDE!AE197</f>
        <v>0</v>
      </c>
      <c r="BU197" s="186" t="str">
        <f t="shared" si="185"/>
        <v>-</v>
      </c>
      <c r="BV197" s="187" t="e">
        <f t="shared" si="186"/>
        <v>#VALUE!</v>
      </c>
      <c r="BW197" s="185">
        <f>COMMANDE!AG197</f>
        <v>0</v>
      </c>
      <c r="BX197" s="186" t="str">
        <f t="shared" si="187"/>
        <v>-</v>
      </c>
      <c r="BY197" s="187" t="e">
        <f t="shared" si="188"/>
        <v>#VALUE!</v>
      </c>
      <c r="BZ197" s="185">
        <f>COMMANDE!AI197</f>
        <v>0</v>
      </c>
      <c r="CA197" s="186" t="str">
        <f t="shared" si="189"/>
        <v>-</v>
      </c>
      <c r="CB197" s="187" t="e">
        <f t="shared" si="190"/>
        <v>#VALUE!</v>
      </c>
      <c r="CC197" s="185">
        <f>COMMANDE!AK197</f>
        <v>0</v>
      </c>
      <c r="CD197" s="186" t="str">
        <f t="shared" si="191"/>
        <v>-</v>
      </c>
      <c r="CE197" s="187" t="e">
        <f t="shared" si="192"/>
        <v>#VALUE!</v>
      </c>
      <c r="CF197" s="185">
        <f>COMMANDE!AM197</f>
        <v>0</v>
      </c>
      <c r="CG197" s="186" t="str">
        <f t="shared" si="193"/>
        <v>-</v>
      </c>
      <c r="CH197" s="187" t="e">
        <f t="shared" si="194"/>
        <v>#VALUE!</v>
      </c>
      <c r="CI197" s="185">
        <f>COMMANDE!AO197</f>
        <v>0</v>
      </c>
      <c r="CJ197" s="186" t="str">
        <f t="shared" si="195"/>
        <v>-</v>
      </c>
      <c r="CK197" s="187" t="e">
        <f t="shared" si="196"/>
        <v>#VALUE!</v>
      </c>
      <c r="CL197" s="185">
        <f>COMMANDE!AQ197</f>
        <v>0</v>
      </c>
      <c r="CM197" s="186" t="str">
        <f t="shared" si="197"/>
        <v>-</v>
      </c>
      <c r="CN197" s="187" t="e">
        <f t="shared" si="198"/>
        <v>#VALUE!</v>
      </c>
      <c r="CO197" s="185">
        <f>COMMANDE!AS197</f>
        <v>0</v>
      </c>
      <c r="CP197" s="186" t="str">
        <f t="shared" si="199"/>
        <v>-</v>
      </c>
      <c r="CQ197" s="187" t="e">
        <f t="shared" si="200"/>
        <v>#VALUE!</v>
      </c>
      <c r="CR197" s="185">
        <f>COMMANDE!AU197</f>
        <v>0</v>
      </c>
      <c r="CS197" s="186" t="str">
        <f t="shared" si="201"/>
        <v>-</v>
      </c>
      <c r="CT197" s="187" t="e">
        <f t="shared" si="202"/>
        <v>#VALUE!</v>
      </c>
      <c r="CU197" s="185">
        <f>COMMANDE!AW197</f>
        <v>0</v>
      </c>
      <c r="CV197" s="186" t="str">
        <f t="shared" si="203"/>
        <v>-</v>
      </c>
      <c r="CW197" s="187" t="e">
        <f t="shared" si="204"/>
        <v>#VALUE!</v>
      </c>
      <c r="CX197" s="185">
        <f>COMMANDE!AY197</f>
        <v>0</v>
      </c>
      <c r="CY197" s="186" t="str">
        <f t="shared" si="205"/>
        <v>-</v>
      </c>
      <c r="CZ197" s="187" t="e">
        <f t="shared" si="206"/>
        <v>#VALUE!</v>
      </c>
      <c r="DA197" s="185">
        <f>COMMANDE!BA197</f>
        <v>0</v>
      </c>
      <c r="DB197" s="186" t="str">
        <f t="shared" si="207"/>
        <v>-</v>
      </c>
      <c r="DC197" s="187" t="e">
        <f t="shared" si="208"/>
        <v>#VALUE!</v>
      </c>
      <c r="DD197" s="416"/>
      <c r="DE197" s="188"/>
    </row>
    <row r="198" spans="1:109" ht="40" customHeight="1" x14ac:dyDescent="0.2">
      <c r="A198" s="390" t="e">
        <f t="shared" si="141"/>
        <v>#VALUE!</v>
      </c>
      <c r="B198" s="390" t="e">
        <f t="shared" si="142"/>
        <v>#VALUE!</v>
      </c>
      <c r="C198" s="390" t="e">
        <f t="shared" si="143"/>
        <v>#VALUE!</v>
      </c>
      <c r="D198" s="390" t="e">
        <f t="shared" si="144"/>
        <v>#VALUE!</v>
      </c>
      <c r="E198" s="390" t="e">
        <f t="shared" si="145"/>
        <v>#VALUE!</v>
      </c>
      <c r="F198" s="390" t="e">
        <f t="shared" si="146"/>
        <v>#VALUE!</v>
      </c>
      <c r="G198" s="390" t="e">
        <f t="shared" si="147"/>
        <v>#VALUE!</v>
      </c>
      <c r="H198" s="390" t="e">
        <f t="shared" si="148"/>
        <v>#VALUE!</v>
      </c>
      <c r="I198" s="390" t="e">
        <f t="shared" si="149"/>
        <v>#VALUE!</v>
      </c>
      <c r="J198" s="390" t="e">
        <f t="shared" si="150"/>
        <v>#VALUE!</v>
      </c>
      <c r="K198" s="390" t="e">
        <f t="shared" si="151"/>
        <v>#VALUE!</v>
      </c>
      <c r="L198" s="390" t="e">
        <f t="shared" si="152"/>
        <v>#VALUE!</v>
      </c>
      <c r="M198" s="390" t="e">
        <f t="shared" si="153"/>
        <v>#VALUE!</v>
      </c>
      <c r="N198" s="390" t="e">
        <f t="shared" si="154"/>
        <v>#VALUE!</v>
      </c>
      <c r="O198" s="390" t="e">
        <f t="shared" si="155"/>
        <v>#VALUE!</v>
      </c>
      <c r="P198" s="390" t="e">
        <f t="shared" si="156"/>
        <v>#VALUE!</v>
      </c>
      <c r="Q198" s="390" t="e">
        <f t="shared" si="157"/>
        <v>#VALUE!</v>
      </c>
      <c r="R198" s="390" t="e">
        <f t="shared" si="158"/>
        <v>#VALUE!</v>
      </c>
      <c r="S198" s="390" t="e">
        <f t="shared" si="159"/>
        <v>#VALUE!</v>
      </c>
      <c r="T198" s="390" t="e">
        <f t="shared" si="160"/>
        <v>#VALUE!</v>
      </c>
      <c r="U198" s="387">
        <f t="shared" si="161"/>
        <v>0</v>
      </c>
      <c r="V198" s="175">
        <f>BDD!A188</f>
        <v>3783</v>
      </c>
      <c r="W198" s="176" t="str">
        <f>BDD!B188</f>
        <v>Xylitol (sucre de bouleau) (env. 1kg)</v>
      </c>
      <c r="X198" s="177" t="str">
        <f>IF(BDD!F188=0, "", BDD!F188)</f>
        <v/>
      </c>
      <c r="Y198" s="178" t="e">
        <f>ROUND(BDD!G188+FDP_CMD_KG, 2)</f>
        <v>#VALUE!</v>
      </c>
      <c r="Z198" s="178" t="e">
        <f>ROUND(BDD!G188+FDP_FACT_KG, 2)</f>
        <v>#DIV/0!</v>
      </c>
      <c r="AA198" s="179" t="str">
        <f>BDD!H188</f>
        <v>Pièce</v>
      </c>
      <c r="AB198" s="180" t="e">
        <f>IF(NOT(ISBLANK(BDD!I188)), ROUND(SUM((BDD!G188*reduc1),FDP_CMD_KG), 2), "")</f>
        <v>#VALUE!</v>
      </c>
      <c r="AC198" s="180" t="str">
        <f>IF(NOT(ISBLANK(BDD!J188)), ROUND(SUM((BDD!G188*reduc2),FDP_CMD_KG), 2), "")</f>
        <v/>
      </c>
      <c r="AD198" s="180" t="str">
        <f>IF(NOT(ISBLANK(BDD!K188)), ROUND(SUM((BDD!G188*reduc3),FDP_CMD_KG), 2), "")</f>
        <v/>
      </c>
      <c r="AE198" s="180" t="e">
        <f>IF(NOT(ISBLANK(BDD!I188)), ROUND(SUM((BDD!G188*reduc1),FDP_FACT_KG), 2), "")</f>
        <v>#DIV/0!</v>
      </c>
      <c r="AF198" s="180" t="str">
        <f>IF(NOT(ISBLANK(BDD!J188)), ROUND(SUM((BDD!G188*reduc2),FDP_FACT_KG), 2), "")</f>
        <v/>
      </c>
      <c r="AG198" s="180" t="str">
        <f>IF(NOT(ISBLANK(BDD!K188)), ROUND(SUM((BDD!G188*reduc3),FDP_FACT_KG), 2), "")</f>
        <v/>
      </c>
      <c r="AH198" s="181" t="str">
        <f>BDD!C188</f>
        <v>Pérou</v>
      </c>
      <c r="AI198" s="403">
        <f t="shared" si="162"/>
        <v>0</v>
      </c>
      <c r="AJ198" s="182" t="e">
        <f t="shared" si="163"/>
        <v>#VALUE!</v>
      </c>
      <c r="AK198" s="183" t="e">
        <f t="shared" si="164"/>
        <v>#VALUE!</v>
      </c>
      <c r="AL198" s="534"/>
      <c r="AM198" s="410"/>
      <c r="AN198" s="182" t="e">
        <f t="shared" si="165"/>
        <v>#DIV/0!</v>
      </c>
      <c r="AO198" s="184" t="e">
        <f t="shared" si="166"/>
        <v>#DIV/0!</v>
      </c>
      <c r="AP198" s="174"/>
      <c r="AQ198" s="174"/>
      <c r="AR198" s="534"/>
      <c r="AS198" s="409">
        <f t="shared" si="167"/>
        <v>0</v>
      </c>
      <c r="AT198" s="182" t="e">
        <f t="shared" si="168"/>
        <v>#DIV/0!</v>
      </c>
      <c r="AU198" s="183" t="e">
        <f t="shared" si="209"/>
        <v>#DIV/0!</v>
      </c>
      <c r="AV198" s="185">
        <f>COMMANDE!O198</f>
        <v>0</v>
      </c>
      <c r="AW198" s="186" t="str">
        <f t="shared" si="169"/>
        <v>-</v>
      </c>
      <c r="AX198" s="187" t="e">
        <f t="shared" si="170"/>
        <v>#VALUE!</v>
      </c>
      <c r="AY198" s="185">
        <f>COMMANDE!Q198</f>
        <v>0</v>
      </c>
      <c r="AZ198" s="186" t="str">
        <f t="shared" si="171"/>
        <v>-</v>
      </c>
      <c r="BA198" s="187" t="e">
        <f t="shared" si="172"/>
        <v>#VALUE!</v>
      </c>
      <c r="BB198" s="185">
        <f>COMMANDE!S198</f>
        <v>0</v>
      </c>
      <c r="BC198" s="186" t="str">
        <f t="shared" si="173"/>
        <v>-</v>
      </c>
      <c r="BD198" s="187" t="e">
        <f t="shared" si="174"/>
        <v>#VALUE!</v>
      </c>
      <c r="BE198" s="185">
        <f>COMMANDE!U198</f>
        <v>0</v>
      </c>
      <c r="BF198" s="186" t="str">
        <f t="shared" si="175"/>
        <v>-</v>
      </c>
      <c r="BG198" s="187" t="e">
        <f t="shared" si="176"/>
        <v>#VALUE!</v>
      </c>
      <c r="BH198" s="185">
        <f>COMMANDE!W198</f>
        <v>0</v>
      </c>
      <c r="BI198" s="186" t="str">
        <f t="shared" si="177"/>
        <v>-</v>
      </c>
      <c r="BJ198" s="187" t="e">
        <f t="shared" si="178"/>
        <v>#VALUE!</v>
      </c>
      <c r="BK198" s="185">
        <f>COMMANDE!Y198</f>
        <v>0</v>
      </c>
      <c r="BL198" s="186" t="str">
        <f t="shared" si="179"/>
        <v>-</v>
      </c>
      <c r="BM198" s="187" t="e">
        <f t="shared" si="180"/>
        <v>#VALUE!</v>
      </c>
      <c r="BN198" s="185">
        <f>COMMANDE!AA198</f>
        <v>0</v>
      </c>
      <c r="BO198" s="186" t="str">
        <f t="shared" si="181"/>
        <v>-</v>
      </c>
      <c r="BP198" s="187" t="e">
        <f t="shared" si="182"/>
        <v>#VALUE!</v>
      </c>
      <c r="BQ198" s="185">
        <f>COMMANDE!AC198</f>
        <v>0</v>
      </c>
      <c r="BR198" s="186" t="str">
        <f t="shared" si="183"/>
        <v>-</v>
      </c>
      <c r="BS198" s="187" t="e">
        <f t="shared" si="184"/>
        <v>#VALUE!</v>
      </c>
      <c r="BT198" s="185">
        <f>COMMANDE!AE198</f>
        <v>0</v>
      </c>
      <c r="BU198" s="186" t="str">
        <f t="shared" si="185"/>
        <v>-</v>
      </c>
      <c r="BV198" s="187" t="e">
        <f t="shared" si="186"/>
        <v>#VALUE!</v>
      </c>
      <c r="BW198" s="185">
        <f>COMMANDE!AG198</f>
        <v>0</v>
      </c>
      <c r="BX198" s="186" t="str">
        <f t="shared" si="187"/>
        <v>-</v>
      </c>
      <c r="BY198" s="187" t="e">
        <f t="shared" si="188"/>
        <v>#VALUE!</v>
      </c>
      <c r="BZ198" s="185">
        <f>COMMANDE!AI198</f>
        <v>0</v>
      </c>
      <c r="CA198" s="186" t="str">
        <f t="shared" si="189"/>
        <v>-</v>
      </c>
      <c r="CB198" s="187" t="e">
        <f t="shared" si="190"/>
        <v>#VALUE!</v>
      </c>
      <c r="CC198" s="185">
        <f>COMMANDE!AK198</f>
        <v>0</v>
      </c>
      <c r="CD198" s="186" t="str">
        <f t="shared" si="191"/>
        <v>-</v>
      </c>
      <c r="CE198" s="187" t="e">
        <f t="shared" si="192"/>
        <v>#VALUE!</v>
      </c>
      <c r="CF198" s="185">
        <f>COMMANDE!AM198</f>
        <v>0</v>
      </c>
      <c r="CG198" s="186" t="str">
        <f t="shared" si="193"/>
        <v>-</v>
      </c>
      <c r="CH198" s="187" t="e">
        <f t="shared" si="194"/>
        <v>#VALUE!</v>
      </c>
      <c r="CI198" s="185">
        <f>COMMANDE!AO198</f>
        <v>0</v>
      </c>
      <c r="CJ198" s="186" t="str">
        <f t="shared" si="195"/>
        <v>-</v>
      </c>
      <c r="CK198" s="187" t="e">
        <f t="shared" si="196"/>
        <v>#VALUE!</v>
      </c>
      <c r="CL198" s="185">
        <f>COMMANDE!AQ198</f>
        <v>0</v>
      </c>
      <c r="CM198" s="186" t="str">
        <f t="shared" si="197"/>
        <v>-</v>
      </c>
      <c r="CN198" s="187" t="e">
        <f t="shared" si="198"/>
        <v>#VALUE!</v>
      </c>
      <c r="CO198" s="185">
        <f>COMMANDE!AS198</f>
        <v>0</v>
      </c>
      <c r="CP198" s="186" t="str">
        <f t="shared" si="199"/>
        <v>-</v>
      </c>
      <c r="CQ198" s="187" t="e">
        <f t="shared" si="200"/>
        <v>#VALUE!</v>
      </c>
      <c r="CR198" s="185">
        <f>COMMANDE!AU198</f>
        <v>0</v>
      </c>
      <c r="CS198" s="186" t="str">
        <f t="shared" si="201"/>
        <v>-</v>
      </c>
      <c r="CT198" s="187" t="e">
        <f t="shared" si="202"/>
        <v>#VALUE!</v>
      </c>
      <c r="CU198" s="185">
        <f>COMMANDE!AW198</f>
        <v>0</v>
      </c>
      <c r="CV198" s="186" t="str">
        <f t="shared" si="203"/>
        <v>-</v>
      </c>
      <c r="CW198" s="187" t="e">
        <f t="shared" si="204"/>
        <v>#VALUE!</v>
      </c>
      <c r="CX198" s="185">
        <f>COMMANDE!AY198</f>
        <v>0</v>
      </c>
      <c r="CY198" s="186" t="str">
        <f t="shared" si="205"/>
        <v>-</v>
      </c>
      <c r="CZ198" s="187" t="e">
        <f t="shared" si="206"/>
        <v>#VALUE!</v>
      </c>
      <c r="DA198" s="185">
        <f>COMMANDE!BA198</f>
        <v>0</v>
      </c>
      <c r="DB198" s="186" t="str">
        <f t="shared" si="207"/>
        <v>-</v>
      </c>
      <c r="DC198" s="187" t="e">
        <f t="shared" si="208"/>
        <v>#VALUE!</v>
      </c>
      <c r="DD198" s="416"/>
      <c r="DE198" s="188"/>
    </row>
    <row r="199" spans="1:109" ht="40" customHeight="1" x14ac:dyDescent="0.2">
      <c r="A199" s="390" t="e">
        <f t="shared" si="141"/>
        <v>#VALUE!</v>
      </c>
      <c r="B199" s="390" t="e">
        <f t="shared" si="142"/>
        <v>#VALUE!</v>
      </c>
      <c r="C199" s="390" t="e">
        <f t="shared" si="143"/>
        <v>#VALUE!</v>
      </c>
      <c r="D199" s="390" t="e">
        <f t="shared" si="144"/>
        <v>#VALUE!</v>
      </c>
      <c r="E199" s="390" t="e">
        <f t="shared" si="145"/>
        <v>#VALUE!</v>
      </c>
      <c r="F199" s="390" t="e">
        <f t="shared" si="146"/>
        <v>#VALUE!</v>
      </c>
      <c r="G199" s="390" t="e">
        <f t="shared" si="147"/>
        <v>#VALUE!</v>
      </c>
      <c r="H199" s="390" t="e">
        <f t="shared" si="148"/>
        <v>#VALUE!</v>
      </c>
      <c r="I199" s="390" t="e">
        <f t="shared" si="149"/>
        <v>#VALUE!</v>
      </c>
      <c r="J199" s="390" t="e">
        <f t="shared" si="150"/>
        <v>#VALUE!</v>
      </c>
      <c r="K199" s="390" t="e">
        <f t="shared" si="151"/>
        <v>#VALUE!</v>
      </c>
      <c r="L199" s="390" t="e">
        <f t="shared" si="152"/>
        <v>#VALUE!</v>
      </c>
      <c r="M199" s="390" t="e">
        <f t="shared" si="153"/>
        <v>#VALUE!</v>
      </c>
      <c r="N199" s="390" t="e">
        <f t="shared" si="154"/>
        <v>#VALUE!</v>
      </c>
      <c r="O199" s="390" t="e">
        <f t="shared" si="155"/>
        <v>#VALUE!</v>
      </c>
      <c r="P199" s="390" t="e">
        <f t="shared" si="156"/>
        <v>#VALUE!</v>
      </c>
      <c r="Q199" s="390" t="e">
        <f t="shared" si="157"/>
        <v>#VALUE!</v>
      </c>
      <c r="R199" s="390" t="e">
        <f t="shared" si="158"/>
        <v>#VALUE!</v>
      </c>
      <c r="S199" s="390" t="e">
        <f t="shared" si="159"/>
        <v>#VALUE!</v>
      </c>
      <c r="T199" s="390" t="e">
        <f t="shared" si="160"/>
        <v>#VALUE!</v>
      </c>
      <c r="U199" s="387">
        <f t="shared" si="161"/>
        <v>0</v>
      </c>
      <c r="V199" s="175">
        <f>BDD!A189</f>
        <v>0</v>
      </c>
      <c r="W199" s="176">
        <f>BDD!B189</f>
        <v>0</v>
      </c>
      <c r="X199" s="177" t="str">
        <f>IF(BDD!F189=0, "", BDD!F189)</f>
        <v/>
      </c>
      <c r="Y199" s="178" t="e">
        <f>ROUND(BDD!G189+FDP_CMD_KG, 2)</f>
        <v>#VALUE!</v>
      </c>
      <c r="Z199" s="178" t="e">
        <f>ROUND(BDD!G189+FDP_FACT_KG, 2)</f>
        <v>#DIV/0!</v>
      </c>
      <c r="AA199" s="179">
        <f>BDD!H189</f>
        <v>0</v>
      </c>
      <c r="AB199" s="180" t="str">
        <f>IF(NOT(ISBLANK(BDD!I189)), ROUND(SUM((BDD!G189*reduc1),FDP_CMD_KG), 2), "")</f>
        <v/>
      </c>
      <c r="AC199" s="180" t="str">
        <f>IF(NOT(ISBLANK(BDD!J189)), ROUND(SUM((BDD!G189*reduc2),FDP_CMD_KG), 2), "")</f>
        <v/>
      </c>
      <c r="AD199" s="180" t="str">
        <f>IF(NOT(ISBLANK(BDD!K189)), ROUND(SUM((BDD!G189*reduc3),FDP_CMD_KG), 2), "")</f>
        <v/>
      </c>
      <c r="AE199" s="180" t="str">
        <f>IF(NOT(ISBLANK(BDD!I189)), ROUND(SUM((BDD!G189*reduc1),FDP_FACT_KG), 2), "")</f>
        <v/>
      </c>
      <c r="AF199" s="180" t="str">
        <f>IF(NOT(ISBLANK(BDD!J189)), ROUND(SUM((BDD!G189*reduc2),FDP_FACT_KG), 2), "")</f>
        <v/>
      </c>
      <c r="AG199" s="180" t="str">
        <f>IF(NOT(ISBLANK(BDD!K189)), ROUND(SUM((BDD!G189*reduc3),FDP_FACT_KG), 2), "")</f>
        <v/>
      </c>
      <c r="AH199" s="181">
        <f>BDD!C189</f>
        <v>0</v>
      </c>
      <c r="AI199" s="403">
        <f t="shared" si="162"/>
        <v>0</v>
      </c>
      <c r="AJ199" s="182" t="e">
        <f t="shared" si="163"/>
        <v>#VALUE!</v>
      </c>
      <c r="AK199" s="183" t="e">
        <f t="shared" si="164"/>
        <v>#VALUE!</v>
      </c>
      <c r="AL199" s="534"/>
      <c r="AM199" s="410"/>
      <c r="AN199" s="182" t="e">
        <f t="shared" si="165"/>
        <v>#DIV/0!</v>
      </c>
      <c r="AO199" s="184" t="e">
        <f t="shared" si="166"/>
        <v>#DIV/0!</v>
      </c>
      <c r="AP199" s="174"/>
      <c r="AQ199" s="174"/>
      <c r="AR199" s="534"/>
      <c r="AS199" s="409">
        <f t="shared" si="167"/>
        <v>0</v>
      </c>
      <c r="AT199" s="182" t="e">
        <f t="shared" si="168"/>
        <v>#DIV/0!</v>
      </c>
      <c r="AU199" s="183" t="e">
        <f t="shared" si="209"/>
        <v>#DIV/0!</v>
      </c>
      <c r="AV199" s="185">
        <f>COMMANDE!O199</f>
        <v>0</v>
      </c>
      <c r="AW199" s="186" t="str">
        <f t="shared" si="169"/>
        <v>-</v>
      </c>
      <c r="AX199" s="187" t="e">
        <f t="shared" si="170"/>
        <v>#VALUE!</v>
      </c>
      <c r="AY199" s="185">
        <f>COMMANDE!Q199</f>
        <v>0</v>
      </c>
      <c r="AZ199" s="186" t="str">
        <f t="shared" si="171"/>
        <v>-</v>
      </c>
      <c r="BA199" s="187" t="e">
        <f t="shared" si="172"/>
        <v>#VALUE!</v>
      </c>
      <c r="BB199" s="185">
        <f>COMMANDE!S199</f>
        <v>0</v>
      </c>
      <c r="BC199" s="186" t="str">
        <f t="shared" si="173"/>
        <v>-</v>
      </c>
      <c r="BD199" s="187" t="e">
        <f t="shared" si="174"/>
        <v>#VALUE!</v>
      </c>
      <c r="BE199" s="185">
        <f>COMMANDE!U199</f>
        <v>0</v>
      </c>
      <c r="BF199" s="186" t="str">
        <f t="shared" si="175"/>
        <v>-</v>
      </c>
      <c r="BG199" s="187" t="e">
        <f t="shared" si="176"/>
        <v>#VALUE!</v>
      </c>
      <c r="BH199" s="185">
        <f>COMMANDE!W199</f>
        <v>0</v>
      </c>
      <c r="BI199" s="186" t="str">
        <f t="shared" si="177"/>
        <v>-</v>
      </c>
      <c r="BJ199" s="187" t="e">
        <f t="shared" si="178"/>
        <v>#VALUE!</v>
      </c>
      <c r="BK199" s="185">
        <f>COMMANDE!Y199</f>
        <v>0</v>
      </c>
      <c r="BL199" s="186" t="str">
        <f t="shared" si="179"/>
        <v>-</v>
      </c>
      <c r="BM199" s="187" t="e">
        <f t="shared" si="180"/>
        <v>#VALUE!</v>
      </c>
      <c r="BN199" s="185">
        <f>COMMANDE!AA199</f>
        <v>0</v>
      </c>
      <c r="BO199" s="186" t="str">
        <f t="shared" si="181"/>
        <v>-</v>
      </c>
      <c r="BP199" s="187" t="e">
        <f t="shared" si="182"/>
        <v>#VALUE!</v>
      </c>
      <c r="BQ199" s="185">
        <f>COMMANDE!AC199</f>
        <v>0</v>
      </c>
      <c r="BR199" s="186" t="str">
        <f t="shared" si="183"/>
        <v>-</v>
      </c>
      <c r="BS199" s="187" t="e">
        <f t="shared" si="184"/>
        <v>#VALUE!</v>
      </c>
      <c r="BT199" s="185">
        <f>COMMANDE!AE199</f>
        <v>0</v>
      </c>
      <c r="BU199" s="186" t="str">
        <f t="shared" si="185"/>
        <v>-</v>
      </c>
      <c r="BV199" s="187" t="e">
        <f t="shared" si="186"/>
        <v>#VALUE!</v>
      </c>
      <c r="BW199" s="185">
        <f>COMMANDE!AG199</f>
        <v>0</v>
      </c>
      <c r="BX199" s="186" t="str">
        <f t="shared" si="187"/>
        <v>-</v>
      </c>
      <c r="BY199" s="187" t="e">
        <f t="shared" si="188"/>
        <v>#VALUE!</v>
      </c>
      <c r="BZ199" s="185">
        <f>COMMANDE!AI199</f>
        <v>0</v>
      </c>
      <c r="CA199" s="186" t="str">
        <f t="shared" si="189"/>
        <v>-</v>
      </c>
      <c r="CB199" s="187" t="e">
        <f t="shared" si="190"/>
        <v>#VALUE!</v>
      </c>
      <c r="CC199" s="185">
        <f>COMMANDE!AK199</f>
        <v>0</v>
      </c>
      <c r="CD199" s="186" t="str">
        <f t="shared" si="191"/>
        <v>-</v>
      </c>
      <c r="CE199" s="187" t="e">
        <f t="shared" si="192"/>
        <v>#VALUE!</v>
      </c>
      <c r="CF199" s="185">
        <f>COMMANDE!AM199</f>
        <v>0</v>
      </c>
      <c r="CG199" s="186" t="str">
        <f t="shared" si="193"/>
        <v>-</v>
      </c>
      <c r="CH199" s="187" t="e">
        <f t="shared" si="194"/>
        <v>#VALUE!</v>
      </c>
      <c r="CI199" s="185">
        <f>COMMANDE!AO199</f>
        <v>0</v>
      </c>
      <c r="CJ199" s="186" t="str">
        <f t="shared" si="195"/>
        <v>-</v>
      </c>
      <c r="CK199" s="187" t="e">
        <f t="shared" si="196"/>
        <v>#VALUE!</v>
      </c>
      <c r="CL199" s="185">
        <f>COMMANDE!AQ199</f>
        <v>0</v>
      </c>
      <c r="CM199" s="186" t="str">
        <f t="shared" si="197"/>
        <v>-</v>
      </c>
      <c r="CN199" s="187" t="e">
        <f t="shared" si="198"/>
        <v>#VALUE!</v>
      </c>
      <c r="CO199" s="185">
        <f>COMMANDE!AS199</f>
        <v>0</v>
      </c>
      <c r="CP199" s="186" t="str">
        <f t="shared" si="199"/>
        <v>-</v>
      </c>
      <c r="CQ199" s="187" t="e">
        <f t="shared" si="200"/>
        <v>#VALUE!</v>
      </c>
      <c r="CR199" s="185">
        <f>COMMANDE!AU199</f>
        <v>0</v>
      </c>
      <c r="CS199" s="186" t="str">
        <f t="shared" si="201"/>
        <v>-</v>
      </c>
      <c r="CT199" s="187" t="e">
        <f t="shared" si="202"/>
        <v>#VALUE!</v>
      </c>
      <c r="CU199" s="185">
        <f>COMMANDE!AW199</f>
        <v>0</v>
      </c>
      <c r="CV199" s="186" t="str">
        <f t="shared" si="203"/>
        <v>-</v>
      </c>
      <c r="CW199" s="187" t="e">
        <f t="shared" si="204"/>
        <v>#VALUE!</v>
      </c>
      <c r="CX199" s="185">
        <f>COMMANDE!AY199</f>
        <v>0</v>
      </c>
      <c r="CY199" s="186" t="str">
        <f t="shared" si="205"/>
        <v>-</v>
      </c>
      <c r="CZ199" s="187" t="e">
        <f t="shared" si="206"/>
        <v>#VALUE!</v>
      </c>
      <c r="DA199" s="185">
        <f>COMMANDE!BA199</f>
        <v>0</v>
      </c>
      <c r="DB199" s="186" t="str">
        <f t="shared" si="207"/>
        <v>-</v>
      </c>
      <c r="DC199" s="187" t="e">
        <f t="shared" si="208"/>
        <v>#VALUE!</v>
      </c>
      <c r="DD199" s="416"/>
      <c r="DE199" s="188"/>
    </row>
    <row r="200" spans="1:109" ht="40" customHeight="1" x14ac:dyDescent="0.2">
      <c r="A200" s="390" t="e">
        <f t="shared" si="141"/>
        <v>#VALUE!</v>
      </c>
      <c r="B200" s="390" t="e">
        <f t="shared" si="142"/>
        <v>#VALUE!</v>
      </c>
      <c r="C200" s="390" t="e">
        <f t="shared" si="143"/>
        <v>#VALUE!</v>
      </c>
      <c r="D200" s="390" t="e">
        <f t="shared" si="144"/>
        <v>#VALUE!</v>
      </c>
      <c r="E200" s="390" t="e">
        <f t="shared" si="145"/>
        <v>#VALUE!</v>
      </c>
      <c r="F200" s="390" t="e">
        <f t="shared" si="146"/>
        <v>#VALUE!</v>
      </c>
      <c r="G200" s="390" t="e">
        <f t="shared" si="147"/>
        <v>#VALUE!</v>
      </c>
      <c r="H200" s="390" t="e">
        <f t="shared" si="148"/>
        <v>#VALUE!</v>
      </c>
      <c r="I200" s="390" t="e">
        <f t="shared" si="149"/>
        <v>#VALUE!</v>
      </c>
      <c r="J200" s="390" t="e">
        <f t="shared" si="150"/>
        <v>#VALUE!</v>
      </c>
      <c r="K200" s="390" t="e">
        <f t="shared" si="151"/>
        <v>#VALUE!</v>
      </c>
      <c r="L200" s="390" t="e">
        <f t="shared" si="152"/>
        <v>#VALUE!</v>
      </c>
      <c r="M200" s="390" t="e">
        <f t="shared" si="153"/>
        <v>#VALUE!</v>
      </c>
      <c r="N200" s="390" t="e">
        <f t="shared" si="154"/>
        <v>#VALUE!</v>
      </c>
      <c r="O200" s="390" t="e">
        <f t="shared" si="155"/>
        <v>#VALUE!</v>
      </c>
      <c r="P200" s="390" t="e">
        <f t="shared" si="156"/>
        <v>#VALUE!</v>
      </c>
      <c r="Q200" s="390" t="e">
        <f t="shared" si="157"/>
        <v>#VALUE!</v>
      </c>
      <c r="R200" s="390" t="e">
        <f t="shared" si="158"/>
        <v>#VALUE!</v>
      </c>
      <c r="S200" s="390" t="e">
        <f t="shared" si="159"/>
        <v>#VALUE!</v>
      </c>
      <c r="T200" s="390" t="e">
        <f t="shared" si="160"/>
        <v>#VALUE!</v>
      </c>
      <c r="U200" s="387">
        <f t="shared" si="161"/>
        <v>0</v>
      </c>
      <c r="V200" s="175">
        <f>BDD!A190</f>
        <v>0</v>
      </c>
      <c r="W200" s="176">
        <f>BDD!B190</f>
        <v>0</v>
      </c>
      <c r="X200" s="177" t="str">
        <f>IF(BDD!F190=0, "", BDD!F190)</f>
        <v/>
      </c>
      <c r="Y200" s="178" t="e">
        <f>ROUND(BDD!G190+FDP_CMD_KG, 2)</f>
        <v>#VALUE!</v>
      </c>
      <c r="Z200" s="178" t="e">
        <f>ROUND(BDD!G190+FDP_FACT_KG, 2)</f>
        <v>#DIV/0!</v>
      </c>
      <c r="AA200" s="179">
        <f>BDD!H190</f>
        <v>0</v>
      </c>
      <c r="AB200" s="180" t="str">
        <f>IF(NOT(ISBLANK(BDD!I190)), ROUND(SUM((BDD!G190*reduc1),FDP_CMD_KG), 2), "")</f>
        <v/>
      </c>
      <c r="AC200" s="180" t="str">
        <f>IF(NOT(ISBLANK(BDD!J190)), ROUND(SUM((BDD!G190*reduc2),FDP_CMD_KG), 2), "")</f>
        <v/>
      </c>
      <c r="AD200" s="180" t="str">
        <f>IF(NOT(ISBLANK(BDD!K190)), ROUND(SUM((BDD!G190*reduc3),FDP_CMD_KG), 2), "")</f>
        <v/>
      </c>
      <c r="AE200" s="180" t="str">
        <f>IF(NOT(ISBLANK(BDD!I190)), ROUND(SUM((BDD!G190*reduc1),FDP_FACT_KG), 2), "")</f>
        <v/>
      </c>
      <c r="AF200" s="180" t="str">
        <f>IF(NOT(ISBLANK(BDD!J190)), ROUND(SUM((BDD!G190*reduc2),FDP_FACT_KG), 2), "")</f>
        <v/>
      </c>
      <c r="AG200" s="180" t="str">
        <f>IF(NOT(ISBLANK(BDD!K190)), ROUND(SUM((BDD!G190*reduc3),FDP_FACT_KG), 2), "")</f>
        <v/>
      </c>
      <c r="AH200" s="181">
        <f>BDD!C190</f>
        <v>0</v>
      </c>
      <c r="AI200" s="403">
        <f t="shared" si="162"/>
        <v>0</v>
      </c>
      <c r="AJ200" s="182" t="e">
        <f t="shared" si="163"/>
        <v>#VALUE!</v>
      </c>
      <c r="AK200" s="183" t="e">
        <f t="shared" si="164"/>
        <v>#VALUE!</v>
      </c>
      <c r="AL200" s="534"/>
      <c r="AM200" s="410"/>
      <c r="AN200" s="182" t="e">
        <f t="shared" si="165"/>
        <v>#DIV/0!</v>
      </c>
      <c r="AO200" s="184" t="e">
        <f t="shared" si="166"/>
        <v>#DIV/0!</v>
      </c>
      <c r="AP200" s="174"/>
      <c r="AQ200" s="174"/>
      <c r="AR200" s="534"/>
      <c r="AS200" s="409">
        <f t="shared" si="167"/>
        <v>0</v>
      </c>
      <c r="AT200" s="182" t="e">
        <f t="shared" si="168"/>
        <v>#DIV/0!</v>
      </c>
      <c r="AU200" s="183" t="e">
        <f t="shared" si="209"/>
        <v>#DIV/0!</v>
      </c>
      <c r="AV200" s="185">
        <f>COMMANDE!O200</f>
        <v>0</v>
      </c>
      <c r="AW200" s="186" t="str">
        <f t="shared" si="169"/>
        <v>-</v>
      </c>
      <c r="AX200" s="187" t="e">
        <f t="shared" si="170"/>
        <v>#VALUE!</v>
      </c>
      <c r="AY200" s="185">
        <f>COMMANDE!Q200</f>
        <v>0</v>
      </c>
      <c r="AZ200" s="186" t="str">
        <f t="shared" si="171"/>
        <v>-</v>
      </c>
      <c r="BA200" s="187" t="e">
        <f t="shared" si="172"/>
        <v>#VALUE!</v>
      </c>
      <c r="BB200" s="185">
        <f>COMMANDE!S200</f>
        <v>0</v>
      </c>
      <c r="BC200" s="186" t="str">
        <f t="shared" si="173"/>
        <v>-</v>
      </c>
      <c r="BD200" s="187" t="e">
        <f t="shared" si="174"/>
        <v>#VALUE!</v>
      </c>
      <c r="BE200" s="185">
        <f>COMMANDE!U200</f>
        <v>0</v>
      </c>
      <c r="BF200" s="186" t="str">
        <f t="shared" si="175"/>
        <v>-</v>
      </c>
      <c r="BG200" s="187" t="e">
        <f t="shared" si="176"/>
        <v>#VALUE!</v>
      </c>
      <c r="BH200" s="185">
        <f>COMMANDE!W200</f>
        <v>0</v>
      </c>
      <c r="BI200" s="186" t="str">
        <f t="shared" si="177"/>
        <v>-</v>
      </c>
      <c r="BJ200" s="187" t="e">
        <f t="shared" si="178"/>
        <v>#VALUE!</v>
      </c>
      <c r="BK200" s="185">
        <f>COMMANDE!Y200</f>
        <v>0</v>
      </c>
      <c r="BL200" s="186" t="str">
        <f t="shared" si="179"/>
        <v>-</v>
      </c>
      <c r="BM200" s="187" t="e">
        <f t="shared" si="180"/>
        <v>#VALUE!</v>
      </c>
      <c r="BN200" s="185">
        <f>COMMANDE!AA200</f>
        <v>0</v>
      </c>
      <c r="BO200" s="186" t="str">
        <f t="shared" si="181"/>
        <v>-</v>
      </c>
      <c r="BP200" s="187" t="e">
        <f t="shared" si="182"/>
        <v>#VALUE!</v>
      </c>
      <c r="BQ200" s="185">
        <f>COMMANDE!AC200</f>
        <v>0</v>
      </c>
      <c r="BR200" s="186" t="str">
        <f t="shared" si="183"/>
        <v>-</v>
      </c>
      <c r="BS200" s="187" t="e">
        <f t="shared" si="184"/>
        <v>#VALUE!</v>
      </c>
      <c r="BT200" s="185">
        <f>COMMANDE!AE200</f>
        <v>0</v>
      </c>
      <c r="BU200" s="186" t="str">
        <f t="shared" si="185"/>
        <v>-</v>
      </c>
      <c r="BV200" s="187" t="e">
        <f t="shared" si="186"/>
        <v>#VALUE!</v>
      </c>
      <c r="BW200" s="185">
        <f>COMMANDE!AG200</f>
        <v>0</v>
      </c>
      <c r="BX200" s="186" t="str">
        <f t="shared" si="187"/>
        <v>-</v>
      </c>
      <c r="BY200" s="187" t="e">
        <f t="shared" si="188"/>
        <v>#VALUE!</v>
      </c>
      <c r="BZ200" s="185">
        <f>COMMANDE!AI200</f>
        <v>0</v>
      </c>
      <c r="CA200" s="186" t="str">
        <f t="shared" si="189"/>
        <v>-</v>
      </c>
      <c r="CB200" s="187" t="e">
        <f t="shared" si="190"/>
        <v>#VALUE!</v>
      </c>
      <c r="CC200" s="185">
        <f>COMMANDE!AK200</f>
        <v>0</v>
      </c>
      <c r="CD200" s="186" t="str">
        <f t="shared" si="191"/>
        <v>-</v>
      </c>
      <c r="CE200" s="187" t="e">
        <f t="shared" si="192"/>
        <v>#VALUE!</v>
      </c>
      <c r="CF200" s="185">
        <f>COMMANDE!AM200</f>
        <v>0</v>
      </c>
      <c r="CG200" s="186" t="str">
        <f t="shared" si="193"/>
        <v>-</v>
      </c>
      <c r="CH200" s="187" t="e">
        <f t="shared" si="194"/>
        <v>#VALUE!</v>
      </c>
      <c r="CI200" s="185">
        <f>COMMANDE!AO200</f>
        <v>0</v>
      </c>
      <c r="CJ200" s="186" t="str">
        <f t="shared" si="195"/>
        <v>-</v>
      </c>
      <c r="CK200" s="187" t="e">
        <f t="shared" si="196"/>
        <v>#VALUE!</v>
      </c>
      <c r="CL200" s="185">
        <f>COMMANDE!AQ200</f>
        <v>0</v>
      </c>
      <c r="CM200" s="186" t="str">
        <f t="shared" si="197"/>
        <v>-</v>
      </c>
      <c r="CN200" s="187" t="e">
        <f t="shared" si="198"/>
        <v>#VALUE!</v>
      </c>
      <c r="CO200" s="185">
        <f>COMMANDE!AS200</f>
        <v>0</v>
      </c>
      <c r="CP200" s="186" t="str">
        <f t="shared" si="199"/>
        <v>-</v>
      </c>
      <c r="CQ200" s="187" t="e">
        <f t="shared" si="200"/>
        <v>#VALUE!</v>
      </c>
      <c r="CR200" s="185">
        <f>COMMANDE!AU200</f>
        <v>0</v>
      </c>
      <c r="CS200" s="186" t="str">
        <f t="shared" si="201"/>
        <v>-</v>
      </c>
      <c r="CT200" s="187" t="e">
        <f t="shared" si="202"/>
        <v>#VALUE!</v>
      </c>
      <c r="CU200" s="185">
        <f>COMMANDE!AW200</f>
        <v>0</v>
      </c>
      <c r="CV200" s="186" t="str">
        <f t="shared" si="203"/>
        <v>-</v>
      </c>
      <c r="CW200" s="187" t="e">
        <f t="shared" si="204"/>
        <v>#VALUE!</v>
      </c>
      <c r="CX200" s="185">
        <f>COMMANDE!AY200</f>
        <v>0</v>
      </c>
      <c r="CY200" s="186" t="str">
        <f t="shared" si="205"/>
        <v>-</v>
      </c>
      <c r="CZ200" s="187" t="e">
        <f t="shared" si="206"/>
        <v>#VALUE!</v>
      </c>
      <c r="DA200" s="185">
        <f>COMMANDE!BA200</f>
        <v>0</v>
      </c>
      <c r="DB200" s="186" t="str">
        <f t="shared" si="207"/>
        <v>-</v>
      </c>
      <c r="DC200" s="187" t="e">
        <f t="shared" si="208"/>
        <v>#VALUE!</v>
      </c>
      <c r="DD200" s="416"/>
      <c r="DE200" s="188"/>
    </row>
    <row r="201" spans="1:109" ht="40" customHeight="1" x14ac:dyDescent="0.2">
      <c r="A201" s="390" t="e">
        <f t="shared" si="141"/>
        <v>#VALUE!</v>
      </c>
      <c r="B201" s="390" t="e">
        <f t="shared" si="142"/>
        <v>#VALUE!</v>
      </c>
      <c r="C201" s="390" t="e">
        <f t="shared" si="143"/>
        <v>#VALUE!</v>
      </c>
      <c r="D201" s="390" t="e">
        <f t="shared" si="144"/>
        <v>#VALUE!</v>
      </c>
      <c r="E201" s="390" t="e">
        <f t="shared" si="145"/>
        <v>#VALUE!</v>
      </c>
      <c r="F201" s="390" t="e">
        <f t="shared" si="146"/>
        <v>#VALUE!</v>
      </c>
      <c r="G201" s="390" t="e">
        <f t="shared" si="147"/>
        <v>#VALUE!</v>
      </c>
      <c r="H201" s="390" t="e">
        <f t="shared" si="148"/>
        <v>#VALUE!</v>
      </c>
      <c r="I201" s="390" t="e">
        <f t="shared" si="149"/>
        <v>#VALUE!</v>
      </c>
      <c r="J201" s="390" t="e">
        <f t="shared" si="150"/>
        <v>#VALUE!</v>
      </c>
      <c r="K201" s="390" t="e">
        <f t="shared" si="151"/>
        <v>#VALUE!</v>
      </c>
      <c r="L201" s="390" t="e">
        <f t="shared" si="152"/>
        <v>#VALUE!</v>
      </c>
      <c r="M201" s="390" t="e">
        <f t="shared" si="153"/>
        <v>#VALUE!</v>
      </c>
      <c r="N201" s="390" t="e">
        <f t="shared" si="154"/>
        <v>#VALUE!</v>
      </c>
      <c r="O201" s="390" t="e">
        <f t="shared" si="155"/>
        <v>#VALUE!</v>
      </c>
      <c r="P201" s="390" t="e">
        <f t="shared" si="156"/>
        <v>#VALUE!</v>
      </c>
      <c r="Q201" s="390" t="e">
        <f t="shared" si="157"/>
        <v>#VALUE!</v>
      </c>
      <c r="R201" s="390" t="e">
        <f t="shared" si="158"/>
        <v>#VALUE!</v>
      </c>
      <c r="S201" s="390" t="e">
        <f t="shared" si="159"/>
        <v>#VALUE!</v>
      </c>
      <c r="T201" s="390" t="e">
        <f t="shared" si="160"/>
        <v>#VALUE!</v>
      </c>
      <c r="U201" s="387">
        <f t="shared" si="161"/>
        <v>0</v>
      </c>
      <c r="V201" s="175">
        <f>BDD!A191</f>
        <v>0</v>
      </c>
      <c r="W201" s="176">
        <f>BDD!B191</f>
        <v>0</v>
      </c>
      <c r="X201" s="177" t="str">
        <f>IF(BDD!F191=0, "", BDD!F191)</f>
        <v/>
      </c>
      <c r="Y201" s="178" t="e">
        <f>ROUND(BDD!G191+FDP_CMD_KG, 2)</f>
        <v>#VALUE!</v>
      </c>
      <c r="Z201" s="178" t="e">
        <f>ROUND(BDD!G191+FDP_FACT_KG, 2)</f>
        <v>#DIV/0!</v>
      </c>
      <c r="AA201" s="179">
        <f>BDD!H191</f>
        <v>0</v>
      </c>
      <c r="AB201" s="180" t="str">
        <f>IF(NOT(ISBLANK(BDD!I191)), ROUND(SUM((BDD!G191*reduc1),FDP_CMD_KG), 2), "")</f>
        <v/>
      </c>
      <c r="AC201" s="180" t="str">
        <f>IF(NOT(ISBLANK(BDD!J191)), ROUND(SUM((BDD!G191*reduc2),FDP_CMD_KG), 2), "")</f>
        <v/>
      </c>
      <c r="AD201" s="180" t="str">
        <f>IF(NOT(ISBLANK(BDD!K191)), ROUND(SUM((BDD!G191*reduc3),FDP_CMD_KG), 2), "")</f>
        <v/>
      </c>
      <c r="AE201" s="180" t="str">
        <f>IF(NOT(ISBLANK(BDD!I191)), ROUND(SUM((BDD!G191*reduc1),FDP_FACT_KG), 2), "")</f>
        <v/>
      </c>
      <c r="AF201" s="180" t="str">
        <f>IF(NOT(ISBLANK(BDD!J191)), ROUND(SUM((BDD!G191*reduc2),FDP_FACT_KG), 2), "")</f>
        <v/>
      </c>
      <c r="AG201" s="180" t="str">
        <f>IF(NOT(ISBLANK(BDD!K191)), ROUND(SUM((BDD!G191*reduc3),FDP_FACT_KG), 2), "")</f>
        <v/>
      </c>
      <c r="AH201" s="181">
        <f>BDD!C191</f>
        <v>0</v>
      </c>
      <c r="AI201" s="403">
        <f t="shared" si="162"/>
        <v>0</v>
      </c>
      <c r="AJ201" s="182" t="e">
        <f t="shared" si="163"/>
        <v>#VALUE!</v>
      </c>
      <c r="AK201" s="183" t="e">
        <f t="shared" si="164"/>
        <v>#VALUE!</v>
      </c>
      <c r="AL201" s="534"/>
      <c r="AM201" s="410"/>
      <c r="AN201" s="182" t="e">
        <f t="shared" si="165"/>
        <v>#DIV/0!</v>
      </c>
      <c r="AO201" s="184" t="e">
        <f t="shared" si="166"/>
        <v>#DIV/0!</v>
      </c>
      <c r="AP201" s="174"/>
      <c r="AQ201" s="174"/>
      <c r="AR201" s="534"/>
      <c r="AS201" s="409">
        <f t="shared" si="167"/>
        <v>0</v>
      </c>
      <c r="AT201" s="182" t="e">
        <f t="shared" si="168"/>
        <v>#DIV/0!</v>
      </c>
      <c r="AU201" s="183" t="e">
        <f t="shared" si="209"/>
        <v>#DIV/0!</v>
      </c>
      <c r="AV201" s="185">
        <f>COMMANDE!O201</f>
        <v>0</v>
      </c>
      <c r="AW201" s="186" t="str">
        <f t="shared" si="169"/>
        <v>-</v>
      </c>
      <c r="AX201" s="187" t="e">
        <f t="shared" si="170"/>
        <v>#VALUE!</v>
      </c>
      <c r="AY201" s="185">
        <f>COMMANDE!Q201</f>
        <v>0</v>
      </c>
      <c r="AZ201" s="186" t="str">
        <f t="shared" si="171"/>
        <v>-</v>
      </c>
      <c r="BA201" s="187" t="e">
        <f t="shared" si="172"/>
        <v>#VALUE!</v>
      </c>
      <c r="BB201" s="185">
        <f>COMMANDE!S201</f>
        <v>0</v>
      </c>
      <c r="BC201" s="186" t="str">
        <f t="shared" si="173"/>
        <v>-</v>
      </c>
      <c r="BD201" s="187" t="e">
        <f t="shared" si="174"/>
        <v>#VALUE!</v>
      </c>
      <c r="BE201" s="185">
        <f>COMMANDE!U201</f>
        <v>0</v>
      </c>
      <c r="BF201" s="186" t="str">
        <f t="shared" si="175"/>
        <v>-</v>
      </c>
      <c r="BG201" s="187" t="e">
        <f t="shared" si="176"/>
        <v>#VALUE!</v>
      </c>
      <c r="BH201" s="185">
        <f>COMMANDE!W201</f>
        <v>0</v>
      </c>
      <c r="BI201" s="186" t="str">
        <f t="shared" si="177"/>
        <v>-</v>
      </c>
      <c r="BJ201" s="187" t="e">
        <f t="shared" si="178"/>
        <v>#VALUE!</v>
      </c>
      <c r="BK201" s="185">
        <f>COMMANDE!Y201</f>
        <v>0</v>
      </c>
      <c r="BL201" s="186" t="str">
        <f t="shared" si="179"/>
        <v>-</v>
      </c>
      <c r="BM201" s="187" t="e">
        <f t="shared" si="180"/>
        <v>#VALUE!</v>
      </c>
      <c r="BN201" s="185">
        <f>COMMANDE!AA201</f>
        <v>0</v>
      </c>
      <c r="BO201" s="186" t="str">
        <f t="shared" si="181"/>
        <v>-</v>
      </c>
      <c r="BP201" s="187" t="e">
        <f t="shared" si="182"/>
        <v>#VALUE!</v>
      </c>
      <c r="BQ201" s="185">
        <f>COMMANDE!AC201</f>
        <v>0</v>
      </c>
      <c r="BR201" s="186" t="str">
        <f t="shared" si="183"/>
        <v>-</v>
      </c>
      <c r="BS201" s="187" t="e">
        <f t="shared" si="184"/>
        <v>#VALUE!</v>
      </c>
      <c r="BT201" s="185">
        <f>COMMANDE!AE201</f>
        <v>0</v>
      </c>
      <c r="BU201" s="186" t="str">
        <f t="shared" si="185"/>
        <v>-</v>
      </c>
      <c r="BV201" s="187" t="e">
        <f t="shared" si="186"/>
        <v>#VALUE!</v>
      </c>
      <c r="BW201" s="185">
        <f>COMMANDE!AG201</f>
        <v>0</v>
      </c>
      <c r="BX201" s="186" t="str">
        <f t="shared" si="187"/>
        <v>-</v>
      </c>
      <c r="BY201" s="187" t="e">
        <f t="shared" si="188"/>
        <v>#VALUE!</v>
      </c>
      <c r="BZ201" s="185">
        <f>COMMANDE!AI201</f>
        <v>0</v>
      </c>
      <c r="CA201" s="186" t="str">
        <f t="shared" si="189"/>
        <v>-</v>
      </c>
      <c r="CB201" s="187" t="e">
        <f t="shared" si="190"/>
        <v>#VALUE!</v>
      </c>
      <c r="CC201" s="185">
        <f>COMMANDE!AK201</f>
        <v>0</v>
      </c>
      <c r="CD201" s="186" t="str">
        <f t="shared" si="191"/>
        <v>-</v>
      </c>
      <c r="CE201" s="187" t="e">
        <f t="shared" si="192"/>
        <v>#VALUE!</v>
      </c>
      <c r="CF201" s="185">
        <f>COMMANDE!AM201</f>
        <v>0</v>
      </c>
      <c r="CG201" s="186" t="str">
        <f t="shared" si="193"/>
        <v>-</v>
      </c>
      <c r="CH201" s="187" t="e">
        <f t="shared" si="194"/>
        <v>#VALUE!</v>
      </c>
      <c r="CI201" s="185">
        <f>COMMANDE!AO201</f>
        <v>0</v>
      </c>
      <c r="CJ201" s="186" t="str">
        <f t="shared" si="195"/>
        <v>-</v>
      </c>
      <c r="CK201" s="187" t="e">
        <f t="shared" si="196"/>
        <v>#VALUE!</v>
      </c>
      <c r="CL201" s="185">
        <f>COMMANDE!AQ201</f>
        <v>0</v>
      </c>
      <c r="CM201" s="186" t="str">
        <f t="shared" si="197"/>
        <v>-</v>
      </c>
      <c r="CN201" s="187" t="e">
        <f t="shared" si="198"/>
        <v>#VALUE!</v>
      </c>
      <c r="CO201" s="185">
        <f>COMMANDE!AS201</f>
        <v>0</v>
      </c>
      <c r="CP201" s="186" t="str">
        <f t="shared" si="199"/>
        <v>-</v>
      </c>
      <c r="CQ201" s="187" t="e">
        <f t="shared" si="200"/>
        <v>#VALUE!</v>
      </c>
      <c r="CR201" s="185">
        <f>COMMANDE!AU201</f>
        <v>0</v>
      </c>
      <c r="CS201" s="186" t="str">
        <f t="shared" si="201"/>
        <v>-</v>
      </c>
      <c r="CT201" s="187" t="e">
        <f t="shared" si="202"/>
        <v>#VALUE!</v>
      </c>
      <c r="CU201" s="185">
        <f>COMMANDE!AW201</f>
        <v>0</v>
      </c>
      <c r="CV201" s="186" t="str">
        <f t="shared" si="203"/>
        <v>-</v>
      </c>
      <c r="CW201" s="187" t="e">
        <f t="shared" si="204"/>
        <v>#VALUE!</v>
      </c>
      <c r="CX201" s="185">
        <f>COMMANDE!AY201</f>
        <v>0</v>
      </c>
      <c r="CY201" s="186" t="str">
        <f t="shared" si="205"/>
        <v>-</v>
      </c>
      <c r="CZ201" s="187" t="e">
        <f t="shared" si="206"/>
        <v>#VALUE!</v>
      </c>
      <c r="DA201" s="185">
        <f>COMMANDE!BA201</f>
        <v>0</v>
      </c>
      <c r="DB201" s="186" t="str">
        <f t="shared" si="207"/>
        <v>-</v>
      </c>
      <c r="DC201" s="187" t="e">
        <f t="shared" si="208"/>
        <v>#VALUE!</v>
      </c>
      <c r="DD201" s="416"/>
      <c r="DE201" s="188"/>
    </row>
    <row r="202" spans="1:109" ht="40" customHeight="1" x14ac:dyDescent="0.2">
      <c r="A202" s="390" t="e">
        <f t="shared" si="141"/>
        <v>#VALUE!</v>
      </c>
      <c r="B202" s="390" t="e">
        <f t="shared" si="142"/>
        <v>#VALUE!</v>
      </c>
      <c r="C202" s="390" t="e">
        <f t="shared" si="143"/>
        <v>#VALUE!</v>
      </c>
      <c r="D202" s="390" t="e">
        <f t="shared" si="144"/>
        <v>#VALUE!</v>
      </c>
      <c r="E202" s="390" t="e">
        <f t="shared" si="145"/>
        <v>#VALUE!</v>
      </c>
      <c r="F202" s="390" t="e">
        <f t="shared" si="146"/>
        <v>#VALUE!</v>
      </c>
      <c r="G202" s="390" t="e">
        <f t="shared" si="147"/>
        <v>#VALUE!</v>
      </c>
      <c r="H202" s="390" t="e">
        <f t="shared" si="148"/>
        <v>#VALUE!</v>
      </c>
      <c r="I202" s="390" t="e">
        <f t="shared" si="149"/>
        <v>#VALUE!</v>
      </c>
      <c r="J202" s="390" t="e">
        <f t="shared" si="150"/>
        <v>#VALUE!</v>
      </c>
      <c r="K202" s="390" t="e">
        <f t="shared" si="151"/>
        <v>#VALUE!</v>
      </c>
      <c r="L202" s="390" t="e">
        <f t="shared" si="152"/>
        <v>#VALUE!</v>
      </c>
      <c r="M202" s="390" t="e">
        <f t="shared" si="153"/>
        <v>#VALUE!</v>
      </c>
      <c r="N202" s="390" t="e">
        <f t="shared" si="154"/>
        <v>#VALUE!</v>
      </c>
      <c r="O202" s="390" t="e">
        <f t="shared" si="155"/>
        <v>#VALUE!</v>
      </c>
      <c r="P202" s="390" t="e">
        <f t="shared" si="156"/>
        <v>#VALUE!</v>
      </c>
      <c r="Q202" s="390" t="e">
        <f t="shared" si="157"/>
        <v>#VALUE!</v>
      </c>
      <c r="R202" s="390" t="e">
        <f t="shared" si="158"/>
        <v>#VALUE!</v>
      </c>
      <c r="S202" s="390" t="e">
        <f t="shared" si="159"/>
        <v>#VALUE!</v>
      </c>
      <c r="T202" s="390" t="e">
        <f t="shared" si="160"/>
        <v>#VALUE!</v>
      </c>
      <c r="U202" s="387">
        <f t="shared" si="161"/>
        <v>0</v>
      </c>
      <c r="V202" s="175">
        <f>BDD!A192</f>
        <v>0</v>
      </c>
      <c r="W202" s="176">
        <f>BDD!B192</f>
        <v>0</v>
      </c>
      <c r="X202" s="177" t="str">
        <f>IF(BDD!F192=0, "", BDD!F192)</f>
        <v/>
      </c>
      <c r="Y202" s="178" t="e">
        <f>ROUND(BDD!G192+FDP_CMD_KG, 2)</f>
        <v>#VALUE!</v>
      </c>
      <c r="Z202" s="178" t="e">
        <f>ROUND(BDD!G192+FDP_FACT_KG, 2)</f>
        <v>#DIV/0!</v>
      </c>
      <c r="AA202" s="179">
        <f>BDD!H192</f>
        <v>0</v>
      </c>
      <c r="AB202" s="180" t="str">
        <f>IF(NOT(ISBLANK(BDD!I192)), ROUND(SUM((BDD!G192*reduc1),FDP_CMD_KG), 2), "")</f>
        <v/>
      </c>
      <c r="AC202" s="180" t="str">
        <f>IF(NOT(ISBLANK(BDD!J192)), ROUND(SUM((BDD!G192*reduc2),FDP_CMD_KG), 2), "")</f>
        <v/>
      </c>
      <c r="AD202" s="180" t="str">
        <f>IF(NOT(ISBLANK(BDD!K192)), ROUND(SUM((BDD!G192*reduc3),FDP_CMD_KG), 2), "")</f>
        <v/>
      </c>
      <c r="AE202" s="180" t="str">
        <f>IF(NOT(ISBLANK(BDD!I192)), ROUND(SUM((BDD!G192*reduc1),FDP_FACT_KG), 2), "")</f>
        <v/>
      </c>
      <c r="AF202" s="180" t="str">
        <f>IF(NOT(ISBLANK(BDD!J192)), ROUND(SUM((BDD!G192*reduc2),FDP_FACT_KG), 2), "")</f>
        <v/>
      </c>
      <c r="AG202" s="180" t="str">
        <f>IF(NOT(ISBLANK(BDD!K192)), ROUND(SUM((BDD!G192*reduc3),FDP_FACT_KG), 2), "")</f>
        <v/>
      </c>
      <c r="AH202" s="181">
        <f>BDD!C192</f>
        <v>0</v>
      </c>
      <c r="AI202" s="403">
        <f t="shared" si="162"/>
        <v>0</v>
      </c>
      <c r="AJ202" s="182" t="e">
        <f t="shared" si="163"/>
        <v>#VALUE!</v>
      </c>
      <c r="AK202" s="183" t="e">
        <f t="shared" si="164"/>
        <v>#VALUE!</v>
      </c>
      <c r="AL202" s="534"/>
      <c r="AM202" s="410"/>
      <c r="AN202" s="182" t="e">
        <f t="shared" si="165"/>
        <v>#DIV/0!</v>
      </c>
      <c r="AO202" s="184" t="e">
        <f t="shared" si="166"/>
        <v>#DIV/0!</v>
      </c>
      <c r="AP202" s="174"/>
      <c r="AQ202" s="174"/>
      <c r="AR202" s="534"/>
      <c r="AS202" s="409">
        <f t="shared" si="167"/>
        <v>0</v>
      </c>
      <c r="AT202" s="182" t="e">
        <f t="shared" si="168"/>
        <v>#DIV/0!</v>
      </c>
      <c r="AU202" s="183" t="e">
        <f t="shared" si="209"/>
        <v>#DIV/0!</v>
      </c>
      <c r="AV202" s="185">
        <f>COMMANDE!O202</f>
        <v>0</v>
      </c>
      <c r="AW202" s="186" t="str">
        <f t="shared" si="169"/>
        <v>-</v>
      </c>
      <c r="AX202" s="187" t="e">
        <f t="shared" si="170"/>
        <v>#VALUE!</v>
      </c>
      <c r="AY202" s="185">
        <f>COMMANDE!Q202</f>
        <v>0</v>
      </c>
      <c r="AZ202" s="186" t="str">
        <f t="shared" si="171"/>
        <v>-</v>
      </c>
      <c r="BA202" s="187" t="e">
        <f t="shared" si="172"/>
        <v>#VALUE!</v>
      </c>
      <c r="BB202" s="185">
        <f>COMMANDE!S202</f>
        <v>0</v>
      </c>
      <c r="BC202" s="186" t="str">
        <f t="shared" si="173"/>
        <v>-</v>
      </c>
      <c r="BD202" s="187" t="e">
        <f t="shared" si="174"/>
        <v>#VALUE!</v>
      </c>
      <c r="BE202" s="185">
        <f>COMMANDE!U202</f>
        <v>0</v>
      </c>
      <c r="BF202" s="186" t="str">
        <f t="shared" si="175"/>
        <v>-</v>
      </c>
      <c r="BG202" s="187" t="e">
        <f t="shared" si="176"/>
        <v>#VALUE!</v>
      </c>
      <c r="BH202" s="185">
        <f>COMMANDE!W202</f>
        <v>0</v>
      </c>
      <c r="BI202" s="186" t="str">
        <f t="shared" si="177"/>
        <v>-</v>
      </c>
      <c r="BJ202" s="187" t="e">
        <f t="shared" si="178"/>
        <v>#VALUE!</v>
      </c>
      <c r="BK202" s="185">
        <f>COMMANDE!Y202</f>
        <v>0</v>
      </c>
      <c r="BL202" s="186" t="str">
        <f t="shared" si="179"/>
        <v>-</v>
      </c>
      <c r="BM202" s="187" t="e">
        <f t="shared" si="180"/>
        <v>#VALUE!</v>
      </c>
      <c r="BN202" s="185">
        <f>COMMANDE!AA202</f>
        <v>0</v>
      </c>
      <c r="BO202" s="186" t="str">
        <f t="shared" si="181"/>
        <v>-</v>
      </c>
      <c r="BP202" s="187" t="e">
        <f t="shared" si="182"/>
        <v>#VALUE!</v>
      </c>
      <c r="BQ202" s="185">
        <f>COMMANDE!AC202</f>
        <v>0</v>
      </c>
      <c r="BR202" s="186" t="str">
        <f t="shared" si="183"/>
        <v>-</v>
      </c>
      <c r="BS202" s="187" t="e">
        <f t="shared" si="184"/>
        <v>#VALUE!</v>
      </c>
      <c r="BT202" s="185">
        <f>COMMANDE!AE202</f>
        <v>0</v>
      </c>
      <c r="BU202" s="186" t="str">
        <f t="shared" si="185"/>
        <v>-</v>
      </c>
      <c r="BV202" s="187" t="e">
        <f t="shared" si="186"/>
        <v>#VALUE!</v>
      </c>
      <c r="BW202" s="185">
        <f>COMMANDE!AG202</f>
        <v>0</v>
      </c>
      <c r="BX202" s="186" t="str">
        <f t="shared" si="187"/>
        <v>-</v>
      </c>
      <c r="BY202" s="187" t="e">
        <f t="shared" si="188"/>
        <v>#VALUE!</v>
      </c>
      <c r="BZ202" s="185">
        <f>COMMANDE!AI202</f>
        <v>0</v>
      </c>
      <c r="CA202" s="186" t="str">
        <f t="shared" si="189"/>
        <v>-</v>
      </c>
      <c r="CB202" s="187" t="e">
        <f t="shared" si="190"/>
        <v>#VALUE!</v>
      </c>
      <c r="CC202" s="185">
        <f>COMMANDE!AK202</f>
        <v>0</v>
      </c>
      <c r="CD202" s="186" t="str">
        <f t="shared" si="191"/>
        <v>-</v>
      </c>
      <c r="CE202" s="187" t="e">
        <f t="shared" si="192"/>
        <v>#VALUE!</v>
      </c>
      <c r="CF202" s="185">
        <f>COMMANDE!AM202</f>
        <v>0</v>
      </c>
      <c r="CG202" s="186" t="str">
        <f t="shared" si="193"/>
        <v>-</v>
      </c>
      <c r="CH202" s="187" t="e">
        <f t="shared" si="194"/>
        <v>#VALUE!</v>
      </c>
      <c r="CI202" s="185">
        <f>COMMANDE!AO202</f>
        <v>0</v>
      </c>
      <c r="CJ202" s="186" t="str">
        <f t="shared" si="195"/>
        <v>-</v>
      </c>
      <c r="CK202" s="187" t="e">
        <f t="shared" si="196"/>
        <v>#VALUE!</v>
      </c>
      <c r="CL202" s="185">
        <f>COMMANDE!AQ202</f>
        <v>0</v>
      </c>
      <c r="CM202" s="186" t="str">
        <f t="shared" si="197"/>
        <v>-</v>
      </c>
      <c r="CN202" s="187" t="e">
        <f t="shared" si="198"/>
        <v>#VALUE!</v>
      </c>
      <c r="CO202" s="185">
        <f>COMMANDE!AS202</f>
        <v>0</v>
      </c>
      <c r="CP202" s="186" t="str">
        <f t="shared" si="199"/>
        <v>-</v>
      </c>
      <c r="CQ202" s="187" t="e">
        <f t="shared" si="200"/>
        <v>#VALUE!</v>
      </c>
      <c r="CR202" s="185">
        <f>COMMANDE!AU202</f>
        <v>0</v>
      </c>
      <c r="CS202" s="186" t="str">
        <f t="shared" si="201"/>
        <v>-</v>
      </c>
      <c r="CT202" s="187" t="e">
        <f t="shared" si="202"/>
        <v>#VALUE!</v>
      </c>
      <c r="CU202" s="185">
        <f>COMMANDE!AW202</f>
        <v>0</v>
      </c>
      <c r="CV202" s="186" t="str">
        <f t="shared" si="203"/>
        <v>-</v>
      </c>
      <c r="CW202" s="187" t="e">
        <f t="shared" si="204"/>
        <v>#VALUE!</v>
      </c>
      <c r="CX202" s="185">
        <f>COMMANDE!AY202</f>
        <v>0</v>
      </c>
      <c r="CY202" s="186" t="str">
        <f t="shared" si="205"/>
        <v>-</v>
      </c>
      <c r="CZ202" s="187" t="e">
        <f t="shared" si="206"/>
        <v>#VALUE!</v>
      </c>
      <c r="DA202" s="185">
        <f>COMMANDE!BA202</f>
        <v>0</v>
      </c>
      <c r="DB202" s="186" t="str">
        <f t="shared" si="207"/>
        <v>-</v>
      </c>
      <c r="DC202" s="187" t="e">
        <f t="shared" si="208"/>
        <v>#VALUE!</v>
      </c>
      <c r="DD202" s="416"/>
      <c r="DE202" s="188"/>
    </row>
    <row r="203" spans="1:109" ht="40" customHeight="1" x14ac:dyDescent="0.2">
      <c r="A203" s="390" t="e">
        <f t="shared" si="141"/>
        <v>#VALUE!</v>
      </c>
      <c r="B203" s="390" t="e">
        <f t="shared" si="142"/>
        <v>#VALUE!</v>
      </c>
      <c r="C203" s="390" t="e">
        <f t="shared" si="143"/>
        <v>#VALUE!</v>
      </c>
      <c r="D203" s="390" t="e">
        <f t="shared" si="144"/>
        <v>#VALUE!</v>
      </c>
      <c r="E203" s="390" t="e">
        <f t="shared" si="145"/>
        <v>#VALUE!</v>
      </c>
      <c r="F203" s="390" t="e">
        <f t="shared" si="146"/>
        <v>#VALUE!</v>
      </c>
      <c r="G203" s="390" t="e">
        <f t="shared" si="147"/>
        <v>#VALUE!</v>
      </c>
      <c r="H203" s="390" t="e">
        <f t="shared" si="148"/>
        <v>#VALUE!</v>
      </c>
      <c r="I203" s="390" t="e">
        <f t="shared" si="149"/>
        <v>#VALUE!</v>
      </c>
      <c r="J203" s="390" t="e">
        <f t="shared" si="150"/>
        <v>#VALUE!</v>
      </c>
      <c r="K203" s="390" t="e">
        <f t="shared" si="151"/>
        <v>#VALUE!</v>
      </c>
      <c r="L203" s="390" t="e">
        <f t="shared" si="152"/>
        <v>#VALUE!</v>
      </c>
      <c r="M203" s="390" t="e">
        <f t="shared" si="153"/>
        <v>#VALUE!</v>
      </c>
      <c r="N203" s="390" t="e">
        <f t="shared" si="154"/>
        <v>#VALUE!</v>
      </c>
      <c r="O203" s="390" t="e">
        <f t="shared" si="155"/>
        <v>#VALUE!</v>
      </c>
      <c r="P203" s="390" t="e">
        <f t="shared" si="156"/>
        <v>#VALUE!</v>
      </c>
      <c r="Q203" s="390" t="e">
        <f t="shared" si="157"/>
        <v>#VALUE!</v>
      </c>
      <c r="R203" s="390" t="e">
        <f t="shared" si="158"/>
        <v>#VALUE!</v>
      </c>
      <c r="S203" s="390" t="e">
        <f t="shared" si="159"/>
        <v>#VALUE!</v>
      </c>
      <c r="T203" s="390" t="e">
        <f t="shared" si="160"/>
        <v>#VALUE!</v>
      </c>
      <c r="U203" s="387">
        <f t="shared" si="161"/>
        <v>0</v>
      </c>
      <c r="V203" s="175">
        <f>BDD!A193</f>
        <v>0</v>
      </c>
      <c r="W203" s="176">
        <f>BDD!B193</f>
        <v>0</v>
      </c>
      <c r="X203" s="177" t="str">
        <f>IF(BDD!F193=0, "", BDD!F193)</f>
        <v/>
      </c>
      <c r="Y203" s="178" t="e">
        <f>ROUND(BDD!G193+FDP_CMD_KG, 2)</f>
        <v>#VALUE!</v>
      </c>
      <c r="Z203" s="178" t="e">
        <f>ROUND(BDD!G193+FDP_FACT_KG, 2)</f>
        <v>#DIV/0!</v>
      </c>
      <c r="AA203" s="179">
        <f>BDD!H193</f>
        <v>0</v>
      </c>
      <c r="AB203" s="180" t="str">
        <f>IF(NOT(ISBLANK(BDD!I193)), ROUND(SUM((BDD!G193*reduc1),FDP_CMD_KG), 2), "")</f>
        <v/>
      </c>
      <c r="AC203" s="180" t="str">
        <f>IF(NOT(ISBLANK(BDD!J193)), ROUND(SUM((BDD!G193*reduc2),FDP_CMD_KG), 2), "")</f>
        <v/>
      </c>
      <c r="AD203" s="180" t="str">
        <f>IF(NOT(ISBLANK(BDD!K193)), ROUND(SUM((BDD!G193*reduc3),FDP_CMD_KG), 2), "")</f>
        <v/>
      </c>
      <c r="AE203" s="180" t="str">
        <f>IF(NOT(ISBLANK(BDD!I193)), ROUND(SUM((BDD!G193*reduc1),FDP_FACT_KG), 2), "")</f>
        <v/>
      </c>
      <c r="AF203" s="180" t="str">
        <f>IF(NOT(ISBLANK(BDD!J193)), ROUND(SUM((BDD!G193*reduc2),FDP_FACT_KG), 2), "")</f>
        <v/>
      </c>
      <c r="AG203" s="180" t="str">
        <f>IF(NOT(ISBLANK(BDD!K193)), ROUND(SUM((BDD!G193*reduc3),FDP_FACT_KG), 2), "")</f>
        <v/>
      </c>
      <c r="AH203" s="181">
        <f>BDD!C193</f>
        <v>0</v>
      </c>
      <c r="AI203" s="403">
        <f t="shared" si="162"/>
        <v>0</v>
      </c>
      <c r="AJ203" s="182" t="e">
        <f t="shared" si="163"/>
        <v>#VALUE!</v>
      </c>
      <c r="AK203" s="183" t="e">
        <f t="shared" si="164"/>
        <v>#VALUE!</v>
      </c>
      <c r="AL203" s="534"/>
      <c r="AM203" s="410"/>
      <c r="AN203" s="182" t="e">
        <f t="shared" si="165"/>
        <v>#DIV/0!</v>
      </c>
      <c r="AO203" s="184" t="e">
        <f t="shared" si="166"/>
        <v>#DIV/0!</v>
      </c>
      <c r="AP203" s="174"/>
      <c r="AQ203" s="174"/>
      <c r="AR203" s="534"/>
      <c r="AS203" s="409">
        <f t="shared" si="167"/>
        <v>0</v>
      </c>
      <c r="AT203" s="182" t="e">
        <f t="shared" si="168"/>
        <v>#DIV/0!</v>
      </c>
      <c r="AU203" s="183" t="e">
        <f t="shared" si="209"/>
        <v>#DIV/0!</v>
      </c>
      <c r="AV203" s="185">
        <f>COMMANDE!O203</f>
        <v>0</v>
      </c>
      <c r="AW203" s="186" t="str">
        <f t="shared" si="169"/>
        <v>-</v>
      </c>
      <c r="AX203" s="187" t="e">
        <f t="shared" si="170"/>
        <v>#VALUE!</v>
      </c>
      <c r="AY203" s="185">
        <f>COMMANDE!Q203</f>
        <v>0</v>
      </c>
      <c r="AZ203" s="186" t="str">
        <f t="shared" si="171"/>
        <v>-</v>
      </c>
      <c r="BA203" s="187" t="e">
        <f t="shared" si="172"/>
        <v>#VALUE!</v>
      </c>
      <c r="BB203" s="185">
        <f>COMMANDE!S203</f>
        <v>0</v>
      </c>
      <c r="BC203" s="186" t="str">
        <f t="shared" si="173"/>
        <v>-</v>
      </c>
      <c r="BD203" s="187" t="e">
        <f t="shared" si="174"/>
        <v>#VALUE!</v>
      </c>
      <c r="BE203" s="185">
        <f>COMMANDE!U203</f>
        <v>0</v>
      </c>
      <c r="BF203" s="186" t="str">
        <f t="shared" si="175"/>
        <v>-</v>
      </c>
      <c r="BG203" s="187" t="e">
        <f t="shared" si="176"/>
        <v>#VALUE!</v>
      </c>
      <c r="BH203" s="185">
        <f>COMMANDE!W203</f>
        <v>0</v>
      </c>
      <c r="BI203" s="186" t="str">
        <f t="shared" si="177"/>
        <v>-</v>
      </c>
      <c r="BJ203" s="187" t="e">
        <f t="shared" si="178"/>
        <v>#VALUE!</v>
      </c>
      <c r="BK203" s="185">
        <f>COMMANDE!Y203</f>
        <v>0</v>
      </c>
      <c r="BL203" s="186" t="str">
        <f t="shared" si="179"/>
        <v>-</v>
      </c>
      <c r="BM203" s="187" t="e">
        <f t="shared" si="180"/>
        <v>#VALUE!</v>
      </c>
      <c r="BN203" s="185">
        <f>COMMANDE!AA203</f>
        <v>0</v>
      </c>
      <c r="BO203" s="186" t="str">
        <f t="shared" si="181"/>
        <v>-</v>
      </c>
      <c r="BP203" s="187" t="e">
        <f t="shared" si="182"/>
        <v>#VALUE!</v>
      </c>
      <c r="BQ203" s="185">
        <f>COMMANDE!AC203</f>
        <v>0</v>
      </c>
      <c r="BR203" s="186" t="str">
        <f t="shared" si="183"/>
        <v>-</v>
      </c>
      <c r="BS203" s="187" t="e">
        <f t="shared" si="184"/>
        <v>#VALUE!</v>
      </c>
      <c r="BT203" s="185">
        <f>COMMANDE!AE203</f>
        <v>0</v>
      </c>
      <c r="BU203" s="186" t="str">
        <f t="shared" si="185"/>
        <v>-</v>
      </c>
      <c r="BV203" s="187" t="e">
        <f t="shared" si="186"/>
        <v>#VALUE!</v>
      </c>
      <c r="BW203" s="185">
        <f>COMMANDE!AG203</f>
        <v>0</v>
      </c>
      <c r="BX203" s="186" t="str">
        <f t="shared" si="187"/>
        <v>-</v>
      </c>
      <c r="BY203" s="187" t="e">
        <f t="shared" si="188"/>
        <v>#VALUE!</v>
      </c>
      <c r="BZ203" s="185">
        <f>COMMANDE!AI203</f>
        <v>0</v>
      </c>
      <c r="CA203" s="186" t="str">
        <f t="shared" si="189"/>
        <v>-</v>
      </c>
      <c r="CB203" s="187" t="e">
        <f t="shared" si="190"/>
        <v>#VALUE!</v>
      </c>
      <c r="CC203" s="185">
        <f>COMMANDE!AK203</f>
        <v>0</v>
      </c>
      <c r="CD203" s="186" t="str">
        <f t="shared" si="191"/>
        <v>-</v>
      </c>
      <c r="CE203" s="187" t="e">
        <f t="shared" si="192"/>
        <v>#VALUE!</v>
      </c>
      <c r="CF203" s="185">
        <f>COMMANDE!AM203</f>
        <v>0</v>
      </c>
      <c r="CG203" s="186" t="str">
        <f t="shared" si="193"/>
        <v>-</v>
      </c>
      <c r="CH203" s="187" t="e">
        <f t="shared" si="194"/>
        <v>#VALUE!</v>
      </c>
      <c r="CI203" s="185">
        <f>COMMANDE!AO203</f>
        <v>0</v>
      </c>
      <c r="CJ203" s="186" t="str">
        <f t="shared" si="195"/>
        <v>-</v>
      </c>
      <c r="CK203" s="187" t="e">
        <f t="shared" si="196"/>
        <v>#VALUE!</v>
      </c>
      <c r="CL203" s="185">
        <f>COMMANDE!AQ203</f>
        <v>0</v>
      </c>
      <c r="CM203" s="186" t="str">
        <f t="shared" si="197"/>
        <v>-</v>
      </c>
      <c r="CN203" s="187" t="e">
        <f t="shared" si="198"/>
        <v>#VALUE!</v>
      </c>
      <c r="CO203" s="185">
        <f>COMMANDE!AS203</f>
        <v>0</v>
      </c>
      <c r="CP203" s="186" t="str">
        <f t="shared" si="199"/>
        <v>-</v>
      </c>
      <c r="CQ203" s="187" t="e">
        <f t="shared" si="200"/>
        <v>#VALUE!</v>
      </c>
      <c r="CR203" s="185">
        <f>COMMANDE!AU203</f>
        <v>0</v>
      </c>
      <c r="CS203" s="186" t="str">
        <f t="shared" si="201"/>
        <v>-</v>
      </c>
      <c r="CT203" s="187" t="e">
        <f t="shared" si="202"/>
        <v>#VALUE!</v>
      </c>
      <c r="CU203" s="185">
        <f>COMMANDE!AW203</f>
        <v>0</v>
      </c>
      <c r="CV203" s="186" t="str">
        <f t="shared" si="203"/>
        <v>-</v>
      </c>
      <c r="CW203" s="187" t="e">
        <f t="shared" si="204"/>
        <v>#VALUE!</v>
      </c>
      <c r="CX203" s="185">
        <f>COMMANDE!AY203</f>
        <v>0</v>
      </c>
      <c r="CY203" s="186" t="str">
        <f t="shared" si="205"/>
        <v>-</v>
      </c>
      <c r="CZ203" s="187" t="e">
        <f t="shared" si="206"/>
        <v>#VALUE!</v>
      </c>
      <c r="DA203" s="185">
        <f>COMMANDE!BA203</f>
        <v>0</v>
      </c>
      <c r="DB203" s="186" t="str">
        <f t="shared" si="207"/>
        <v>-</v>
      </c>
      <c r="DC203" s="187" t="e">
        <f t="shared" si="208"/>
        <v>#VALUE!</v>
      </c>
      <c r="DD203" s="416"/>
      <c r="DE203" s="188"/>
    </row>
    <row r="204" spans="1:109" ht="40" customHeight="1" x14ac:dyDescent="0.2">
      <c r="A204" s="391" t="e">
        <f t="shared" si="141"/>
        <v>#VALUE!</v>
      </c>
      <c r="B204" s="391" t="e">
        <f t="shared" si="142"/>
        <v>#VALUE!</v>
      </c>
      <c r="C204" s="391" t="e">
        <f t="shared" si="143"/>
        <v>#VALUE!</v>
      </c>
      <c r="D204" s="391" t="e">
        <f t="shared" si="144"/>
        <v>#VALUE!</v>
      </c>
      <c r="E204" s="391" t="e">
        <f t="shared" si="145"/>
        <v>#VALUE!</v>
      </c>
      <c r="F204" s="391" t="e">
        <f t="shared" si="146"/>
        <v>#VALUE!</v>
      </c>
      <c r="G204" s="391" t="e">
        <f t="shared" si="147"/>
        <v>#VALUE!</v>
      </c>
      <c r="H204" s="391" t="e">
        <f t="shared" si="148"/>
        <v>#VALUE!</v>
      </c>
      <c r="I204" s="391" t="e">
        <f t="shared" si="149"/>
        <v>#VALUE!</v>
      </c>
      <c r="J204" s="391" t="e">
        <f t="shared" si="150"/>
        <v>#VALUE!</v>
      </c>
      <c r="K204" s="391" t="e">
        <f t="shared" si="151"/>
        <v>#VALUE!</v>
      </c>
      <c r="L204" s="391" t="e">
        <f t="shared" si="152"/>
        <v>#VALUE!</v>
      </c>
      <c r="M204" s="391" t="e">
        <f t="shared" si="153"/>
        <v>#VALUE!</v>
      </c>
      <c r="N204" s="391" t="e">
        <f t="shared" si="154"/>
        <v>#VALUE!</v>
      </c>
      <c r="O204" s="391" t="e">
        <f t="shared" si="155"/>
        <v>#VALUE!</v>
      </c>
      <c r="P204" s="390" t="e">
        <f t="shared" si="156"/>
        <v>#VALUE!</v>
      </c>
      <c r="Q204" s="390" t="e">
        <f t="shared" si="157"/>
        <v>#VALUE!</v>
      </c>
      <c r="R204" s="390" t="e">
        <f t="shared" si="158"/>
        <v>#VALUE!</v>
      </c>
      <c r="S204" s="390" t="e">
        <f t="shared" si="159"/>
        <v>#VALUE!</v>
      </c>
      <c r="T204" s="390" t="e">
        <f t="shared" si="160"/>
        <v>#VALUE!</v>
      </c>
      <c r="U204" s="387">
        <f t="shared" si="161"/>
        <v>0</v>
      </c>
      <c r="V204" s="175">
        <f>BDD!A194</f>
        <v>0</v>
      </c>
      <c r="W204" s="176">
        <f>BDD!B194</f>
        <v>0</v>
      </c>
      <c r="X204" s="177" t="str">
        <f>IF(BDD!F194=0, "", BDD!F194)</f>
        <v/>
      </c>
      <c r="Y204" s="178" t="e">
        <f>ROUND(BDD!G194+FDP_CMD_KG, 2)</f>
        <v>#VALUE!</v>
      </c>
      <c r="Z204" s="178" t="e">
        <f>ROUND(BDD!G194+FDP_FACT_KG, 2)</f>
        <v>#DIV/0!</v>
      </c>
      <c r="AA204" s="179">
        <f>BDD!H194</f>
        <v>0</v>
      </c>
      <c r="AB204" s="180" t="str">
        <f>IF(NOT(ISBLANK(BDD!I194)), ROUND(SUM((BDD!G194*reduc1),FDP_CMD_KG), 2), "")</f>
        <v/>
      </c>
      <c r="AC204" s="180" t="str">
        <f>IF(NOT(ISBLANK(BDD!J194)), ROUND(SUM((BDD!G194*reduc2),FDP_CMD_KG), 2), "")</f>
        <v/>
      </c>
      <c r="AD204" s="180" t="str">
        <f>IF(NOT(ISBLANK(BDD!K194)), ROUND(SUM((BDD!G194*reduc3),FDP_CMD_KG), 2), "")</f>
        <v/>
      </c>
      <c r="AE204" s="180" t="str">
        <f>IF(NOT(ISBLANK(BDD!I194)), ROUND(SUM((BDD!G194*reduc1),FDP_FACT_KG), 2), "")</f>
        <v/>
      </c>
      <c r="AF204" s="180" t="str">
        <f>IF(NOT(ISBLANK(BDD!J194)), ROUND(SUM((BDD!G194*reduc2),FDP_FACT_KG), 2), "")</f>
        <v/>
      </c>
      <c r="AG204" s="180" t="str">
        <f>IF(NOT(ISBLANK(BDD!K194)), ROUND(SUM((BDD!G194*reduc3),FDP_FACT_KG), 2), "")</f>
        <v/>
      </c>
      <c r="AH204" s="181">
        <f>BDD!C194</f>
        <v>0</v>
      </c>
      <c r="AI204" s="403">
        <f t="shared" si="162"/>
        <v>0</v>
      </c>
      <c r="AJ204" s="182" t="e">
        <f t="shared" si="163"/>
        <v>#VALUE!</v>
      </c>
      <c r="AK204" s="183" t="e">
        <f t="shared" si="164"/>
        <v>#VALUE!</v>
      </c>
      <c r="AL204" s="534"/>
      <c r="AM204" s="410"/>
      <c r="AN204" s="182" t="e">
        <f t="shared" si="165"/>
        <v>#DIV/0!</v>
      </c>
      <c r="AO204" s="184" t="e">
        <f t="shared" si="166"/>
        <v>#DIV/0!</v>
      </c>
      <c r="AP204" s="174"/>
      <c r="AQ204" s="174"/>
      <c r="AR204" s="534"/>
      <c r="AS204" s="409">
        <f t="shared" si="167"/>
        <v>0</v>
      </c>
      <c r="AT204" s="182" t="e">
        <f t="shared" si="168"/>
        <v>#DIV/0!</v>
      </c>
      <c r="AU204" s="183" t="e">
        <f t="shared" si="209"/>
        <v>#DIV/0!</v>
      </c>
      <c r="AV204" s="185">
        <f>COMMANDE!O204</f>
        <v>0</v>
      </c>
      <c r="AW204" s="186" t="str">
        <f t="shared" si="169"/>
        <v>-</v>
      </c>
      <c r="AX204" s="187" t="e">
        <f t="shared" si="170"/>
        <v>#VALUE!</v>
      </c>
      <c r="AY204" s="185">
        <f>COMMANDE!Q204</f>
        <v>0</v>
      </c>
      <c r="AZ204" s="186" t="str">
        <f t="shared" si="171"/>
        <v>-</v>
      </c>
      <c r="BA204" s="187" t="e">
        <f t="shared" si="172"/>
        <v>#VALUE!</v>
      </c>
      <c r="BB204" s="185">
        <f>COMMANDE!S204</f>
        <v>0</v>
      </c>
      <c r="BC204" s="186" t="str">
        <f t="shared" si="173"/>
        <v>-</v>
      </c>
      <c r="BD204" s="187" t="e">
        <f t="shared" si="174"/>
        <v>#VALUE!</v>
      </c>
      <c r="BE204" s="185">
        <f>COMMANDE!U204</f>
        <v>0</v>
      </c>
      <c r="BF204" s="186" t="str">
        <f t="shared" si="175"/>
        <v>-</v>
      </c>
      <c r="BG204" s="187" t="e">
        <f t="shared" si="176"/>
        <v>#VALUE!</v>
      </c>
      <c r="BH204" s="185">
        <f>COMMANDE!W204</f>
        <v>0</v>
      </c>
      <c r="BI204" s="186" t="str">
        <f t="shared" si="177"/>
        <v>-</v>
      </c>
      <c r="BJ204" s="187" t="e">
        <f t="shared" si="178"/>
        <v>#VALUE!</v>
      </c>
      <c r="BK204" s="185">
        <f>COMMANDE!Y204</f>
        <v>0</v>
      </c>
      <c r="BL204" s="186" t="str">
        <f t="shared" si="179"/>
        <v>-</v>
      </c>
      <c r="BM204" s="187" t="e">
        <f t="shared" si="180"/>
        <v>#VALUE!</v>
      </c>
      <c r="BN204" s="185">
        <f>COMMANDE!AA204</f>
        <v>0</v>
      </c>
      <c r="BO204" s="186" t="str">
        <f t="shared" si="181"/>
        <v>-</v>
      </c>
      <c r="BP204" s="187" t="e">
        <f t="shared" si="182"/>
        <v>#VALUE!</v>
      </c>
      <c r="BQ204" s="185">
        <f>COMMANDE!AC204</f>
        <v>0</v>
      </c>
      <c r="BR204" s="186" t="str">
        <f t="shared" si="183"/>
        <v>-</v>
      </c>
      <c r="BS204" s="187" t="e">
        <f t="shared" si="184"/>
        <v>#VALUE!</v>
      </c>
      <c r="BT204" s="185">
        <f>COMMANDE!AE204</f>
        <v>0</v>
      </c>
      <c r="BU204" s="186" t="str">
        <f t="shared" si="185"/>
        <v>-</v>
      </c>
      <c r="BV204" s="187" t="e">
        <f t="shared" si="186"/>
        <v>#VALUE!</v>
      </c>
      <c r="BW204" s="185">
        <f>COMMANDE!AG204</f>
        <v>0</v>
      </c>
      <c r="BX204" s="186" t="str">
        <f t="shared" si="187"/>
        <v>-</v>
      </c>
      <c r="BY204" s="187" t="e">
        <f t="shared" si="188"/>
        <v>#VALUE!</v>
      </c>
      <c r="BZ204" s="185">
        <f>COMMANDE!AI204</f>
        <v>0</v>
      </c>
      <c r="CA204" s="186" t="str">
        <f t="shared" si="189"/>
        <v>-</v>
      </c>
      <c r="CB204" s="187" t="e">
        <f t="shared" si="190"/>
        <v>#VALUE!</v>
      </c>
      <c r="CC204" s="185">
        <f>COMMANDE!AK204</f>
        <v>0</v>
      </c>
      <c r="CD204" s="186" t="str">
        <f t="shared" si="191"/>
        <v>-</v>
      </c>
      <c r="CE204" s="187" t="e">
        <f t="shared" si="192"/>
        <v>#VALUE!</v>
      </c>
      <c r="CF204" s="185">
        <f>COMMANDE!AM204</f>
        <v>0</v>
      </c>
      <c r="CG204" s="186" t="str">
        <f t="shared" si="193"/>
        <v>-</v>
      </c>
      <c r="CH204" s="187" t="e">
        <f t="shared" si="194"/>
        <v>#VALUE!</v>
      </c>
      <c r="CI204" s="185">
        <f>COMMANDE!AO204</f>
        <v>0</v>
      </c>
      <c r="CJ204" s="186" t="str">
        <f t="shared" si="195"/>
        <v>-</v>
      </c>
      <c r="CK204" s="187" t="e">
        <f t="shared" si="196"/>
        <v>#VALUE!</v>
      </c>
      <c r="CL204" s="185">
        <f>COMMANDE!AQ204</f>
        <v>0</v>
      </c>
      <c r="CM204" s="186" t="str">
        <f t="shared" si="197"/>
        <v>-</v>
      </c>
      <c r="CN204" s="187" t="e">
        <f t="shared" si="198"/>
        <v>#VALUE!</v>
      </c>
      <c r="CO204" s="185">
        <f>COMMANDE!AS204</f>
        <v>0</v>
      </c>
      <c r="CP204" s="186" t="str">
        <f t="shared" si="199"/>
        <v>-</v>
      </c>
      <c r="CQ204" s="187" t="e">
        <f t="shared" si="200"/>
        <v>#VALUE!</v>
      </c>
      <c r="CR204" s="185">
        <f>COMMANDE!AU204</f>
        <v>0</v>
      </c>
      <c r="CS204" s="186" t="str">
        <f t="shared" si="201"/>
        <v>-</v>
      </c>
      <c r="CT204" s="187" t="e">
        <f t="shared" si="202"/>
        <v>#VALUE!</v>
      </c>
      <c r="CU204" s="185">
        <f>COMMANDE!AW204</f>
        <v>0</v>
      </c>
      <c r="CV204" s="186" t="str">
        <f t="shared" si="203"/>
        <v>-</v>
      </c>
      <c r="CW204" s="187" t="e">
        <f t="shared" si="204"/>
        <v>#VALUE!</v>
      </c>
      <c r="CX204" s="185">
        <f>COMMANDE!AY204</f>
        <v>0</v>
      </c>
      <c r="CY204" s="186" t="str">
        <f t="shared" si="205"/>
        <v>-</v>
      </c>
      <c r="CZ204" s="187" t="e">
        <f t="shared" si="206"/>
        <v>#VALUE!</v>
      </c>
      <c r="DA204" s="185">
        <f>COMMANDE!BA204</f>
        <v>0</v>
      </c>
      <c r="DB204" s="186" t="str">
        <f t="shared" si="207"/>
        <v>-</v>
      </c>
      <c r="DC204" s="187" t="e">
        <f t="shared" si="208"/>
        <v>#VALUE!</v>
      </c>
      <c r="DD204" s="416"/>
      <c r="DE204" s="188"/>
    </row>
    <row r="205" spans="1:109" ht="40" customHeight="1" x14ac:dyDescent="0.2">
      <c r="A205" s="391" t="e">
        <f t="shared" si="141"/>
        <v>#VALUE!</v>
      </c>
      <c r="B205" s="391" t="e">
        <f t="shared" si="142"/>
        <v>#VALUE!</v>
      </c>
      <c r="C205" s="391" t="e">
        <f t="shared" si="143"/>
        <v>#VALUE!</v>
      </c>
      <c r="D205" s="391" t="e">
        <f t="shared" si="144"/>
        <v>#VALUE!</v>
      </c>
      <c r="E205" s="391" t="e">
        <f t="shared" si="145"/>
        <v>#VALUE!</v>
      </c>
      <c r="F205" s="391" t="e">
        <f t="shared" si="146"/>
        <v>#VALUE!</v>
      </c>
      <c r="G205" s="391" t="e">
        <f t="shared" si="147"/>
        <v>#VALUE!</v>
      </c>
      <c r="H205" s="391" t="e">
        <f t="shared" si="148"/>
        <v>#VALUE!</v>
      </c>
      <c r="I205" s="391" t="e">
        <f t="shared" si="149"/>
        <v>#VALUE!</v>
      </c>
      <c r="J205" s="391" t="e">
        <f t="shared" si="150"/>
        <v>#VALUE!</v>
      </c>
      <c r="K205" s="391" t="e">
        <f t="shared" si="151"/>
        <v>#VALUE!</v>
      </c>
      <c r="L205" s="391" t="e">
        <f t="shared" si="152"/>
        <v>#VALUE!</v>
      </c>
      <c r="M205" s="391" t="e">
        <f t="shared" si="153"/>
        <v>#VALUE!</v>
      </c>
      <c r="N205" s="391" t="e">
        <f t="shared" si="154"/>
        <v>#VALUE!</v>
      </c>
      <c r="O205" s="391" t="e">
        <f t="shared" si="155"/>
        <v>#VALUE!</v>
      </c>
      <c r="P205" s="390" t="e">
        <f t="shared" ref="P205:P262" si="210">IF(OR($CO205&gt;0, $CQ205&gt;0), 1, 0)</f>
        <v>#VALUE!</v>
      </c>
      <c r="Q205" s="390" t="e">
        <f t="shared" ref="Q205:Q262" si="211">IF(OR($CR205&gt;0, $CT205&gt;0), 1, 0)</f>
        <v>#VALUE!</v>
      </c>
      <c r="R205" s="390" t="e">
        <f t="shared" ref="R205:R262" si="212">IF(OR($CU205&gt;0, $CW205&gt;0), 1, 0)</f>
        <v>#VALUE!</v>
      </c>
      <c r="S205" s="390" t="e">
        <f t="shared" ref="S205:S262" si="213">IF(OR($CX205&gt;0, $CZ205&gt;0), 1, 0)</f>
        <v>#VALUE!</v>
      </c>
      <c r="T205" s="390" t="e">
        <f t="shared" ref="T205:T262" si="214">IF(OR($DA205&gt;0, $DC205&gt;0), 1, 0)</f>
        <v>#VALUE!</v>
      </c>
      <c r="U205" s="387">
        <f t="shared" ref="U205:U262" si="215">IF(OR($AI205&gt;0,$AM205&gt;0,$AS205&gt;0), 1, 0)</f>
        <v>0</v>
      </c>
      <c r="V205" s="175">
        <f>BDD!A195</f>
        <v>0</v>
      </c>
      <c r="W205" s="176">
        <f>BDD!B195</f>
        <v>0</v>
      </c>
      <c r="X205" s="177" t="str">
        <f>IF(BDD!F195=0, "", BDD!F195)</f>
        <v/>
      </c>
      <c r="Y205" s="178" t="e">
        <f>ROUND(BDD!G195+FDP_CMD_KG, 2)</f>
        <v>#VALUE!</v>
      </c>
      <c r="Z205" s="178" t="e">
        <f>ROUND(BDD!G195+FDP_FACT_KG, 2)</f>
        <v>#DIV/0!</v>
      </c>
      <c r="AA205" s="179">
        <f>BDD!H195</f>
        <v>0</v>
      </c>
      <c r="AB205" s="180" t="str">
        <f>IF(NOT(ISBLANK(BDD!I195)), ROUND(SUM((BDD!G195*reduc1),FDP_CMD_KG), 2), "")</f>
        <v/>
      </c>
      <c r="AC205" s="180" t="str">
        <f>IF(NOT(ISBLANK(BDD!J195)), ROUND(SUM((BDD!G195*reduc2),FDP_CMD_KG), 2), "")</f>
        <v/>
      </c>
      <c r="AD205" s="180" t="str">
        <f>IF(NOT(ISBLANK(BDD!K195)), ROUND(SUM((BDD!G195*reduc3),FDP_CMD_KG), 2), "")</f>
        <v/>
      </c>
      <c r="AE205" s="180" t="str">
        <f>IF(NOT(ISBLANK(BDD!I195)), ROUND(SUM((BDD!G195*reduc1),FDP_FACT_KG), 2), "")</f>
        <v/>
      </c>
      <c r="AF205" s="180" t="str">
        <f>IF(NOT(ISBLANK(BDD!J195)), ROUND(SUM((BDD!G195*reduc2),FDP_FACT_KG), 2), "")</f>
        <v/>
      </c>
      <c r="AG205" s="180" t="str">
        <f>IF(NOT(ISBLANK(BDD!K195)), ROUND(SUM((BDD!G195*reduc3),FDP_FACT_KG), 2), "")</f>
        <v/>
      </c>
      <c r="AH205" s="181">
        <f>BDD!C195</f>
        <v>0</v>
      </c>
      <c r="AI205" s="403">
        <f t="shared" ref="AI205:AI262" si="216">SUM(AV205,AY205,BB205,BE205,BH205,BK205,BN205,BQ205,BT205,BW205,BZ205,CC205,CF205,CI205,CL205,CO205,CR205,CU205,CX205,DA205)</f>
        <v>0</v>
      </c>
      <c r="AJ205" s="182" t="e">
        <f t="shared" ref="AJ205:AJ262" si="217">_xlfn.IFS(AND(AI205&gt;=60,$AD205&lt;&gt;""), $AD205,    AND(AI205&gt;=30,$AC205&lt;&gt;""), $AC205,    AND(AI205&gt;=10,$AB205&lt;&gt;""), $AB205,    TRUE, $Y205)</f>
        <v>#VALUE!</v>
      </c>
      <c r="AK205" s="183" t="e">
        <f t="shared" ref="AK205:AK262" si="218">$AI205*$AJ205</f>
        <v>#VALUE!</v>
      </c>
      <c r="AL205" s="534"/>
      <c r="AM205" s="410"/>
      <c r="AN205" s="182" t="e">
        <f t="shared" ref="AN205:AN262" si="219">_xlfn.IFS(AND(AM205&gt;=60,$AG205&lt;&gt;""), $AG205,    AND(AM205&gt;=30,$AF205&lt;&gt;""), $AF205,    AND(AM205&gt;=10,$AE205&lt;&gt;""), $AE205,    TRUE, $Z205)</f>
        <v>#DIV/0!</v>
      </c>
      <c r="AO205" s="184" t="e">
        <f t="shared" ref="AO205:AO262" si="220">AM205*AN205</f>
        <v>#DIV/0!</v>
      </c>
      <c r="AP205" s="174"/>
      <c r="AQ205" s="174"/>
      <c r="AR205" s="534"/>
      <c r="AS205" s="409">
        <f t="shared" ref="AS205:AS262" si="221">SUM(AW205,AZ205,BC205,BF205,BI205,BL205,BO205,BR205,BU205,BX205,CA205,CD205,CG205,CJ205,CM205,CP205,CS205,CV205,CY205,DB205)</f>
        <v>0</v>
      </c>
      <c r="AT205" s="182" t="e">
        <f t="shared" ref="AT205:AT262" si="222">_xlfn.IFS(AND(AS205&gt;=60,$AG205&lt;&gt;""), $AG205,    AND(AS205&gt;=30,$AF205&lt;&gt;""), $AF205,    AND(AS205&gt;=10,$AE205&lt;&gt;""), $AE205,    TRUE, $Z205)</f>
        <v>#DIV/0!</v>
      </c>
      <c r="AU205" s="183" t="e">
        <f t="shared" si="209"/>
        <v>#DIV/0!</v>
      </c>
      <c r="AV205" s="185">
        <f>COMMANDE!O205</f>
        <v>0</v>
      </c>
      <c r="AW205" s="186" t="str">
        <f t="shared" ref="AW205:AW262" si="223">_xlfn.IFS(AND($AI205=$AM205,$AI205&gt;0,$AM205&gt;0,AV205&gt;0), AV205,     AND(NOT($AI205=$AM205),$AI205&gt;0,$AM205&gt;0,AV205&gt;0), ($AM205*AV205)/$AI205,     AND($AI205=0,$AM205&gt;0,$AQ205&gt;0), IF(INDEX(AV$12:AV$263,MATCH($AQ205,$AP$12:$AP$263,0))&gt;0,($AM205*INDEX(AV$12:AV$263,MATCH($AQ205,$AP$12:$AP$263,0)))/INDEX($AI$12:$AI$263,MATCH($AQ205,$AP$12:$AP$263,0)), "-"),     TRUE, "-")</f>
        <v>-</v>
      </c>
      <c r="AX205" s="187" t="e">
        <f t="shared" ref="AX205:AX262" si="224">IF(AW$9&gt;0, IF(OR(AW205="",AW205="-"), 0, AW205*$AT205), AV205*$AJ205)</f>
        <v>#VALUE!</v>
      </c>
      <c r="AY205" s="185">
        <f>COMMANDE!Q205</f>
        <v>0</v>
      </c>
      <c r="AZ205" s="186" t="str">
        <f t="shared" ref="AZ205:AZ262" si="225">_xlfn.IFS(AND($AI205=$AM205,$AI205&gt;0,$AM205&gt;0,AY205&gt;0), AY205,     AND(NOT($AI205=$AM205),$AI205&gt;0,$AM205&gt;0,AY205&gt;0), ($AM205*AY205)/$AI205,     AND($AI205=0,$AM205&gt;0,$AQ205&gt;0), IF(INDEX(AY$12:AY$263,MATCH($AQ205,$AP$12:$AP$263,0))&gt;0,($AM205*INDEX(AY$12:AY$263,MATCH($AQ205,$AP$12:$AP$263,0)))/INDEX($AI$12:$AI$263,MATCH($AQ205,$AP$12:$AP$263,0)), "-"),     TRUE, "-")</f>
        <v>-</v>
      </c>
      <c r="BA205" s="187" t="e">
        <f t="shared" ref="BA205:BA262" si="226">IF(AZ$9&gt;0, IF(OR(AZ205="",AZ205="-"), 0, AZ205*$AT205), AY205*$AJ205)</f>
        <v>#VALUE!</v>
      </c>
      <c r="BB205" s="185">
        <f>COMMANDE!S205</f>
        <v>0</v>
      </c>
      <c r="BC205" s="186" t="str">
        <f t="shared" ref="BC205:BC262" si="227">_xlfn.IFS(AND($AI205=$AM205,$AI205&gt;0,$AM205&gt;0,BB205&gt;0), BB205,     AND(NOT($AI205=$AM205),$AI205&gt;0,$AM205&gt;0,BB205&gt;0), ($AM205*BB205)/$AI205,     AND($AI205=0,$AM205&gt;0,$AQ205&gt;0), IF(INDEX(BB$12:BB$263,MATCH($AQ205,$AP$12:$AP$263,0))&gt;0,($AM205*INDEX(BB$12:BB$263,MATCH($AQ205,$AP$12:$AP$263,0)))/INDEX($AI$12:$AI$263,MATCH($AQ205,$AP$12:$AP$263,0)), "-"),     TRUE, "-")</f>
        <v>-</v>
      </c>
      <c r="BD205" s="187" t="e">
        <f t="shared" ref="BD205:BD262" si="228">IF(BC$9&gt;0, IF(OR(BC205="",BC205="-"), 0, BC205*$AT205), BB205*$AJ205)</f>
        <v>#VALUE!</v>
      </c>
      <c r="BE205" s="185">
        <f>COMMANDE!U205</f>
        <v>0</v>
      </c>
      <c r="BF205" s="186" t="str">
        <f t="shared" ref="BF205:BF262" si="229">_xlfn.IFS(AND($AI205=$AM205,$AI205&gt;0,$AM205&gt;0,BE205&gt;0), BE205,     AND(NOT($AI205=$AM205),$AI205&gt;0,$AM205&gt;0,BE205&gt;0), ($AM205*BE205)/$AI205,     AND($AI205=0,$AM205&gt;0,$AQ205&gt;0), IF(INDEX(BE$12:BE$263,MATCH($AQ205,$AP$12:$AP$263,0))&gt;0,($AM205*INDEX(BE$12:BE$263,MATCH($AQ205,$AP$12:$AP$263,0)))/INDEX($AI$12:$AI$263,MATCH($AQ205,$AP$12:$AP$263,0)), "-"),     TRUE, "-")</f>
        <v>-</v>
      </c>
      <c r="BG205" s="187" t="e">
        <f t="shared" ref="BG205:BG262" si="230">IF(BF$9&gt;0, IF(OR(BF205="",BF205="-"), 0, BF205*$AT205), BE205*$AJ205)</f>
        <v>#VALUE!</v>
      </c>
      <c r="BH205" s="185">
        <f>COMMANDE!W205</f>
        <v>0</v>
      </c>
      <c r="BI205" s="186" t="str">
        <f t="shared" ref="BI205:BI262" si="231">_xlfn.IFS(AND($AI205=$AM205,$AI205&gt;0,$AM205&gt;0,BH205&gt;0), BH205,     AND(NOT($AI205=$AM205),$AI205&gt;0,$AM205&gt;0,BH205&gt;0), ($AM205*BH205)/$AI205,     AND($AI205=0,$AM205&gt;0,$AQ205&gt;0), IF(INDEX(BH$12:BH$263,MATCH($AQ205,$AP$12:$AP$263,0))&gt;0,($AM205*INDEX(BH$12:BH$263,MATCH($AQ205,$AP$12:$AP$263,0)))/INDEX($AI$12:$AI$263,MATCH($AQ205,$AP$12:$AP$263,0)), "-"),     TRUE, "-")</f>
        <v>-</v>
      </c>
      <c r="BJ205" s="187" t="e">
        <f t="shared" ref="BJ205:BJ262" si="232">IF(BI$9&gt;0, IF(OR(BI205="",BI205="-"), 0, BI205*$AT205), BH205*$AJ205)</f>
        <v>#VALUE!</v>
      </c>
      <c r="BK205" s="185">
        <f>COMMANDE!Y205</f>
        <v>0</v>
      </c>
      <c r="BL205" s="186" t="str">
        <f t="shared" ref="BL205:BL262" si="233">_xlfn.IFS(AND($AI205=$AM205,$AI205&gt;0,$AM205&gt;0,BK205&gt;0), BK205,     AND(NOT($AI205=$AM205),$AI205&gt;0,$AM205&gt;0,BK205&gt;0), ($AM205*BK205)/$AI205,     AND($AI205=0,$AM205&gt;0,$AQ205&gt;0), IF(INDEX(BK$12:BK$263,MATCH($AQ205,$AP$12:$AP$263,0))&gt;0,($AM205*INDEX(BK$12:BK$263,MATCH($AQ205,$AP$12:$AP$263,0)))/INDEX($AI$12:$AI$263,MATCH($AQ205,$AP$12:$AP$263,0)), "-"),     TRUE, "-")</f>
        <v>-</v>
      </c>
      <c r="BM205" s="187" t="e">
        <f t="shared" ref="BM205:BM262" si="234">IF(BL$9&gt;0, IF(OR(BL205="",BL205="-"), 0, BL205*$AT205), BK205*$AJ205)</f>
        <v>#VALUE!</v>
      </c>
      <c r="BN205" s="185">
        <f>COMMANDE!AA205</f>
        <v>0</v>
      </c>
      <c r="BO205" s="186" t="str">
        <f t="shared" ref="BO205:BO262" si="235">_xlfn.IFS(AND($AI205=$AM205,$AI205&gt;0,$AM205&gt;0,BN205&gt;0), BN205,     AND(NOT($AI205=$AM205),$AI205&gt;0,$AM205&gt;0,BN205&gt;0), ($AM205*BN205)/$AI205,     AND($AI205=0,$AM205&gt;0,$AQ205&gt;0), IF(INDEX(BN$12:BN$263,MATCH($AQ205,$AP$12:$AP$263,0))&gt;0,($AM205*INDEX(BN$12:BN$263,MATCH($AQ205,$AP$12:$AP$263,0)))/INDEX($AI$12:$AI$263,MATCH($AQ205,$AP$12:$AP$263,0)), "-"),     TRUE, "-")</f>
        <v>-</v>
      </c>
      <c r="BP205" s="187" t="e">
        <f t="shared" ref="BP205:BP262" si="236">IF(BO$9&gt;0, IF(OR(BO205="",BO205="-"), 0, BO205*$AT205), BN205*$AJ205)</f>
        <v>#VALUE!</v>
      </c>
      <c r="BQ205" s="185">
        <f>COMMANDE!AC205</f>
        <v>0</v>
      </c>
      <c r="BR205" s="186" t="str">
        <f t="shared" ref="BR205:BR262" si="237">_xlfn.IFS(AND($AI205=$AM205,$AI205&gt;0,$AM205&gt;0,BQ205&gt;0), BQ205,     AND(NOT($AI205=$AM205),$AI205&gt;0,$AM205&gt;0,BQ205&gt;0), ($AM205*BQ205)/$AI205,     AND($AI205=0,$AM205&gt;0,$AQ205&gt;0), IF(INDEX(BQ$12:BQ$263,MATCH($AQ205,$AP$12:$AP$263,0))&gt;0,($AM205*INDEX(BQ$12:BQ$263,MATCH($AQ205,$AP$12:$AP$263,0)))/INDEX($AI$12:$AI$263,MATCH($AQ205,$AP$12:$AP$263,0)), "-"),     TRUE, "-")</f>
        <v>-</v>
      </c>
      <c r="BS205" s="187" t="e">
        <f t="shared" ref="BS205:BS262" si="238">IF(BR$9&gt;0, IF(OR(BR205="",BR205="-"), 0, BR205*$AT205), BQ205*$AJ205)</f>
        <v>#VALUE!</v>
      </c>
      <c r="BT205" s="185">
        <f>COMMANDE!AE205</f>
        <v>0</v>
      </c>
      <c r="BU205" s="186" t="str">
        <f t="shared" ref="BU205:BU262" si="239">_xlfn.IFS(AND($AI205=$AM205,$AI205&gt;0,$AM205&gt;0,BT205&gt;0), BT205,     AND(NOT($AI205=$AM205),$AI205&gt;0,$AM205&gt;0,BT205&gt;0), ($AM205*BT205)/$AI205,     AND($AI205=0,$AM205&gt;0,$AQ205&gt;0), IF(INDEX(BT$12:BT$263,MATCH($AQ205,$AP$12:$AP$263,0))&gt;0,($AM205*INDEX(BT$12:BT$263,MATCH($AQ205,$AP$12:$AP$263,0)))/INDEX($AI$12:$AI$263,MATCH($AQ205,$AP$12:$AP$263,0)), "-"),     TRUE, "-")</f>
        <v>-</v>
      </c>
      <c r="BV205" s="187" t="e">
        <f t="shared" ref="BV205:BV262" si="240">IF(BU$9&gt;0, IF(OR(BU205="",BU205="-"), 0, BU205*$AT205), BT205*$AJ205)</f>
        <v>#VALUE!</v>
      </c>
      <c r="BW205" s="185">
        <f>COMMANDE!AG205</f>
        <v>0</v>
      </c>
      <c r="BX205" s="186" t="str">
        <f t="shared" ref="BX205:BX262" si="241">_xlfn.IFS(AND($AI205=$AM205,$AI205&gt;0,$AM205&gt;0,BW205&gt;0), BW205,     AND(NOT($AI205=$AM205),$AI205&gt;0,$AM205&gt;0,BW205&gt;0), ($AM205*BW205)/$AI205,     AND($AI205=0,$AM205&gt;0,$AQ205&gt;0), IF(INDEX(BW$12:BW$263,MATCH($AQ205,$AP$12:$AP$263,0))&gt;0,($AM205*INDEX(BW$12:BW$263,MATCH($AQ205,$AP$12:$AP$263,0)))/INDEX($AI$12:$AI$263,MATCH($AQ205,$AP$12:$AP$263,0)), "-"),     TRUE, "-")</f>
        <v>-</v>
      </c>
      <c r="BY205" s="187" t="e">
        <f t="shared" ref="BY205:BY262" si="242">IF(BX$9&gt;0, IF(OR(BX205="",BX205="-"), 0, BX205*$AT205), BW205*$AJ205)</f>
        <v>#VALUE!</v>
      </c>
      <c r="BZ205" s="185">
        <f>COMMANDE!AI205</f>
        <v>0</v>
      </c>
      <c r="CA205" s="186" t="str">
        <f t="shared" ref="CA205:CA262" si="243">_xlfn.IFS(AND($AI205=$AM205,$AI205&gt;0,$AM205&gt;0,BZ205&gt;0), BZ205,     AND(NOT($AI205=$AM205),$AI205&gt;0,$AM205&gt;0,BZ205&gt;0), ($AM205*BZ205)/$AI205,     AND($AI205=0,$AM205&gt;0,$AQ205&gt;0), IF(INDEX(BZ$12:BZ$263,MATCH($AQ205,$AP$12:$AP$263,0))&gt;0,($AM205*INDEX(BZ$12:BZ$263,MATCH($AQ205,$AP$12:$AP$263,0)))/INDEX($AI$12:$AI$263,MATCH($AQ205,$AP$12:$AP$263,0)), "-"),     TRUE, "-")</f>
        <v>-</v>
      </c>
      <c r="CB205" s="187" t="e">
        <f t="shared" ref="CB205:CB262" si="244">IF(CA$9&gt;0, IF(OR(CA205="",CA205="-"), 0, CA205*$AT205), BZ205*$AJ205)</f>
        <v>#VALUE!</v>
      </c>
      <c r="CC205" s="185">
        <f>COMMANDE!AK205</f>
        <v>0</v>
      </c>
      <c r="CD205" s="186" t="str">
        <f t="shared" ref="CD205:CD262" si="245">_xlfn.IFS(AND($AI205=$AM205,$AI205&gt;0,$AM205&gt;0,CC205&gt;0), CC205,     AND(NOT($AI205=$AM205),$AI205&gt;0,$AM205&gt;0,CC205&gt;0), ($AM205*CC205)/$AI205,     AND($AI205=0,$AM205&gt;0,$AQ205&gt;0), IF(INDEX(CC$12:CC$263,MATCH($AQ205,$AP$12:$AP$263,0))&gt;0,($AM205*INDEX(CC$12:CC$263,MATCH($AQ205,$AP$12:$AP$263,0)))/INDEX($AI$12:$AI$263,MATCH($AQ205,$AP$12:$AP$263,0)), "-"),     TRUE, "-")</f>
        <v>-</v>
      </c>
      <c r="CE205" s="187" t="e">
        <f t="shared" ref="CE205:CE262" si="246">IF(CD$9&gt;0, IF(OR(CD205="",CD205="-"), 0, CD205*$AT205), CC205*$AJ205)</f>
        <v>#VALUE!</v>
      </c>
      <c r="CF205" s="185">
        <f>COMMANDE!AM205</f>
        <v>0</v>
      </c>
      <c r="CG205" s="186" t="str">
        <f t="shared" ref="CG205:CG262" si="247">_xlfn.IFS(AND($AI205=$AM205,$AI205&gt;0,$AM205&gt;0,CF205&gt;0), CF205,     AND(NOT($AI205=$AM205),$AI205&gt;0,$AM205&gt;0,CF205&gt;0), ($AM205*CF205)/$AI205,     AND($AI205=0,$AM205&gt;0,$AQ205&gt;0), IF(INDEX(CF$12:CF$263,MATCH($AQ205,$AP$12:$AP$263,0))&gt;0,($AM205*INDEX(CF$12:CF$263,MATCH($AQ205,$AP$12:$AP$263,0)))/INDEX($AI$12:$AI$263,MATCH($AQ205,$AP$12:$AP$263,0)), "-"),     TRUE, "-")</f>
        <v>-</v>
      </c>
      <c r="CH205" s="187" t="e">
        <f t="shared" ref="CH205:CH262" si="248">IF(CG$9&gt;0, IF(OR(CG205="",CG205="-"), 0, CG205*$AT205), CF205*$AJ205)</f>
        <v>#VALUE!</v>
      </c>
      <c r="CI205" s="185">
        <f>COMMANDE!AO205</f>
        <v>0</v>
      </c>
      <c r="CJ205" s="186" t="str">
        <f t="shared" ref="CJ205:CJ262" si="249">_xlfn.IFS(AND($AI205=$AM205,$AI205&gt;0,$AM205&gt;0,CI205&gt;0), CI205,     AND(NOT($AI205=$AM205),$AI205&gt;0,$AM205&gt;0,CI205&gt;0), ($AM205*CI205)/$AI205,     AND($AI205=0,$AM205&gt;0,$AQ205&gt;0), IF(INDEX(CI$12:CI$263,MATCH($AQ205,$AP$12:$AP$263,0))&gt;0,($AM205*INDEX(CI$12:CI$263,MATCH($AQ205,$AP$12:$AP$263,0)))/INDEX($AI$12:$AI$263,MATCH($AQ205,$AP$12:$AP$263,0)), "-"),     TRUE, "-")</f>
        <v>-</v>
      </c>
      <c r="CK205" s="187" t="e">
        <f t="shared" ref="CK205:CK262" si="250">IF(CJ$9&gt;0, IF(OR(CJ205="",CJ205="-"), 0, CJ205*$AT205), CI205*$AJ205)</f>
        <v>#VALUE!</v>
      </c>
      <c r="CL205" s="185">
        <f>COMMANDE!AQ205</f>
        <v>0</v>
      </c>
      <c r="CM205" s="186" t="str">
        <f t="shared" ref="CM205:CM262" si="251">_xlfn.IFS(AND($AI205=$AM205,$AI205&gt;0,$AM205&gt;0,CL205&gt;0), CL205,     AND(NOT($AI205=$AM205),$AI205&gt;0,$AM205&gt;0,CL205&gt;0), ($AM205*CL205)/$AI205,     AND($AI205=0,$AM205&gt;0,$AQ205&gt;0), IF(INDEX(CL$12:CL$263,MATCH($AQ205,$AP$12:$AP$263,0))&gt;0,($AM205*INDEX(CL$12:CL$263,MATCH($AQ205,$AP$12:$AP$263,0)))/INDEX($AI$12:$AI$263,MATCH($AQ205,$AP$12:$AP$263,0)), "-"),     TRUE, "-")</f>
        <v>-</v>
      </c>
      <c r="CN205" s="187" t="e">
        <f t="shared" ref="CN205:CN262" si="252">IF(CM$9&gt;0, IF(OR(CM205="",CM205="-"), 0, CM205*$AT205), CL205*$AJ205)</f>
        <v>#VALUE!</v>
      </c>
      <c r="CO205" s="185">
        <f>COMMANDE!AS205</f>
        <v>0</v>
      </c>
      <c r="CP205" s="186" t="str">
        <f t="shared" ref="CP205:CP262" si="253">_xlfn.IFS(AND($AI205=$AM205,$AI205&gt;0,$AM205&gt;0,CO205&gt;0), CO205,     AND(NOT($AI205=$AM205),$AI205&gt;0,$AM205&gt;0,CO205&gt;0), ($AM205*CO205)/$AI205,     AND($AI205=0,$AM205&gt;0,$AQ205&gt;0), IF(INDEX(CO$12:CO$263,MATCH($AQ205,$AP$12:$AP$263,0))&gt;0,($AM205*INDEX(CO$12:CO$263,MATCH($AQ205,$AP$12:$AP$263,0)))/INDEX($AI$12:$AI$263,MATCH($AQ205,$AP$12:$AP$263,0)), "-"),     TRUE, "-")</f>
        <v>-</v>
      </c>
      <c r="CQ205" s="187" t="e">
        <f t="shared" ref="CQ205:CQ262" si="254">IF(CP$9&gt;0, IF(OR(CP205="",CP205="-"), 0, CP205*$AT205), CO205*$AJ205)</f>
        <v>#VALUE!</v>
      </c>
      <c r="CR205" s="185">
        <f>COMMANDE!AU205</f>
        <v>0</v>
      </c>
      <c r="CS205" s="186" t="str">
        <f t="shared" ref="CS205:CS262" si="255">_xlfn.IFS(AND($AI205=$AM205,$AI205&gt;0,$AM205&gt;0,CR205&gt;0), CR205,     AND(NOT($AI205=$AM205),$AI205&gt;0,$AM205&gt;0,CR205&gt;0), ($AM205*CR205)/$AI205,     AND($AI205=0,$AM205&gt;0,$AQ205&gt;0), IF(INDEX(CR$12:CR$263,MATCH($AQ205,$AP$12:$AP$263,0))&gt;0,($AM205*INDEX(CR$12:CR$263,MATCH($AQ205,$AP$12:$AP$263,0)))/INDEX($AI$12:$AI$263,MATCH($AQ205,$AP$12:$AP$263,0)), "-"),     TRUE, "-")</f>
        <v>-</v>
      </c>
      <c r="CT205" s="187" t="e">
        <f t="shared" ref="CT205:CT262" si="256">IF(CS$9&gt;0, IF(OR(CS205="",CS205="-"), 0, CS205*$AT205), CR205*$AJ205)</f>
        <v>#VALUE!</v>
      </c>
      <c r="CU205" s="185">
        <f>COMMANDE!AW205</f>
        <v>0</v>
      </c>
      <c r="CV205" s="186" t="str">
        <f t="shared" ref="CV205:CV262" si="257">_xlfn.IFS(AND($AI205=$AM205,$AI205&gt;0,$AM205&gt;0,CU205&gt;0), CU205,     AND(NOT($AI205=$AM205),$AI205&gt;0,$AM205&gt;0,CU205&gt;0), ($AM205*CU205)/$AI205,     AND($AI205=0,$AM205&gt;0,$AQ205&gt;0), IF(INDEX(CU$12:CU$263,MATCH($AQ205,$AP$12:$AP$263,0))&gt;0,($AM205*INDEX(CU$12:CU$263,MATCH($AQ205,$AP$12:$AP$263,0)))/INDEX($AI$12:$AI$263,MATCH($AQ205,$AP$12:$AP$263,0)), "-"),     TRUE, "-")</f>
        <v>-</v>
      </c>
      <c r="CW205" s="187" t="e">
        <f t="shared" ref="CW205:CW262" si="258">IF(CV$9&gt;0, IF(OR(CV205="",CV205="-"), 0, CV205*$AT205), CU205*$AJ205)</f>
        <v>#VALUE!</v>
      </c>
      <c r="CX205" s="185">
        <f>COMMANDE!AY205</f>
        <v>0</v>
      </c>
      <c r="CY205" s="186" t="str">
        <f t="shared" ref="CY205:CY262" si="259">_xlfn.IFS(AND($AI205=$AM205,$AI205&gt;0,$AM205&gt;0,CX205&gt;0), CX205,     AND(NOT($AI205=$AM205),$AI205&gt;0,$AM205&gt;0,CX205&gt;0), ($AM205*CX205)/$AI205,     AND($AI205=0,$AM205&gt;0,$AQ205&gt;0), IF(INDEX(CX$12:CX$263,MATCH($AQ205,$AP$12:$AP$263,0))&gt;0,($AM205*INDEX(CX$12:CX$263,MATCH($AQ205,$AP$12:$AP$263,0)))/INDEX($AI$12:$AI$263,MATCH($AQ205,$AP$12:$AP$263,0)), "-"),     TRUE, "-")</f>
        <v>-</v>
      </c>
      <c r="CZ205" s="187" t="e">
        <f t="shared" ref="CZ205:CZ262" si="260">IF(CY$9&gt;0, IF(OR(CY205="",CY205="-"), 0, CY205*$AT205), CX205*$AJ205)</f>
        <v>#VALUE!</v>
      </c>
      <c r="DA205" s="185">
        <f>COMMANDE!BA205</f>
        <v>0</v>
      </c>
      <c r="DB205" s="186" t="str">
        <f t="shared" ref="DB205:DB262" si="261">_xlfn.IFS(AND($AI205=$AM205,$AI205&gt;0,$AM205&gt;0,DA205&gt;0), DA205,     AND(NOT($AI205=$AM205),$AI205&gt;0,$AM205&gt;0,DA205&gt;0), ($AM205*DA205)/$AI205,     AND($AI205=0,$AM205&gt;0,$AQ205&gt;0), IF(INDEX(DA$12:DA$263,MATCH($AQ205,$AP$12:$AP$263,0))&gt;0,($AM205*INDEX(DA$12:DA$263,MATCH($AQ205,$AP$12:$AP$263,0)))/INDEX($AI$12:$AI$263,MATCH($AQ205,$AP$12:$AP$263,0)), "-"),     TRUE, "-")</f>
        <v>-</v>
      </c>
      <c r="DC205" s="187" t="e">
        <f t="shared" ref="DC205:DC262" si="262">IF(DB$9&gt;0, IF(OR(DB205="",DB205="-"), 0, DB205*$AT205), DA205*$AJ205)</f>
        <v>#VALUE!</v>
      </c>
      <c r="DD205" s="416"/>
      <c r="DE205" s="188"/>
    </row>
    <row r="206" spans="1:109" ht="40" customHeight="1" x14ac:dyDescent="0.2">
      <c r="A206" s="390" t="e">
        <f t="shared" si="141"/>
        <v>#VALUE!</v>
      </c>
      <c r="B206" s="390" t="e">
        <f t="shared" si="142"/>
        <v>#VALUE!</v>
      </c>
      <c r="C206" s="390" t="e">
        <f t="shared" si="143"/>
        <v>#VALUE!</v>
      </c>
      <c r="D206" s="390" t="e">
        <f t="shared" si="144"/>
        <v>#VALUE!</v>
      </c>
      <c r="E206" s="390" t="e">
        <f t="shared" si="145"/>
        <v>#VALUE!</v>
      </c>
      <c r="F206" s="390" t="e">
        <f t="shared" si="146"/>
        <v>#VALUE!</v>
      </c>
      <c r="G206" s="390" t="e">
        <f t="shared" si="147"/>
        <v>#VALUE!</v>
      </c>
      <c r="H206" s="390" t="e">
        <f t="shared" si="148"/>
        <v>#VALUE!</v>
      </c>
      <c r="I206" s="390" t="e">
        <f t="shared" si="149"/>
        <v>#VALUE!</v>
      </c>
      <c r="J206" s="390" t="e">
        <f t="shared" si="150"/>
        <v>#VALUE!</v>
      </c>
      <c r="K206" s="390" t="e">
        <f t="shared" si="151"/>
        <v>#VALUE!</v>
      </c>
      <c r="L206" s="390" t="e">
        <f t="shared" si="152"/>
        <v>#VALUE!</v>
      </c>
      <c r="M206" s="390" t="e">
        <f t="shared" si="153"/>
        <v>#VALUE!</v>
      </c>
      <c r="N206" s="390" t="e">
        <f t="shared" si="154"/>
        <v>#VALUE!</v>
      </c>
      <c r="O206" s="390" t="e">
        <f t="shared" si="155"/>
        <v>#VALUE!</v>
      </c>
      <c r="P206" s="390" t="e">
        <f t="shared" si="210"/>
        <v>#VALUE!</v>
      </c>
      <c r="Q206" s="390" t="e">
        <f t="shared" si="211"/>
        <v>#VALUE!</v>
      </c>
      <c r="R206" s="390" t="e">
        <f t="shared" si="212"/>
        <v>#VALUE!</v>
      </c>
      <c r="S206" s="390" t="e">
        <f t="shared" si="213"/>
        <v>#VALUE!</v>
      </c>
      <c r="T206" s="390" t="e">
        <f t="shared" si="214"/>
        <v>#VALUE!</v>
      </c>
      <c r="U206" s="387">
        <f t="shared" si="215"/>
        <v>0</v>
      </c>
      <c r="V206" s="175">
        <f>BDD!A196</f>
        <v>0</v>
      </c>
      <c r="W206" s="176">
        <f>BDD!B196</f>
        <v>0</v>
      </c>
      <c r="X206" s="177" t="str">
        <f>IF(BDD!F196=0, "", BDD!F196)</f>
        <v/>
      </c>
      <c r="Y206" s="178" t="e">
        <f>ROUND(BDD!G196+FDP_CMD_KG, 2)</f>
        <v>#VALUE!</v>
      </c>
      <c r="Z206" s="178" t="e">
        <f>ROUND(BDD!G196+FDP_FACT_KG, 2)</f>
        <v>#DIV/0!</v>
      </c>
      <c r="AA206" s="179">
        <f>BDD!H196</f>
        <v>0</v>
      </c>
      <c r="AB206" s="180" t="str">
        <f>IF(NOT(ISBLANK(BDD!I196)), ROUND(SUM((BDD!G196*reduc1),FDP_CMD_KG), 2), "")</f>
        <v/>
      </c>
      <c r="AC206" s="180" t="str">
        <f>IF(NOT(ISBLANK(BDD!J196)), ROUND(SUM((BDD!G196*reduc2),FDP_CMD_KG), 2), "")</f>
        <v/>
      </c>
      <c r="AD206" s="180" t="str">
        <f>IF(NOT(ISBLANK(BDD!K196)), ROUND(SUM((BDD!G196*reduc3),FDP_CMD_KG), 2), "")</f>
        <v/>
      </c>
      <c r="AE206" s="180" t="str">
        <f>IF(NOT(ISBLANK(BDD!I196)), ROUND(SUM((BDD!G196*reduc1),FDP_FACT_KG), 2), "")</f>
        <v/>
      </c>
      <c r="AF206" s="180" t="str">
        <f>IF(NOT(ISBLANK(BDD!J196)), ROUND(SUM((BDD!G196*reduc2),FDP_FACT_KG), 2), "")</f>
        <v/>
      </c>
      <c r="AG206" s="180" t="str">
        <f>IF(NOT(ISBLANK(BDD!K196)), ROUND(SUM((BDD!G196*reduc3),FDP_FACT_KG), 2), "")</f>
        <v/>
      </c>
      <c r="AH206" s="181">
        <f>BDD!C196</f>
        <v>0</v>
      </c>
      <c r="AI206" s="403">
        <f t="shared" si="216"/>
        <v>0</v>
      </c>
      <c r="AJ206" s="182" t="e">
        <f t="shared" si="217"/>
        <v>#VALUE!</v>
      </c>
      <c r="AK206" s="183" t="e">
        <f t="shared" si="218"/>
        <v>#VALUE!</v>
      </c>
      <c r="AL206" s="534"/>
      <c r="AM206" s="410"/>
      <c r="AN206" s="182" t="e">
        <f t="shared" si="219"/>
        <v>#DIV/0!</v>
      </c>
      <c r="AO206" s="184" t="e">
        <f t="shared" si="220"/>
        <v>#DIV/0!</v>
      </c>
      <c r="AP206" s="174"/>
      <c r="AQ206" s="174"/>
      <c r="AR206" s="534"/>
      <c r="AS206" s="409">
        <f t="shared" si="221"/>
        <v>0</v>
      </c>
      <c r="AT206" s="182" t="e">
        <f t="shared" si="222"/>
        <v>#DIV/0!</v>
      </c>
      <c r="AU206" s="183" t="e">
        <f t="shared" si="209"/>
        <v>#DIV/0!</v>
      </c>
      <c r="AV206" s="185">
        <f>COMMANDE!O206</f>
        <v>0</v>
      </c>
      <c r="AW206" s="186" t="str">
        <f t="shared" si="223"/>
        <v>-</v>
      </c>
      <c r="AX206" s="187" t="e">
        <f t="shared" si="224"/>
        <v>#VALUE!</v>
      </c>
      <c r="AY206" s="185">
        <f>COMMANDE!Q206</f>
        <v>0</v>
      </c>
      <c r="AZ206" s="186" t="str">
        <f t="shared" si="225"/>
        <v>-</v>
      </c>
      <c r="BA206" s="187" t="e">
        <f t="shared" si="226"/>
        <v>#VALUE!</v>
      </c>
      <c r="BB206" s="185">
        <f>COMMANDE!S206</f>
        <v>0</v>
      </c>
      <c r="BC206" s="186" t="str">
        <f t="shared" si="227"/>
        <v>-</v>
      </c>
      <c r="BD206" s="187" t="e">
        <f t="shared" si="228"/>
        <v>#VALUE!</v>
      </c>
      <c r="BE206" s="185">
        <f>COMMANDE!U206</f>
        <v>0</v>
      </c>
      <c r="BF206" s="186" t="str">
        <f t="shared" si="229"/>
        <v>-</v>
      </c>
      <c r="BG206" s="187" t="e">
        <f t="shared" si="230"/>
        <v>#VALUE!</v>
      </c>
      <c r="BH206" s="185">
        <f>COMMANDE!W206</f>
        <v>0</v>
      </c>
      <c r="BI206" s="186" t="str">
        <f t="shared" si="231"/>
        <v>-</v>
      </c>
      <c r="BJ206" s="187" t="e">
        <f t="shared" si="232"/>
        <v>#VALUE!</v>
      </c>
      <c r="BK206" s="185">
        <f>COMMANDE!Y206</f>
        <v>0</v>
      </c>
      <c r="BL206" s="186" t="str">
        <f t="shared" si="233"/>
        <v>-</v>
      </c>
      <c r="BM206" s="187" t="e">
        <f t="shared" si="234"/>
        <v>#VALUE!</v>
      </c>
      <c r="BN206" s="185">
        <f>COMMANDE!AA206</f>
        <v>0</v>
      </c>
      <c r="BO206" s="186" t="str">
        <f t="shared" si="235"/>
        <v>-</v>
      </c>
      <c r="BP206" s="187" t="e">
        <f t="shared" si="236"/>
        <v>#VALUE!</v>
      </c>
      <c r="BQ206" s="185">
        <f>COMMANDE!AC206</f>
        <v>0</v>
      </c>
      <c r="BR206" s="186" t="str">
        <f t="shared" si="237"/>
        <v>-</v>
      </c>
      <c r="BS206" s="187" t="e">
        <f t="shared" si="238"/>
        <v>#VALUE!</v>
      </c>
      <c r="BT206" s="185">
        <f>COMMANDE!AE206</f>
        <v>0</v>
      </c>
      <c r="BU206" s="186" t="str">
        <f t="shared" si="239"/>
        <v>-</v>
      </c>
      <c r="BV206" s="187" t="e">
        <f t="shared" si="240"/>
        <v>#VALUE!</v>
      </c>
      <c r="BW206" s="185">
        <f>COMMANDE!AG206</f>
        <v>0</v>
      </c>
      <c r="BX206" s="186" t="str">
        <f t="shared" si="241"/>
        <v>-</v>
      </c>
      <c r="BY206" s="187" t="e">
        <f t="shared" si="242"/>
        <v>#VALUE!</v>
      </c>
      <c r="BZ206" s="185">
        <f>COMMANDE!AI206</f>
        <v>0</v>
      </c>
      <c r="CA206" s="186" t="str">
        <f t="shared" si="243"/>
        <v>-</v>
      </c>
      <c r="CB206" s="187" t="e">
        <f t="shared" si="244"/>
        <v>#VALUE!</v>
      </c>
      <c r="CC206" s="185">
        <f>COMMANDE!AK206</f>
        <v>0</v>
      </c>
      <c r="CD206" s="186" t="str">
        <f t="shared" si="245"/>
        <v>-</v>
      </c>
      <c r="CE206" s="187" t="e">
        <f t="shared" si="246"/>
        <v>#VALUE!</v>
      </c>
      <c r="CF206" s="185">
        <f>COMMANDE!AM206</f>
        <v>0</v>
      </c>
      <c r="CG206" s="186" t="str">
        <f t="shared" si="247"/>
        <v>-</v>
      </c>
      <c r="CH206" s="187" t="e">
        <f t="shared" si="248"/>
        <v>#VALUE!</v>
      </c>
      <c r="CI206" s="185">
        <f>COMMANDE!AO206</f>
        <v>0</v>
      </c>
      <c r="CJ206" s="186" t="str">
        <f t="shared" si="249"/>
        <v>-</v>
      </c>
      <c r="CK206" s="187" t="e">
        <f t="shared" si="250"/>
        <v>#VALUE!</v>
      </c>
      <c r="CL206" s="185">
        <f>COMMANDE!AQ206</f>
        <v>0</v>
      </c>
      <c r="CM206" s="186" t="str">
        <f t="shared" si="251"/>
        <v>-</v>
      </c>
      <c r="CN206" s="187" t="e">
        <f t="shared" si="252"/>
        <v>#VALUE!</v>
      </c>
      <c r="CO206" s="185">
        <f>COMMANDE!AS206</f>
        <v>0</v>
      </c>
      <c r="CP206" s="186" t="str">
        <f t="shared" si="253"/>
        <v>-</v>
      </c>
      <c r="CQ206" s="187" t="e">
        <f t="shared" si="254"/>
        <v>#VALUE!</v>
      </c>
      <c r="CR206" s="185">
        <f>COMMANDE!AU206</f>
        <v>0</v>
      </c>
      <c r="CS206" s="186" t="str">
        <f t="shared" si="255"/>
        <v>-</v>
      </c>
      <c r="CT206" s="187" t="e">
        <f t="shared" si="256"/>
        <v>#VALUE!</v>
      </c>
      <c r="CU206" s="185">
        <f>COMMANDE!AW206</f>
        <v>0</v>
      </c>
      <c r="CV206" s="186" t="str">
        <f t="shared" si="257"/>
        <v>-</v>
      </c>
      <c r="CW206" s="187" t="e">
        <f t="shared" si="258"/>
        <v>#VALUE!</v>
      </c>
      <c r="CX206" s="185">
        <f>COMMANDE!AY206</f>
        <v>0</v>
      </c>
      <c r="CY206" s="186" t="str">
        <f t="shared" si="259"/>
        <v>-</v>
      </c>
      <c r="CZ206" s="187" t="e">
        <f t="shared" si="260"/>
        <v>#VALUE!</v>
      </c>
      <c r="DA206" s="185">
        <f>COMMANDE!BA206</f>
        <v>0</v>
      </c>
      <c r="DB206" s="186" t="str">
        <f t="shared" si="261"/>
        <v>-</v>
      </c>
      <c r="DC206" s="187" t="e">
        <f t="shared" si="262"/>
        <v>#VALUE!</v>
      </c>
      <c r="DD206" s="416"/>
      <c r="DE206" s="188"/>
    </row>
    <row r="207" spans="1:109" ht="40" customHeight="1" x14ac:dyDescent="0.2">
      <c r="A207" s="390" t="e">
        <f t="shared" si="141"/>
        <v>#VALUE!</v>
      </c>
      <c r="B207" s="390" t="e">
        <f t="shared" si="142"/>
        <v>#VALUE!</v>
      </c>
      <c r="C207" s="390" t="e">
        <f t="shared" si="143"/>
        <v>#VALUE!</v>
      </c>
      <c r="D207" s="390" t="e">
        <f t="shared" si="144"/>
        <v>#VALUE!</v>
      </c>
      <c r="E207" s="390" t="e">
        <f t="shared" si="145"/>
        <v>#VALUE!</v>
      </c>
      <c r="F207" s="390" t="e">
        <f t="shared" si="146"/>
        <v>#VALUE!</v>
      </c>
      <c r="G207" s="390" t="e">
        <f t="shared" si="147"/>
        <v>#VALUE!</v>
      </c>
      <c r="H207" s="390" t="e">
        <f t="shared" si="148"/>
        <v>#VALUE!</v>
      </c>
      <c r="I207" s="390" t="e">
        <f t="shared" si="149"/>
        <v>#VALUE!</v>
      </c>
      <c r="J207" s="390" t="e">
        <f t="shared" si="150"/>
        <v>#VALUE!</v>
      </c>
      <c r="K207" s="390" t="e">
        <f t="shared" si="151"/>
        <v>#VALUE!</v>
      </c>
      <c r="L207" s="390" t="e">
        <f t="shared" si="152"/>
        <v>#VALUE!</v>
      </c>
      <c r="M207" s="390" t="e">
        <f t="shared" si="153"/>
        <v>#VALUE!</v>
      </c>
      <c r="N207" s="390" t="e">
        <f t="shared" si="154"/>
        <v>#VALUE!</v>
      </c>
      <c r="O207" s="390" t="e">
        <f t="shared" si="155"/>
        <v>#VALUE!</v>
      </c>
      <c r="P207" s="390" t="e">
        <f t="shared" si="210"/>
        <v>#VALUE!</v>
      </c>
      <c r="Q207" s="390" t="e">
        <f t="shared" si="211"/>
        <v>#VALUE!</v>
      </c>
      <c r="R207" s="390" t="e">
        <f t="shared" si="212"/>
        <v>#VALUE!</v>
      </c>
      <c r="S207" s="390" t="e">
        <f t="shared" si="213"/>
        <v>#VALUE!</v>
      </c>
      <c r="T207" s="390" t="e">
        <f t="shared" si="214"/>
        <v>#VALUE!</v>
      </c>
      <c r="U207" s="387">
        <f t="shared" si="215"/>
        <v>0</v>
      </c>
      <c r="V207" s="175">
        <f>BDD!A197</f>
        <v>0</v>
      </c>
      <c r="W207" s="176">
        <f>BDD!B197</f>
        <v>0</v>
      </c>
      <c r="X207" s="177" t="str">
        <f>IF(BDD!F197=0, "", BDD!F197)</f>
        <v/>
      </c>
      <c r="Y207" s="178" t="e">
        <f>ROUND(BDD!G197+FDP_CMD_KG, 2)</f>
        <v>#VALUE!</v>
      </c>
      <c r="Z207" s="178" t="e">
        <f>ROUND(BDD!G197+FDP_FACT_KG, 2)</f>
        <v>#DIV/0!</v>
      </c>
      <c r="AA207" s="179">
        <f>BDD!H197</f>
        <v>0</v>
      </c>
      <c r="AB207" s="180" t="str">
        <f>IF(NOT(ISBLANK(BDD!I197)), ROUND(SUM((BDD!G197*reduc1),FDP_CMD_KG), 2), "")</f>
        <v/>
      </c>
      <c r="AC207" s="180" t="str">
        <f>IF(NOT(ISBLANK(BDD!J197)), ROUND(SUM((BDD!G197*reduc2),FDP_CMD_KG), 2), "")</f>
        <v/>
      </c>
      <c r="AD207" s="180" t="str">
        <f>IF(NOT(ISBLANK(BDD!K197)), ROUND(SUM((BDD!G197*reduc3),FDP_CMD_KG), 2), "")</f>
        <v/>
      </c>
      <c r="AE207" s="180" t="str">
        <f>IF(NOT(ISBLANK(BDD!I197)), ROUND(SUM((BDD!G197*reduc1),FDP_FACT_KG), 2), "")</f>
        <v/>
      </c>
      <c r="AF207" s="180" t="str">
        <f>IF(NOT(ISBLANK(BDD!J197)), ROUND(SUM((BDD!G197*reduc2),FDP_FACT_KG), 2), "")</f>
        <v/>
      </c>
      <c r="AG207" s="180" t="str">
        <f>IF(NOT(ISBLANK(BDD!K197)), ROUND(SUM((BDD!G197*reduc3),FDP_FACT_KG), 2), "")</f>
        <v/>
      </c>
      <c r="AH207" s="181">
        <f>BDD!C197</f>
        <v>0</v>
      </c>
      <c r="AI207" s="403">
        <f t="shared" si="216"/>
        <v>0</v>
      </c>
      <c r="AJ207" s="182" t="e">
        <f t="shared" si="217"/>
        <v>#VALUE!</v>
      </c>
      <c r="AK207" s="183" t="e">
        <f t="shared" si="218"/>
        <v>#VALUE!</v>
      </c>
      <c r="AL207" s="534"/>
      <c r="AM207" s="410"/>
      <c r="AN207" s="182" t="e">
        <f t="shared" si="219"/>
        <v>#DIV/0!</v>
      </c>
      <c r="AO207" s="184" t="e">
        <f t="shared" si="220"/>
        <v>#DIV/0!</v>
      </c>
      <c r="AP207" s="174"/>
      <c r="AQ207" s="174"/>
      <c r="AR207" s="534"/>
      <c r="AS207" s="409">
        <f t="shared" si="221"/>
        <v>0</v>
      </c>
      <c r="AT207" s="182" t="e">
        <f t="shared" si="222"/>
        <v>#DIV/0!</v>
      </c>
      <c r="AU207" s="183" t="e">
        <f t="shared" si="209"/>
        <v>#DIV/0!</v>
      </c>
      <c r="AV207" s="185">
        <f>COMMANDE!O207</f>
        <v>0</v>
      </c>
      <c r="AW207" s="186" t="str">
        <f t="shared" si="223"/>
        <v>-</v>
      </c>
      <c r="AX207" s="187" t="e">
        <f t="shared" si="224"/>
        <v>#VALUE!</v>
      </c>
      <c r="AY207" s="185">
        <f>COMMANDE!Q207</f>
        <v>0</v>
      </c>
      <c r="AZ207" s="186" t="str">
        <f t="shared" si="225"/>
        <v>-</v>
      </c>
      <c r="BA207" s="187" t="e">
        <f t="shared" si="226"/>
        <v>#VALUE!</v>
      </c>
      <c r="BB207" s="185">
        <f>COMMANDE!S207</f>
        <v>0</v>
      </c>
      <c r="BC207" s="186" t="str">
        <f t="shared" si="227"/>
        <v>-</v>
      </c>
      <c r="BD207" s="187" t="e">
        <f t="shared" si="228"/>
        <v>#VALUE!</v>
      </c>
      <c r="BE207" s="185">
        <f>COMMANDE!U207</f>
        <v>0</v>
      </c>
      <c r="BF207" s="186" t="str">
        <f t="shared" si="229"/>
        <v>-</v>
      </c>
      <c r="BG207" s="187" t="e">
        <f t="shared" si="230"/>
        <v>#VALUE!</v>
      </c>
      <c r="BH207" s="185">
        <f>COMMANDE!W207</f>
        <v>0</v>
      </c>
      <c r="BI207" s="186" t="str">
        <f t="shared" si="231"/>
        <v>-</v>
      </c>
      <c r="BJ207" s="187" t="e">
        <f t="shared" si="232"/>
        <v>#VALUE!</v>
      </c>
      <c r="BK207" s="185">
        <f>COMMANDE!Y207</f>
        <v>0</v>
      </c>
      <c r="BL207" s="186" t="str">
        <f t="shared" si="233"/>
        <v>-</v>
      </c>
      <c r="BM207" s="187" t="e">
        <f t="shared" si="234"/>
        <v>#VALUE!</v>
      </c>
      <c r="BN207" s="185">
        <f>COMMANDE!AA207</f>
        <v>0</v>
      </c>
      <c r="BO207" s="186" t="str">
        <f t="shared" si="235"/>
        <v>-</v>
      </c>
      <c r="BP207" s="187" t="e">
        <f t="shared" si="236"/>
        <v>#VALUE!</v>
      </c>
      <c r="BQ207" s="185">
        <f>COMMANDE!AC207</f>
        <v>0</v>
      </c>
      <c r="BR207" s="186" t="str">
        <f t="shared" si="237"/>
        <v>-</v>
      </c>
      <c r="BS207" s="187" t="e">
        <f t="shared" si="238"/>
        <v>#VALUE!</v>
      </c>
      <c r="BT207" s="185">
        <f>COMMANDE!AE207</f>
        <v>0</v>
      </c>
      <c r="BU207" s="186" t="str">
        <f t="shared" si="239"/>
        <v>-</v>
      </c>
      <c r="BV207" s="187" t="e">
        <f t="shared" si="240"/>
        <v>#VALUE!</v>
      </c>
      <c r="BW207" s="185">
        <f>COMMANDE!AG207</f>
        <v>0</v>
      </c>
      <c r="BX207" s="186" t="str">
        <f t="shared" si="241"/>
        <v>-</v>
      </c>
      <c r="BY207" s="187" t="e">
        <f t="shared" si="242"/>
        <v>#VALUE!</v>
      </c>
      <c r="BZ207" s="185">
        <f>COMMANDE!AI207</f>
        <v>0</v>
      </c>
      <c r="CA207" s="186" t="str">
        <f t="shared" si="243"/>
        <v>-</v>
      </c>
      <c r="CB207" s="187" t="e">
        <f t="shared" si="244"/>
        <v>#VALUE!</v>
      </c>
      <c r="CC207" s="185">
        <f>COMMANDE!AK207</f>
        <v>0</v>
      </c>
      <c r="CD207" s="186" t="str">
        <f t="shared" si="245"/>
        <v>-</v>
      </c>
      <c r="CE207" s="187" t="e">
        <f t="shared" si="246"/>
        <v>#VALUE!</v>
      </c>
      <c r="CF207" s="185">
        <f>COMMANDE!AM207</f>
        <v>0</v>
      </c>
      <c r="CG207" s="186" t="str">
        <f t="shared" si="247"/>
        <v>-</v>
      </c>
      <c r="CH207" s="187" t="e">
        <f t="shared" si="248"/>
        <v>#VALUE!</v>
      </c>
      <c r="CI207" s="185">
        <f>COMMANDE!AO207</f>
        <v>0</v>
      </c>
      <c r="CJ207" s="186" t="str">
        <f t="shared" si="249"/>
        <v>-</v>
      </c>
      <c r="CK207" s="187" t="e">
        <f t="shared" si="250"/>
        <v>#VALUE!</v>
      </c>
      <c r="CL207" s="185">
        <f>COMMANDE!AQ207</f>
        <v>0</v>
      </c>
      <c r="CM207" s="186" t="str">
        <f t="shared" si="251"/>
        <v>-</v>
      </c>
      <c r="CN207" s="187" t="e">
        <f t="shared" si="252"/>
        <v>#VALUE!</v>
      </c>
      <c r="CO207" s="185">
        <f>COMMANDE!AS207</f>
        <v>0</v>
      </c>
      <c r="CP207" s="186" t="str">
        <f t="shared" si="253"/>
        <v>-</v>
      </c>
      <c r="CQ207" s="187" t="e">
        <f t="shared" si="254"/>
        <v>#VALUE!</v>
      </c>
      <c r="CR207" s="185">
        <f>COMMANDE!AU207</f>
        <v>0</v>
      </c>
      <c r="CS207" s="186" t="str">
        <f t="shared" si="255"/>
        <v>-</v>
      </c>
      <c r="CT207" s="187" t="e">
        <f t="shared" si="256"/>
        <v>#VALUE!</v>
      </c>
      <c r="CU207" s="185">
        <f>COMMANDE!AW207</f>
        <v>0</v>
      </c>
      <c r="CV207" s="186" t="str">
        <f t="shared" si="257"/>
        <v>-</v>
      </c>
      <c r="CW207" s="187" t="e">
        <f t="shared" si="258"/>
        <v>#VALUE!</v>
      </c>
      <c r="CX207" s="185">
        <f>COMMANDE!AY207</f>
        <v>0</v>
      </c>
      <c r="CY207" s="186" t="str">
        <f t="shared" si="259"/>
        <v>-</v>
      </c>
      <c r="CZ207" s="187" t="e">
        <f t="shared" si="260"/>
        <v>#VALUE!</v>
      </c>
      <c r="DA207" s="185">
        <f>COMMANDE!BA207</f>
        <v>0</v>
      </c>
      <c r="DB207" s="186" t="str">
        <f t="shared" si="261"/>
        <v>-</v>
      </c>
      <c r="DC207" s="187" t="e">
        <f t="shared" si="262"/>
        <v>#VALUE!</v>
      </c>
      <c r="DD207" s="416"/>
      <c r="DE207" s="188"/>
    </row>
    <row r="208" spans="1:109" ht="40" customHeight="1" x14ac:dyDescent="0.2">
      <c r="A208" s="390" t="e">
        <f t="shared" si="141"/>
        <v>#VALUE!</v>
      </c>
      <c r="B208" s="390" t="e">
        <f t="shared" si="142"/>
        <v>#VALUE!</v>
      </c>
      <c r="C208" s="390" t="e">
        <f t="shared" si="143"/>
        <v>#VALUE!</v>
      </c>
      <c r="D208" s="390" t="e">
        <f t="shared" si="144"/>
        <v>#VALUE!</v>
      </c>
      <c r="E208" s="390" t="e">
        <f t="shared" si="145"/>
        <v>#VALUE!</v>
      </c>
      <c r="F208" s="390" t="e">
        <f t="shared" si="146"/>
        <v>#VALUE!</v>
      </c>
      <c r="G208" s="390" t="e">
        <f t="shared" si="147"/>
        <v>#VALUE!</v>
      </c>
      <c r="H208" s="390" t="e">
        <f t="shared" si="148"/>
        <v>#VALUE!</v>
      </c>
      <c r="I208" s="390" t="e">
        <f t="shared" si="149"/>
        <v>#VALUE!</v>
      </c>
      <c r="J208" s="390" t="e">
        <f t="shared" si="150"/>
        <v>#VALUE!</v>
      </c>
      <c r="K208" s="390" t="e">
        <f t="shared" si="151"/>
        <v>#VALUE!</v>
      </c>
      <c r="L208" s="390" t="e">
        <f t="shared" si="152"/>
        <v>#VALUE!</v>
      </c>
      <c r="M208" s="390" t="e">
        <f t="shared" si="153"/>
        <v>#VALUE!</v>
      </c>
      <c r="N208" s="390" t="e">
        <f t="shared" si="154"/>
        <v>#VALUE!</v>
      </c>
      <c r="O208" s="390" t="e">
        <f t="shared" si="155"/>
        <v>#VALUE!</v>
      </c>
      <c r="P208" s="390" t="e">
        <f t="shared" si="210"/>
        <v>#VALUE!</v>
      </c>
      <c r="Q208" s="390" t="e">
        <f t="shared" si="211"/>
        <v>#VALUE!</v>
      </c>
      <c r="R208" s="390" t="e">
        <f t="shared" si="212"/>
        <v>#VALUE!</v>
      </c>
      <c r="S208" s="390" t="e">
        <f t="shared" si="213"/>
        <v>#VALUE!</v>
      </c>
      <c r="T208" s="390" t="e">
        <f t="shared" si="214"/>
        <v>#VALUE!</v>
      </c>
      <c r="U208" s="387">
        <f t="shared" si="215"/>
        <v>0</v>
      </c>
      <c r="V208" s="175">
        <f>BDD!A198</f>
        <v>0</v>
      </c>
      <c r="W208" s="176">
        <f>BDD!B198</f>
        <v>0</v>
      </c>
      <c r="X208" s="177" t="str">
        <f>IF(BDD!F198=0, "", BDD!F198)</f>
        <v/>
      </c>
      <c r="Y208" s="178" t="e">
        <f>ROUND(BDD!G198+FDP_CMD_KG, 2)</f>
        <v>#VALUE!</v>
      </c>
      <c r="Z208" s="178" t="e">
        <f>ROUND(BDD!G198+FDP_FACT_KG, 2)</f>
        <v>#DIV/0!</v>
      </c>
      <c r="AA208" s="179">
        <f>BDD!H198</f>
        <v>0</v>
      </c>
      <c r="AB208" s="180" t="str">
        <f>IF(NOT(ISBLANK(BDD!I198)), ROUND(SUM((BDD!G198*reduc1),FDP_CMD_KG), 2), "")</f>
        <v/>
      </c>
      <c r="AC208" s="180" t="str">
        <f>IF(NOT(ISBLANK(BDD!J198)), ROUND(SUM((BDD!G198*reduc2),FDP_CMD_KG), 2), "")</f>
        <v/>
      </c>
      <c r="AD208" s="180" t="str">
        <f>IF(NOT(ISBLANK(BDD!K198)), ROUND(SUM((BDD!G198*reduc3),FDP_CMD_KG), 2), "")</f>
        <v/>
      </c>
      <c r="AE208" s="180" t="str">
        <f>IF(NOT(ISBLANK(BDD!I198)), ROUND(SUM((BDD!G198*reduc1),FDP_FACT_KG), 2), "")</f>
        <v/>
      </c>
      <c r="AF208" s="180" t="str">
        <f>IF(NOT(ISBLANK(BDD!J198)), ROUND(SUM((BDD!G198*reduc2),FDP_FACT_KG), 2), "")</f>
        <v/>
      </c>
      <c r="AG208" s="180" t="str">
        <f>IF(NOT(ISBLANK(BDD!K198)), ROUND(SUM((BDD!G198*reduc3),FDP_FACT_KG), 2), "")</f>
        <v/>
      </c>
      <c r="AH208" s="181">
        <f>BDD!C198</f>
        <v>0</v>
      </c>
      <c r="AI208" s="403">
        <f t="shared" si="216"/>
        <v>0</v>
      </c>
      <c r="AJ208" s="182" t="e">
        <f t="shared" si="217"/>
        <v>#VALUE!</v>
      </c>
      <c r="AK208" s="183" t="e">
        <f t="shared" si="218"/>
        <v>#VALUE!</v>
      </c>
      <c r="AL208" s="534"/>
      <c r="AM208" s="410"/>
      <c r="AN208" s="182" t="e">
        <f t="shared" si="219"/>
        <v>#DIV/0!</v>
      </c>
      <c r="AO208" s="184" t="e">
        <f t="shared" si="220"/>
        <v>#DIV/0!</v>
      </c>
      <c r="AP208" s="174"/>
      <c r="AQ208" s="174"/>
      <c r="AR208" s="534"/>
      <c r="AS208" s="409">
        <f t="shared" si="221"/>
        <v>0</v>
      </c>
      <c r="AT208" s="182" t="e">
        <f t="shared" si="222"/>
        <v>#DIV/0!</v>
      </c>
      <c r="AU208" s="183" t="e">
        <f t="shared" si="209"/>
        <v>#DIV/0!</v>
      </c>
      <c r="AV208" s="185">
        <f>COMMANDE!O208</f>
        <v>0</v>
      </c>
      <c r="AW208" s="186" t="str">
        <f t="shared" si="223"/>
        <v>-</v>
      </c>
      <c r="AX208" s="187" t="e">
        <f t="shared" si="224"/>
        <v>#VALUE!</v>
      </c>
      <c r="AY208" s="185">
        <f>COMMANDE!Q208</f>
        <v>0</v>
      </c>
      <c r="AZ208" s="186" t="str">
        <f t="shared" si="225"/>
        <v>-</v>
      </c>
      <c r="BA208" s="187" t="e">
        <f t="shared" si="226"/>
        <v>#VALUE!</v>
      </c>
      <c r="BB208" s="185">
        <f>COMMANDE!S208</f>
        <v>0</v>
      </c>
      <c r="BC208" s="186" t="str">
        <f t="shared" si="227"/>
        <v>-</v>
      </c>
      <c r="BD208" s="187" t="e">
        <f t="shared" si="228"/>
        <v>#VALUE!</v>
      </c>
      <c r="BE208" s="185">
        <f>COMMANDE!U208</f>
        <v>0</v>
      </c>
      <c r="BF208" s="186" t="str">
        <f t="shared" si="229"/>
        <v>-</v>
      </c>
      <c r="BG208" s="187" t="e">
        <f t="shared" si="230"/>
        <v>#VALUE!</v>
      </c>
      <c r="BH208" s="185">
        <f>COMMANDE!W208</f>
        <v>0</v>
      </c>
      <c r="BI208" s="186" t="str">
        <f t="shared" si="231"/>
        <v>-</v>
      </c>
      <c r="BJ208" s="187" t="e">
        <f t="shared" si="232"/>
        <v>#VALUE!</v>
      </c>
      <c r="BK208" s="185">
        <f>COMMANDE!Y208</f>
        <v>0</v>
      </c>
      <c r="BL208" s="186" t="str">
        <f t="shared" si="233"/>
        <v>-</v>
      </c>
      <c r="BM208" s="187" t="e">
        <f t="shared" si="234"/>
        <v>#VALUE!</v>
      </c>
      <c r="BN208" s="185">
        <f>COMMANDE!AA208</f>
        <v>0</v>
      </c>
      <c r="BO208" s="186" t="str">
        <f t="shared" si="235"/>
        <v>-</v>
      </c>
      <c r="BP208" s="187" t="e">
        <f t="shared" si="236"/>
        <v>#VALUE!</v>
      </c>
      <c r="BQ208" s="185">
        <f>COMMANDE!AC208</f>
        <v>0</v>
      </c>
      <c r="BR208" s="186" t="str">
        <f t="shared" si="237"/>
        <v>-</v>
      </c>
      <c r="BS208" s="187" t="e">
        <f t="shared" si="238"/>
        <v>#VALUE!</v>
      </c>
      <c r="BT208" s="185">
        <f>COMMANDE!AE208</f>
        <v>0</v>
      </c>
      <c r="BU208" s="186" t="str">
        <f t="shared" si="239"/>
        <v>-</v>
      </c>
      <c r="BV208" s="187" t="e">
        <f t="shared" si="240"/>
        <v>#VALUE!</v>
      </c>
      <c r="BW208" s="185">
        <f>COMMANDE!AG208</f>
        <v>0</v>
      </c>
      <c r="BX208" s="186" t="str">
        <f t="shared" si="241"/>
        <v>-</v>
      </c>
      <c r="BY208" s="187" t="e">
        <f t="shared" si="242"/>
        <v>#VALUE!</v>
      </c>
      <c r="BZ208" s="185">
        <f>COMMANDE!AI208</f>
        <v>0</v>
      </c>
      <c r="CA208" s="186" t="str">
        <f t="shared" si="243"/>
        <v>-</v>
      </c>
      <c r="CB208" s="187" t="e">
        <f t="shared" si="244"/>
        <v>#VALUE!</v>
      </c>
      <c r="CC208" s="185">
        <f>COMMANDE!AK208</f>
        <v>0</v>
      </c>
      <c r="CD208" s="186" t="str">
        <f t="shared" si="245"/>
        <v>-</v>
      </c>
      <c r="CE208" s="187" t="e">
        <f t="shared" si="246"/>
        <v>#VALUE!</v>
      </c>
      <c r="CF208" s="185">
        <f>COMMANDE!AM208</f>
        <v>0</v>
      </c>
      <c r="CG208" s="186" t="str">
        <f t="shared" si="247"/>
        <v>-</v>
      </c>
      <c r="CH208" s="187" t="e">
        <f t="shared" si="248"/>
        <v>#VALUE!</v>
      </c>
      <c r="CI208" s="185">
        <f>COMMANDE!AO208</f>
        <v>0</v>
      </c>
      <c r="CJ208" s="186" t="str">
        <f t="shared" si="249"/>
        <v>-</v>
      </c>
      <c r="CK208" s="187" t="e">
        <f t="shared" si="250"/>
        <v>#VALUE!</v>
      </c>
      <c r="CL208" s="185">
        <f>COMMANDE!AQ208</f>
        <v>0</v>
      </c>
      <c r="CM208" s="186" t="str">
        <f t="shared" si="251"/>
        <v>-</v>
      </c>
      <c r="CN208" s="187" t="e">
        <f t="shared" si="252"/>
        <v>#VALUE!</v>
      </c>
      <c r="CO208" s="185">
        <f>COMMANDE!AS208</f>
        <v>0</v>
      </c>
      <c r="CP208" s="186" t="str">
        <f t="shared" si="253"/>
        <v>-</v>
      </c>
      <c r="CQ208" s="187" t="e">
        <f t="shared" si="254"/>
        <v>#VALUE!</v>
      </c>
      <c r="CR208" s="185">
        <f>COMMANDE!AU208</f>
        <v>0</v>
      </c>
      <c r="CS208" s="186" t="str">
        <f t="shared" si="255"/>
        <v>-</v>
      </c>
      <c r="CT208" s="187" t="e">
        <f t="shared" si="256"/>
        <v>#VALUE!</v>
      </c>
      <c r="CU208" s="185">
        <f>COMMANDE!AW208</f>
        <v>0</v>
      </c>
      <c r="CV208" s="186" t="str">
        <f t="shared" si="257"/>
        <v>-</v>
      </c>
      <c r="CW208" s="187" t="e">
        <f t="shared" si="258"/>
        <v>#VALUE!</v>
      </c>
      <c r="CX208" s="185">
        <f>COMMANDE!AY208</f>
        <v>0</v>
      </c>
      <c r="CY208" s="186" t="str">
        <f t="shared" si="259"/>
        <v>-</v>
      </c>
      <c r="CZ208" s="187" t="e">
        <f t="shared" si="260"/>
        <v>#VALUE!</v>
      </c>
      <c r="DA208" s="185">
        <f>COMMANDE!BA208</f>
        <v>0</v>
      </c>
      <c r="DB208" s="186" t="str">
        <f t="shared" si="261"/>
        <v>-</v>
      </c>
      <c r="DC208" s="187" t="e">
        <f t="shared" si="262"/>
        <v>#VALUE!</v>
      </c>
      <c r="DD208" s="416"/>
      <c r="DE208" s="188"/>
    </row>
    <row r="209" spans="1:109" ht="40" customHeight="1" x14ac:dyDescent="0.2">
      <c r="A209" s="390" t="e">
        <f t="shared" si="141"/>
        <v>#VALUE!</v>
      </c>
      <c r="B209" s="390" t="e">
        <f t="shared" si="142"/>
        <v>#VALUE!</v>
      </c>
      <c r="C209" s="390" t="e">
        <f t="shared" si="143"/>
        <v>#VALUE!</v>
      </c>
      <c r="D209" s="390" t="e">
        <f t="shared" si="144"/>
        <v>#VALUE!</v>
      </c>
      <c r="E209" s="390" t="e">
        <f t="shared" si="145"/>
        <v>#VALUE!</v>
      </c>
      <c r="F209" s="390" t="e">
        <f t="shared" si="146"/>
        <v>#VALUE!</v>
      </c>
      <c r="G209" s="390" t="e">
        <f t="shared" si="147"/>
        <v>#VALUE!</v>
      </c>
      <c r="H209" s="390" t="e">
        <f t="shared" si="148"/>
        <v>#VALUE!</v>
      </c>
      <c r="I209" s="390" t="e">
        <f t="shared" si="149"/>
        <v>#VALUE!</v>
      </c>
      <c r="J209" s="390" t="e">
        <f t="shared" si="150"/>
        <v>#VALUE!</v>
      </c>
      <c r="K209" s="390" t="e">
        <f t="shared" si="151"/>
        <v>#VALUE!</v>
      </c>
      <c r="L209" s="390" t="e">
        <f t="shared" si="152"/>
        <v>#VALUE!</v>
      </c>
      <c r="M209" s="390" t="e">
        <f t="shared" si="153"/>
        <v>#VALUE!</v>
      </c>
      <c r="N209" s="390" t="e">
        <f t="shared" si="154"/>
        <v>#VALUE!</v>
      </c>
      <c r="O209" s="390" t="e">
        <f t="shared" si="155"/>
        <v>#VALUE!</v>
      </c>
      <c r="P209" s="390" t="e">
        <f t="shared" si="210"/>
        <v>#VALUE!</v>
      </c>
      <c r="Q209" s="390" t="e">
        <f t="shared" si="211"/>
        <v>#VALUE!</v>
      </c>
      <c r="R209" s="390" t="e">
        <f t="shared" si="212"/>
        <v>#VALUE!</v>
      </c>
      <c r="S209" s="390" t="e">
        <f t="shared" si="213"/>
        <v>#VALUE!</v>
      </c>
      <c r="T209" s="390" t="e">
        <f t="shared" si="214"/>
        <v>#VALUE!</v>
      </c>
      <c r="U209" s="387">
        <f t="shared" si="215"/>
        <v>0</v>
      </c>
      <c r="V209" s="175">
        <f>BDD!A199</f>
        <v>0</v>
      </c>
      <c r="W209" s="176">
        <f>BDD!B199</f>
        <v>0</v>
      </c>
      <c r="X209" s="177" t="str">
        <f>IF(BDD!F199=0, "", BDD!F199)</f>
        <v/>
      </c>
      <c r="Y209" s="178" t="e">
        <f>ROUND(BDD!G199+FDP_CMD_KG, 2)</f>
        <v>#VALUE!</v>
      </c>
      <c r="Z209" s="178" t="e">
        <f>ROUND(BDD!G199+FDP_FACT_KG, 2)</f>
        <v>#DIV/0!</v>
      </c>
      <c r="AA209" s="179">
        <f>BDD!H199</f>
        <v>0</v>
      </c>
      <c r="AB209" s="180" t="str">
        <f>IF(NOT(ISBLANK(BDD!I199)), ROUND(SUM((BDD!G199*reduc1),FDP_CMD_KG), 2), "")</f>
        <v/>
      </c>
      <c r="AC209" s="180" t="str">
        <f>IF(NOT(ISBLANK(BDD!J199)), ROUND(SUM((BDD!G199*reduc2),FDP_CMD_KG), 2), "")</f>
        <v/>
      </c>
      <c r="AD209" s="180" t="str">
        <f>IF(NOT(ISBLANK(BDD!K199)), ROUND(SUM((BDD!G199*reduc3),FDP_CMD_KG), 2), "")</f>
        <v/>
      </c>
      <c r="AE209" s="180" t="str">
        <f>IF(NOT(ISBLANK(BDD!I199)), ROUND(SUM((BDD!G199*reduc1),FDP_FACT_KG), 2), "")</f>
        <v/>
      </c>
      <c r="AF209" s="180" t="str">
        <f>IF(NOT(ISBLANK(BDD!J199)), ROUND(SUM((BDD!G199*reduc2),FDP_FACT_KG), 2), "")</f>
        <v/>
      </c>
      <c r="AG209" s="180" t="str">
        <f>IF(NOT(ISBLANK(BDD!K199)), ROUND(SUM((BDD!G199*reduc3),FDP_FACT_KG), 2), "")</f>
        <v/>
      </c>
      <c r="AH209" s="181">
        <f>BDD!C199</f>
        <v>0</v>
      </c>
      <c r="AI209" s="403">
        <f t="shared" si="216"/>
        <v>0</v>
      </c>
      <c r="AJ209" s="182" t="e">
        <f t="shared" si="217"/>
        <v>#VALUE!</v>
      </c>
      <c r="AK209" s="183" t="e">
        <f t="shared" si="218"/>
        <v>#VALUE!</v>
      </c>
      <c r="AL209" s="534"/>
      <c r="AM209" s="410"/>
      <c r="AN209" s="182" t="e">
        <f t="shared" si="219"/>
        <v>#DIV/0!</v>
      </c>
      <c r="AO209" s="184" t="e">
        <f t="shared" si="220"/>
        <v>#DIV/0!</v>
      </c>
      <c r="AP209" s="174"/>
      <c r="AQ209" s="174"/>
      <c r="AR209" s="534"/>
      <c r="AS209" s="409">
        <f t="shared" si="221"/>
        <v>0</v>
      </c>
      <c r="AT209" s="182" t="e">
        <f t="shared" si="222"/>
        <v>#DIV/0!</v>
      </c>
      <c r="AU209" s="183" t="e">
        <f t="shared" si="209"/>
        <v>#DIV/0!</v>
      </c>
      <c r="AV209" s="185">
        <f>COMMANDE!O209</f>
        <v>0</v>
      </c>
      <c r="AW209" s="186" t="str">
        <f t="shared" si="223"/>
        <v>-</v>
      </c>
      <c r="AX209" s="187" t="e">
        <f t="shared" si="224"/>
        <v>#VALUE!</v>
      </c>
      <c r="AY209" s="185">
        <f>COMMANDE!Q209</f>
        <v>0</v>
      </c>
      <c r="AZ209" s="186" t="str">
        <f t="shared" si="225"/>
        <v>-</v>
      </c>
      <c r="BA209" s="187" t="e">
        <f t="shared" si="226"/>
        <v>#VALUE!</v>
      </c>
      <c r="BB209" s="185">
        <f>COMMANDE!S209</f>
        <v>0</v>
      </c>
      <c r="BC209" s="186" t="str">
        <f t="shared" si="227"/>
        <v>-</v>
      </c>
      <c r="BD209" s="187" t="e">
        <f t="shared" si="228"/>
        <v>#VALUE!</v>
      </c>
      <c r="BE209" s="185">
        <f>COMMANDE!U209</f>
        <v>0</v>
      </c>
      <c r="BF209" s="186" t="str">
        <f t="shared" si="229"/>
        <v>-</v>
      </c>
      <c r="BG209" s="187" t="e">
        <f t="shared" si="230"/>
        <v>#VALUE!</v>
      </c>
      <c r="BH209" s="185">
        <f>COMMANDE!W209</f>
        <v>0</v>
      </c>
      <c r="BI209" s="186" t="str">
        <f t="shared" si="231"/>
        <v>-</v>
      </c>
      <c r="BJ209" s="187" t="e">
        <f t="shared" si="232"/>
        <v>#VALUE!</v>
      </c>
      <c r="BK209" s="185">
        <f>COMMANDE!Y209</f>
        <v>0</v>
      </c>
      <c r="BL209" s="186" t="str">
        <f t="shared" si="233"/>
        <v>-</v>
      </c>
      <c r="BM209" s="187" t="e">
        <f t="shared" si="234"/>
        <v>#VALUE!</v>
      </c>
      <c r="BN209" s="185">
        <f>COMMANDE!AA209</f>
        <v>0</v>
      </c>
      <c r="BO209" s="186" t="str">
        <f t="shared" si="235"/>
        <v>-</v>
      </c>
      <c r="BP209" s="187" t="e">
        <f t="shared" si="236"/>
        <v>#VALUE!</v>
      </c>
      <c r="BQ209" s="185">
        <f>COMMANDE!AC209</f>
        <v>0</v>
      </c>
      <c r="BR209" s="186" t="str">
        <f t="shared" si="237"/>
        <v>-</v>
      </c>
      <c r="BS209" s="187" t="e">
        <f t="shared" si="238"/>
        <v>#VALUE!</v>
      </c>
      <c r="BT209" s="185">
        <f>COMMANDE!AE209</f>
        <v>0</v>
      </c>
      <c r="BU209" s="186" t="str">
        <f t="shared" si="239"/>
        <v>-</v>
      </c>
      <c r="BV209" s="187" t="e">
        <f t="shared" si="240"/>
        <v>#VALUE!</v>
      </c>
      <c r="BW209" s="185">
        <f>COMMANDE!AG209</f>
        <v>0</v>
      </c>
      <c r="BX209" s="186" t="str">
        <f t="shared" si="241"/>
        <v>-</v>
      </c>
      <c r="BY209" s="187" t="e">
        <f t="shared" si="242"/>
        <v>#VALUE!</v>
      </c>
      <c r="BZ209" s="185">
        <f>COMMANDE!AI209</f>
        <v>0</v>
      </c>
      <c r="CA209" s="186" t="str">
        <f t="shared" si="243"/>
        <v>-</v>
      </c>
      <c r="CB209" s="187" t="e">
        <f t="shared" si="244"/>
        <v>#VALUE!</v>
      </c>
      <c r="CC209" s="185">
        <f>COMMANDE!AK209</f>
        <v>0</v>
      </c>
      <c r="CD209" s="186" t="str">
        <f t="shared" si="245"/>
        <v>-</v>
      </c>
      <c r="CE209" s="187" t="e">
        <f t="shared" si="246"/>
        <v>#VALUE!</v>
      </c>
      <c r="CF209" s="185">
        <f>COMMANDE!AM209</f>
        <v>0</v>
      </c>
      <c r="CG209" s="186" t="str">
        <f t="shared" si="247"/>
        <v>-</v>
      </c>
      <c r="CH209" s="187" t="e">
        <f t="shared" si="248"/>
        <v>#VALUE!</v>
      </c>
      <c r="CI209" s="185">
        <f>COMMANDE!AO209</f>
        <v>0</v>
      </c>
      <c r="CJ209" s="186" t="str">
        <f t="shared" si="249"/>
        <v>-</v>
      </c>
      <c r="CK209" s="187" t="e">
        <f t="shared" si="250"/>
        <v>#VALUE!</v>
      </c>
      <c r="CL209" s="185">
        <f>COMMANDE!AQ209</f>
        <v>0</v>
      </c>
      <c r="CM209" s="186" t="str">
        <f t="shared" si="251"/>
        <v>-</v>
      </c>
      <c r="CN209" s="187" t="e">
        <f t="shared" si="252"/>
        <v>#VALUE!</v>
      </c>
      <c r="CO209" s="185">
        <f>COMMANDE!AS209</f>
        <v>0</v>
      </c>
      <c r="CP209" s="186" t="str">
        <f t="shared" si="253"/>
        <v>-</v>
      </c>
      <c r="CQ209" s="187" t="e">
        <f t="shared" si="254"/>
        <v>#VALUE!</v>
      </c>
      <c r="CR209" s="185">
        <f>COMMANDE!AU209</f>
        <v>0</v>
      </c>
      <c r="CS209" s="186" t="str">
        <f t="shared" si="255"/>
        <v>-</v>
      </c>
      <c r="CT209" s="187" t="e">
        <f t="shared" si="256"/>
        <v>#VALUE!</v>
      </c>
      <c r="CU209" s="185">
        <f>COMMANDE!AW209</f>
        <v>0</v>
      </c>
      <c r="CV209" s="186" t="str">
        <f t="shared" si="257"/>
        <v>-</v>
      </c>
      <c r="CW209" s="187" t="e">
        <f t="shared" si="258"/>
        <v>#VALUE!</v>
      </c>
      <c r="CX209" s="185">
        <f>COMMANDE!AY209</f>
        <v>0</v>
      </c>
      <c r="CY209" s="186" t="str">
        <f t="shared" si="259"/>
        <v>-</v>
      </c>
      <c r="CZ209" s="187" t="e">
        <f t="shared" si="260"/>
        <v>#VALUE!</v>
      </c>
      <c r="DA209" s="185">
        <f>COMMANDE!BA209</f>
        <v>0</v>
      </c>
      <c r="DB209" s="186" t="str">
        <f t="shared" si="261"/>
        <v>-</v>
      </c>
      <c r="DC209" s="187" t="e">
        <f t="shared" si="262"/>
        <v>#VALUE!</v>
      </c>
      <c r="DD209" s="416"/>
      <c r="DE209" s="188"/>
    </row>
    <row r="210" spans="1:109" ht="40" customHeight="1" x14ac:dyDescent="0.2">
      <c r="A210" s="390" t="e">
        <f t="shared" si="141"/>
        <v>#VALUE!</v>
      </c>
      <c r="B210" s="390" t="e">
        <f t="shared" si="142"/>
        <v>#VALUE!</v>
      </c>
      <c r="C210" s="390" t="e">
        <f t="shared" si="143"/>
        <v>#VALUE!</v>
      </c>
      <c r="D210" s="390" t="e">
        <f t="shared" si="144"/>
        <v>#VALUE!</v>
      </c>
      <c r="E210" s="390" t="e">
        <f t="shared" si="145"/>
        <v>#VALUE!</v>
      </c>
      <c r="F210" s="390" t="e">
        <f t="shared" si="146"/>
        <v>#VALUE!</v>
      </c>
      <c r="G210" s="390" t="e">
        <f t="shared" si="147"/>
        <v>#VALUE!</v>
      </c>
      <c r="H210" s="390" t="e">
        <f t="shared" si="148"/>
        <v>#VALUE!</v>
      </c>
      <c r="I210" s="390" t="e">
        <f t="shared" si="149"/>
        <v>#VALUE!</v>
      </c>
      <c r="J210" s="390" t="e">
        <f t="shared" si="150"/>
        <v>#VALUE!</v>
      </c>
      <c r="K210" s="390" t="e">
        <f t="shared" si="151"/>
        <v>#VALUE!</v>
      </c>
      <c r="L210" s="390" t="e">
        <f t="shared" si="152"/>
        <v>#VALUE!</v>
      </c>
      <c r="M210" s="390" t="e">
        <f t="shared" si="153"/>
        <v>#VALUE!</v>
      </c>
      <c r="N210" s="390" t="e">
        <f t="shared" si="154"/>
        <v>#VALUE!</v>
      </c>
      <c r="O210" s="390" t="e">
        <f t="shared" si="155"/>
        <v>#VALUE!</v>
      </c>
      <c r="P210" s="390" t="e">
        <f t="shared" si="210"/>
        <v>#VALUE!</v>
      </c>
      <c r="Q210" s="390" t="e">
        <f t="shared" si="211"/>
        <v>#VALUE!</v>
      </c>
      <c r="R210" s="390" t="e">
        <f t="shared" si="212"/>
        <v>#VALUE!</v>
      </c>
      <c r="S210" s="390" t="e">
        <f t="shared" si="213"/>
        <v>#VALUE!</v>
      </c>
      <c r="T210" s="390" t="e">
        <f t="shared" si="214"/>
        <v>#VALUE!</v>
      </c>
      <c r="U210" s="387">
        <f t="shared" si="215"/>
        <v>0</v>
      </c>
      <c r="V210" s="175">
        <f>BDD!A200</f>
        <v>0</v>
      </c>
      <c r="W210" s="176">
        <f>BDD!B200</f>
        <v>0</v>
      </c>
      <c r="X210" s="177" t="str">
        <f>IF(BDD!F200=0, "", BDD!F200)</f>
        <v/>
      </c>
      <c r="Y210" s="178" t="e">
        <f>ROUND(BDD!G200+FDP_CMD_KG, 2)</f>
        <v>#VALUE!</v>
      </c>
      <c r="Z210" s="178" t="e">
        <f>ROUND(BDD!G200+FDP_FACT_KG, 2)</f>
        <v>#DIV/0!</v>
      </c>
      <c r="AA210" s="179">
        <f>BDD!H200</f>
        <v>0</v>
      </c>
      <c r="AB210" s="180" t="str">
        <f>IF(NOT(ISBLANK(BDD!I200)), ROUND(SUM((BDD!G200*reduc1),FDP_CMD_KG), 2), "")</f>
        <v/>
      </c>
      <c r="AC210" s="180" t="str">
        <f>IF(NOT(ISBLANK(BDD!J200)), ROUND(SUM((BDD!G200*reduc2),FDP_CMD_KG), 2), "")</f>
        <v/>
      </c>
      <c r="AD210" s="180" t="str">
        <f>IF(NOT(ISBLANK(BDD!K200)), ROUND(SUM((BDD!G200*reduc3),FDP_CMD_KG), 2), "")</f>
        <v/>
      </c>
      <c r="AE210" s="180" t="str">
        <f>IF(NOT(ISBLANK(BDD!I200)), ROUND(SUM((BDD!G200*reduc1),FDP_FACT_KG), 2), "")</f>
        <v/>
      </c>
      <c r="AF210" s="180" t="str">
        <f>IF(NOT(ISBLANK(BDD!J200)), ROUND(SUM((BDD!G200*reduc2),FDP_FACT_KG), 2), "")</f>
        <v/>
      </c>
      <c r="AG210" s="180" t="str">
        <f>IF(NOT(ISBLANK(BDD!K200)), ROUND(SUM((BDD!G200*reduc3),FDP_FACT_KG), 2), "")</f>
        <v/>
      </c>
      <c r="AH210" s="181">
        <f>BDD!C200</f>
        <v>0</v>
      </c>
      <c r="AI210" s="403">
        <f t="shared" si="216"/>
        <v>0</v>
      </c>
      <c r="AJ210" s="182" t="e">
        <f t="shared" si="217"/>
        <v>#VALUE!</v>
      </c>
      <c r="AK210" s="183" t="e">
        <f t="shared" si="218"/>
        <v>#VALUE!</v>
      </c>
      <c r="AL210" s="534"/>
      <c r="AM210" s="410"/>
      <c r="AN210" s="182" t="e">
        <f t="shared" si="219"/>
        <v>#DIV/0!</v>
      </c>
      <c r="AO210" s="184" t="e">
        <f t="shared" si="220"/>
        <v>#DIV/0!</v>
      </c>
      <c r="AP210" s="174"/>
      <c r="AQ210" s="174"/>
      <c r="AR210" s="534"/>
      <c r="AS210" s="409">
        <f t="shared" si="221"/>
        <v>0</v>
      </c>
      <c r="AT210" s="182" t="e">
        <f t="shared" si="222"/>
        <v>#DIV/0!</v>
      </c>
      <c r="AU210" s="183" t="e">
        <f t="shared" si="209"/>
        <v>#DIV/0!</v>
      </c>
      <c r="AV210" s="185">
        <f>COMMANDE!O210</f>
        <v>0</v>
      </c>
      <c r="AW210" s="186" t="str">
        <f t="shared" si="223"/>
        <v>-</v>
      </c>
      <c r="AX210" s="187" t="e">
        <f t="shared" si="224"/>
        <v>#VALUE!</v>
      </c>
      <c r="AY210" s="185">
        <f>COMMANDE!Q210</f>
        <v>0</v>
      </c>
      <c r="AZ210" s="186" t="str">
        <f t="shared" si="225"/>
        <v>-</v>
      </c>
      <c r="BA210" s="187" t="e">
        <f t="shared" si="226"/>
        <v>#VALUE!</v>
      </c>
      <c r="BB210" s="185">
        <f>COMMANDE!S210</f>
        <v>0</v>
      </c>
      <c r="BC210" s="186" t="str">
        <f t="shared" si="227"/>
        <v>-</v>
      </c>
      <c r="BD210" s="187" t="e">
        <f t="shared" si="228"/>
        <v>#VALUE!</v>
      </c>
      <c r="BE210" s="185">
        <f>COMMANDE!U210</f>
        <v>0</v>
      </c>
      <c r="BF210" s="186" t="str">
        <f t="shared" si="229"/>
        <v>-</v>
      </c>
      <c r="BG210" s="187" t="e">
        <f t="shared" si="230"/>
        <v>#VALUE!</v>
      </c>
      <c r="BH210" s="185">
        <f>COMMANDE!W210</f>
        <v>0</v>
      </c>
      <c r="BI210" s="186" t="str">
        <f t="shared" si="231"/>
        <v>-</v>
      </c>
      <c r="BJ210" s="187" t="e">
        <f t="shared" si="232"/>
        <v>#VALUE!</v>
      </c>
      <c r="BK210" s="185">
        <f>COMMANDE!Y210</f>
        <v>0</v>
      </c>
      <c r="BL210" s="186" t="str">
        <f t="shared" si="233"/>
        <v>-</v>
      </c>
      <c r="BM210" s="187" t="e">
        <f t="shared" si="234"/>
        <v>#VALUE!</v>
      </c>
      <c r="BN210" s="185">
        <f>COMMANDE!AA210</f>
        <v>0</v>
      </c>
      <c r="BO210" s="186" t="str">
        <f t="shared" si="235"/>
        <v>-</v>
      </c>
      <c r="BP210" s="187" t="e">
        <f t="shared" si="236"/>
        <v>#VALUE!</v>
      </c>
      <c r="BQ210" s="185">
        <f>COMMANDE!AC210</f>
        <v>0</v>
      </c>
      <c r="BR210" s="186" t="str">
        <f t="shared" si="237"/>
        <v>-</v>
      </c>
      <c r="BS210" s="187" t="e">
        <f t="shared" si="238"/>
        <v>#VALUE!</v>
      </c>
      <c r="BT210" s="185">
        <f>COMMANDE!AE210</f>
        <v>0</v>
      </c>
      <c r="BU210" s="186" t="str">
        <f t="shared" si="239"/>
        <v>-</v>
      </c>
      <c r="BV210" s="187" t="e">
        <f t="shared" si="240"/>
        <v>#VALUE!</v>
      </c>
      <c r="BW210" s="185">
        <f>COMMANDE!AG210</f>
        <v>0</v>
      </c>
      <c r="BX210" s="186" t="str">
        <f t="shared" si="241"/>
        <v>-</v>
      </c>
      <c r="BY210" s="187" t="e">
        <f t="shared" si="242"/>
        <v>#VALUE!</v>
      </c>
      <c r="BZ210" s="185">
        <f>COMMANDE!AI210</f>
        <v>0</v>
      </c>
      <c r="CA210" s="186" t="str">
        <f t="shared" si="243"/>
        <v>-</v>
      </c>
      <c r="CB210" s="187" t="e">
        <f t="shared" si="244"/>
        <v>#VALUE!</v>
      </c>
      <c r="CC210" s="185">
        <f>COMMANDE!AK210</f>
        <v>0</v>
      </c>
      <c r="CD210" s="186" t="str">
        <f t="shared" si="245"/>
        <v>-</v>
      </c>
      <c r="CE210" s="187" t="e">
        <f t="shared" si="246"/>
        <v>#VALUE!</v>
      </c>
      <c r="CF210" s="185">
        <f>COMMANDE!AM210</f>
        <v>0</v>
      </c>
      <c r="CG210" s="186" t="str">
        <f t="shared" si="247"/>
        <v>-</v>
      </c>
      <c r="CH210" s="187" t="e">
        <f t="shared" si="248"/>
        <v>#VALUE!</v>
      </c>
      <c r="CI210" s="185">
        <f>COMMANDE!AO210</f>
        <v>0</v>
      </c>
      <c r="CJ210" s="186" t="str">
        <f t="shared" si="249"/>
        <v>-</v>
      </c>
      <c r="CK210" s="187" t="e">
        <f t="shared" si="250"/>
        <v>#VALUE!</v>
      </c>
      <c r="CL210" s="185">
        <f>COMMANDE!AQ210</f>
        <v>0</v>
      </c>
      <c r="CM210" s="186" t="str">
        <f t="shared" si="251"/>
        <v>-</v>
      </c>
      <c r="CN210" s="187" t="e">
        <f t="shared" si="252"/>
        <v>#VALUE!</v>
      </c>
      <c r="CO210" s="185">
        <f>COMMANDE!AS210</f>
        <v>0</v>
      </c>
      <c r="CP210" s="186" t="str">
        <f t="shared" si="253"/>
        <v>-</v>
      </c>
      <c r="CQ210" s="187" t="e">
        <f t="shared" si="254"/>
        <v>#VALUE!</v>
      </c>
      <c r="CR210" s="185">
        <f>COMMANDE!AU210</f>
        <v>0</v>
      </c>
      <c r="CS210" s="186" t="str">
        <f t="shared" si="255"/>
        <v>-</v>
      </c>
      <c r="CT210" s="187" t="e">
        <f t="shared" si="256"/>
        <v>#VALUE!</v>
      </c>
      <c r="CU210" s="185">
        <f>COMMANDE!AW210</f>
        <v>0</v>
      </c>
      <c r="CV210" s="186" t="str">
        <f t="shared" si="257"/>
        <v>-</v>
      </c>
      <c r="CW210" s="187" t="e">
        <f t="shared" si="258"/>
        <v>#VALUE!</v>
      </c>
      <c r="CX210" s="185">
        <f>COMMANDE!AY210</f>
        <v>0</v>
      </c>
      <c r="CY210" s="186" t="str">
        <f t="shared" si="259"/>
        <v>-</v>
      </c>
      <c r="CZ210" s="187" t="e">
        <f t="shared" si="260"/>
        <v>#VALUE!</v>
      </c>
      <c r="DA210" s="185">
        <f>COMMANDE!BA210</f>
        <v>0</v>
      </c>
      <c r="DB210" s="186" t="str">
        <f t="shared" si="261"/>
        <v>-</v>
      </c>
      <c r="DC210" s="187" t="e">
        <f t="shared" si="262"/>
        <v>#VALUE!</v>
      </c>
      <c r="DD210" s="416"/>
      <c r="DE210" s="188"/>
    </row>
    <row r="211" spans="1:109" ht="40" customHeight="1" x14ac:dyDescent="0.2">
      <c r="A211" s="391" t="e">
        <f t="shared" si="141"/>
        <v>#VALUE!</v>
      </c>
      <c r="B211" s="391" t="e">
        <f t="shared" si="142"/>
        <v>#VALUE!</v>
      </c>
      <c r="C211" s="391" t="e">
        <f t="shared" si="143"/>
        <v>#VALUE!</v>
      </c>
      <c r="D211" s="391" t="e">
        <f t="shared" si="144"/>
        <v>#VALUE!</v>
      </c>
      <c r="E211" s="391" t="e">
        <f t="shared" si="145"/>
        <v>#VALUE!</v>
      </c>
      <c r="F211" s="391" t="e">
        <f t="shared" si="146"/>
        <v>#VALUE!</v>
      </c>
      <c r="G211" s="391" t="e">
        <f t="shared" si="147"/>
        <v>#VALUE!</v>
      </c>
      <c r="H211" s="391" t="e">
        <f t="shared" si="148"/>
        <v>#VALUE!</v>
      </c>
      <c r="I211" s="391" t="e">
        <f t="shared" si="149"/>
        <v>#VALUE!</v>
      </c>
      <c r="J211" s="391" t="e">
        <f t="shared" si="150"/>
        <v>#VALUE!</v>
      </c>
      <c r="K211" s="391" t="e">
        <f t="shared" si="151"/>
        <v>#VALUE!</v>
      </c>
      <c r="L211" s="391" t="e">
        <f t="shared" si="152"/>
        <v>#VALUE!</v>
      </c>
      <c r="M211" s="391" t="e">
        <f t="shared" si="153"/>
        <v>#VALUE!</v>
      </c>
      <c r="N211" s="391" t="e">
        <f t="shared" si="154"/>
        <v>#VALUE!</v>
      </c>
      <c r="O211" s="391" t="e">
        <f t="shared" si="155"/>
        <v>#VALUE!</v>
      </c>
      <c r="P211" s="390" t="e">
        <f t="shared" si="210"/>
        <v>#VALUE!</v>
      </c>
      <c r="Q211" s="390" t="e">
        <f t="shared" si="211"/>
        <v>#VALUE!</v>
      </c>
      <c r="R211" s="390" t="e">
        <f t="shared" si="212"/>
        <v>#VALUE!</v>
      </c>
      <c r="S211" s="390" t="e">
        <f t="shared" si="213"/>
        <v>#VALUE!</v>
      </c>
      <c r="T211" s="390" t="e">
        <f t="shared" si="214"/>
        <v>#VALUE!</v>
      </c>
      <c r="U211" s="387">
        <f t="shared" si="215"/>
        <v>0</v>
      </c>
      <c r="V211" s="175">
        <f>BDD!A201</f>
        <v>0</v>
      </c>
      <c r="W211" s="176">
        <f>BDD!B201</f>
        <v>0</v>
      </c>
      <c r="X211" s="177" t="str">
        <f>IF(BDD!F201=0, "", BDD!F201)</f>
        <v/>
      </c>
      <c r="Y211" s="178" t="e">
        <f>ROUND(BDD!G201+FDP_CMD_KG, 2)</f>
        <v>#VALUE!</v>
      </c>
      <c r="Z211" s="178" t="e">
        <f>ROUND(BDD!G201+FDP_FACT_KG, 2)</f>
        <v>#DIV/0!</v>
      </c>
      <c r="AA211" s="179">
        <f>BDD!H201</f>
        <v>0</v>
      </c>
      <c r="AB211" s="180" t="str">
        <f>IF(NOT(ISBLANK(BDD!I201)), ROUND(SUM((BDD!G201*reduc1),FDP_CMD_KG), 2), "")</f>
        <v/>
      </c>
      <c r="AC211" s="180" t="str">
        <f>IF(NOT(ISBLANK(BDD!J201)), ROUND(SUM((BDD!G201*reduc2),FDP_CMD_KG), 2), "")</f>
        <v/>
      </c>
      <c r="AD211" s="180" t="str">
        <f>IF(NOT(ISBLANK(BDD!K201)), ROUND(SUM((BDD!G201*reduc3),FDP_CMD_KG), 2), "")</f>
        <v/>
      </c>
      <c r="AE211" s="180" t="str">
        <f>IF(NOT(ISBLANK(BDD!I201)), ROUND(SUM((BDD!G201*reduc1),FDP_FACT_KG), 2), "")</f>
        <v/>
      </c>
      <c r="AF211" s="180" t="str">
        <f>IF(NOT(ISBLANK(BDD!J201)), ROUND(SUM((BDD!G201*reduc2),FDP_FACT_KG), 2), "")</f>
        <v/>
      </c>
      <c r="AG211" s="180" t="str">
        <f>IF(NOT(ISBLANK(BDD!K201)), ROUND(SUM((BDD!G201*reduc3),FDP_FACT_KG), 2), "")</f>
        <v/>
      </c>
      <c r="AH211" s="181">
        <f>BDD!C201</f>
        <v>0</v>
      </c>
      <c r="AI211" s="403">
        <f t="shared" si="216"/>
        <v>0</v>
      </c>
      <c r="AJ211" s="182" t="e">
        <f t="shared" si="217"/>
        <v>#VALUE!</v>
      </c>
      <c r="AK211" s="183" t="e">
        <f t="shared" si="218"/>
        <v>#VALUE!</v>
      </c>
      <c r="AL211" s="534"/>
      <c r="AM211" s="410"/>
      <c r="AN211" s="182" t="e">
        <f t="shared" si="219"/>
        <v>#DIV/0!</v>
      </c>
      <c r="AO211" s="184" t="e">
        <f t="shared" si="220"/>
        <v>#DIV/0!</v>
      </c>
      <c r="AP211" s="174"/>
      <c r="AQ211" s="174"/>
      <c r="AR211" s="534"/>
      <c r="AS211" s="409">
        <f t="shared" si="221"/>
        <v>0</v>
      </c>
      <c r="AT211" s="182" t="e">
        <f t="shared" si="222"/>
        <v>#DIV/0!</v>
      </c>
      <c r="AU211" s="183" t="e">
        <f t="shared" si="209"/>
        <v>#DIV/0!</v>
      </c>
      <c r="AV211" s="185">
        <f>COMMANDE!O211</f>
        <v>0</v>
      </c>
      <c r="AW211" s="186" t="str">
        <f t="shared" si="223"/>
        <v>-</v>
      </c>
      <c r="AX211" s="187" t="e">
        <f t="shared" si="224"/>
        <v>#VALUE!</v>
      </c>
      <c r="AY211" s="185">
        <f>COMMANDE!Q211</f>
        <v>0</v>
      </c>
      <c r="AZ211" s="186" t="str">
        <f t="shared" si="225"/>
        <v>-</v>
      </c>
      <c r="BA211" s="187" t="e">
        <f t="shared" si="226"/>
        <v>#VALUE!</v>
      </c>
      <c r="BB211" s="185">
        <f>COMMANDE!S211</f>
        <v>0</v>
      </c>
      <c r="BC211" s="186" t="str">
        <f t="shared" si="227"/>
        <v>-</v>
      </c>
      <c r="BD211" s="187" t="e">
        <f t="shared" si="228"/>
        <v>#VALUE!</v>
      </c>
      <c r="BE211" s="185">
        <f>COMMANDE!U211</f>
        <v>0</v>
      </c>
      <c r="BF211" s="186" t="str">
        <f t="shared" si="229"/>
        <v>-</v>
      </c>
      <c r="BG211" s="187" t="e">
        <f t="shared" si="230"/>
        <v>#VALUE!</v>
      </c>
      <c r="BH211" s="185">
        <f>COMMANDE!W211</f>
        <v>0</v>
      </c>
      <c r="BI211" s="186" t="str">
        <f t="shared" si="231"/>
        <v>-</v>
      </c>
      <c r="BJ211" s="187" t="e">
        <f t="shared" si="232"/>
        <v>#VALUE!</v>
      </c>
      <c r="BK211" s="185">
        <f>COMMANDE!Y211</f>
        <v>0</v>
      </c>
      <c r="BL211" s="186" t="str">
        <f t="shared" si="233"/>
        <v>-</v>
      </c>
      <c r="BM211" s="187" t="e">
        <f t="shared" si="234"/>
        <v>#VALUE!</v>
      </c>
      <c r="BN211" s="185">
        <f>COMMANDE!AA211</f>
        <v>0</v>
      </c>
      <c r="BO211" s="186" t="str">
        <f t="shared" si="235"/>
        <v>-</v>
      </c>
      <c r="BP211" s="187" t="e">
        <f t="shared" si="236"/>
        <v>#VALUE!</v>
      </c>
      <c r="BQ211" s="185">
        <f>COMMANDE!AC211</f>
        <v>0</v>
      </c>
      <c r="BR211" s="186" t="str">
        <f t="shared" si="237"/>
        <v>-</v>
      </c>
      <c r="BS211" s="187" t="e">
        <f t="shared" si="238"/>
        <v>#VALUE!</v>
      </c>
      <c r="BT211" s="185">
        <f>COMMANDE!AE211</f>
        <v>0</v>
      </c>
      <c r="BU211" s="186" t="str">
        <f t="shared" si="239"/>
        <v>-</v>
      </c>
      <c r="BV211" s="187" t="e">
        <f t="shared" si="240"/>
        <v>#VALUE!</v>
      </c>
      <c r="BW211" s="185">
        <f>COMMANDE!AG211</f>
        <v>0</v>
      </c>
      <c r="BX211" s="186" t="str">
        <f t="shared" si="241"/>
        <v>-</v>
      </c>
      <c r="BY211" s="187" t="e">
        <f t="shared" si="242"/>
        <v>#VALUE!</v>
      </c>
      <c r="BZ211" s="185">
        <f>COMMANDE!AI211</f>
        <v>0</v>
      </c>
      <c r="CA211" s="186" t="str">
        <f t="shared" si="243"/>
        <v>-</v>
      </c>
      <c r="CB211" s="187" t="e">
        <f t="shared" si="244"/>
        <v>#VALUE!</v>
      </c>
      <c r="CC211" s="185">
        <f>COMMANDE!AK211</f>
        <v>0</v>
      </c>
      <c r="CD211" s="186" t="str">
        <f t="shared" si="245"/>
        <v>-</v>
      </c>
      <c r="CE211" s="187" t="e">
        <f t="shared" si="246"/>
        <v>#VALUE!</v>
      </c>
      <c r="CF211" s="185">
        <f>COMMANDE!AM211</f>
        <v>0</v>
      </c>
      <c r="CG211" s="186" t="str">
        <f t="shared" si="247"/>
        <v>-</v>
      </c>
      <c r="CH211" s="187" t="e">
        <f t="shared" si="248"/>
        <v>#VALUE!</v>
      </c>
      <c r="CI211" s="185">
        <f>COMMANDE!AO211</f>
        <v>0</v>
      </c>
      <c r="CJ211" s="186" t="str">
        <f t="shared" si="249"/>
        <v>-</v>
      </c>
      <c r="CK211" s="187" t="e">
        <f t="shared" si="250"/>
        <v>#VALUE!</v>
      </c>
      <c r="CL211" s="185">
        <f>COMMANDE!AQ211</f>
        <v>0</v>
      </c>
      <c r="CM211" s="186" t="str">
        <f t="shared" si="251"/>
        <v>-</v>
      </c>
      <c r="CN211" s="187" t="e">
        <f t="shared" si="252"/>
        <v>#VALUE!</v>
      </c>
      <c r="CO211" s="185">
        <f>COMMANDE!AS211</f>
        <v>0</v>
      </c>
      <c r="CP211" s="186" t="str">
        <f t="shared" si="253"/>
        <v>-</v>
      </c>
      <c r="CQ211" s="187" t="e">
        <f t="shared" si="254"/>
        <v>#VALUE!</v>
      </c>
      <c r="CR211" s="185">
        <f>COMMANDE!AU211</f>
        <v>0</v>
      </c>
      <c r="CS211" s="186" t="str">
        <f t="shared" si="255"/>
        <v>-</v>
      </c>
      <c r="CT211" s="187" t="e">
        <f t="shared" si="256"/>
        <v>#VALUE!</v>
      </c>
      <c r="CU211" s="185">
        <f>COMMANDE!AW211</f>
        <v>0</v>
      </c>
      <c r="CV211" s="186" t="str">
        <f t="shared" si="257"/>
        <v>-</v>
      </c>
      <c r="CW211" s="187" t="e">
        <f t="shared" si="258"/>
        <v>#VALUE!</v>
      </c>
      <c r="CX211" s="185">
        <f>COMMANDE!AY211</f>
        <v>0</v>
      </c>
      <c r="CY211" s="186" t="str">
        <f t="shared" si="259"/>
        <v>-</v>
      </c>
      <c r="CZ211" s="187" t="e">
        <f t="shared" si="260"/>
        <v>#VALUE!</v>
      </c>
      <c r="DA211" s="185">
        <f>COMMANDE!BA211</f>
        <v>0</v>
      </c>
      <c r="DB211" s="186" t="str">
        <f t="shared" si="261"/>
        <v>-</v>
      </c>
      <c r="DC211" s="187" t="e">
        <f t="shared" si="262"/>
        <v>#VALUE!</v>
      </c>
      <c r="DD211" s="416"/>
      <c r="DE211" s="188"/>
    </row>
    <row r="212" spans="1:109" ht="40" customHeight="1" x14ac:dyDescent="0.2">
      <c r="A212" s="391" t="e">
        <f t="shared" si="141"/>
        <v>#VALUE!</v>
      </c>
      <c r="B212" s="391" t="e">
        <f t="shared" si="142"/>
        <v>#VALUE!</v>
      </c>
      <c r="C212" s="391" t="e">
        <f t="shared" si="143"/>
        <v>#VALUE!</v>
      </c>
      <c r="D212" s="391" t="e">
        <f t="shared" si="144"/>
        <v>#VALUE!</v>
      </c>
      <c r="E212" s="391" t="e">
        <f t="shared" si="145"/>
        <v>#VALUE!</v>
      </c>
      <c r="F212" s="391" t="e">
        <f t="shared" si="146"/>
        <v>#VALUE!</v>
      </c>
      <c r="G212" s="391" t="e">
        <f t="shared" si="147"/>
        <v>#VALUE!</v>
      </c>
      <c r="H212" s="391" t="e">
        <f t="shared" si="148"/>
        <v>#VALUE!</v>
      </c>
      <c r="I212" s="391" t="e">
        <f t="shared" si="149"/>
        <v>#VALUE!</v>
      </c>
      <c r="J212" s="391" t="e">
        <f t="shared" si="150"/>
        <v>#VALUE!</v>
      </c>
      <c r="K212" s="391" t="e">
        <f t="shared" si="151"/>
        <v>#VALUE!</v>
      </c>
      <c r="L212" s="391" t="e">
        <f t="shared" si="152"/>
        <v>#VALUE!</v>
      </c>
      <c r="M212" s="391" t="e">
        <f t="shared" si="153"/>
        <v>#VALUE!</v>
      </c>
      <c r="N212" s="391" t="e">
        <f t="shared" si="154"/>
        <v>#VALUE!</v>
      </c>
      <c r="O212" s="391" t="e">
        <f t="shared" si="155"/>
        <v>#VALUE!</v>
      </c>
      <c r="P212" s="390" t="e">
        <f t="shared" si="210"/>
        <v>#VALUE!</v>
      </c>
      <c r="Q212" s="390" t="e">
        <f t="shared" si="211"/>
        <v>#VALUE!</v>
      </c>
      <c r="R212" s="390" t="e">
        <f t="shared" si="212"/>
        <v>#VALUE!</v>
      </c>
      <c r="S212" s="390" t="e">
        <f t="shared" si="213"/>
        <v>#VALUE!</v>
      </c>
      <c r="T212" s="390" t="e">
        <f t="shared" si="214"/>
        <v>#VALUE!</v>
      </c>
      <c r="U212" s="387">
        <f t="shared" si="215"/>
        <v>0</v>
      </c>
      <c r="V212" s="175">
        <f>BDD!A202</f>
        <v>0</v>
      </c>
      <c r="W212" s="176">
        <f>BDD!B202</f>
        <v>0</v>
      </c>
      <c r="X212" s="177" t="str">
        <f>IF(BDD!F202=0, "", BDD!F202)</f>
        <v/>
      </c>
      <c r="Y212" s="178" t="e">
        <f>ROUND(BDD!G202+FDP_CMD_KG, 2)</f>
        <v>#VALUE!</v>
      </c>
      <c r="Z212" s="178" t="e">
        <f>ROUND(BDD!G202+FDP_FACT_KG, 2)</f>
        <v>#DIV/0!</v>
      </c>
      <c r="AA212" s="179">
        <f>BDD!H202</f>
        <v>0</v>
      </c>
      <c r="AB212" s="180" t="str">
        <f>IF(NOT(ISBLANK(BDD!I202)), ROUND(SUM((BDD!G202*reduc1),FDP_CMD_KG), 2), "")</f>
        <v/>
      </c>
      <c r="AC212" s="180" t="str">
        <f>IF(NOT(ISBLANK(BDD!J202)), ROUND(SUM((BDD!G202*reduc2),FDP_CMD_KG), 2), "")</f>
        <v/>
      </c>
      <c r="AD212" s="180" t="str">
        <f>IF(NOT(ISBLANK(BDD!K202)), ROUND(SUM((BDD!G202*reduc3),FDP_CMD_KG), 2), "")</f>
        <v/>
      </c>
      <c r="AE212" s="180" t="str">
        <f>IF(NOT(ISBLANK(BDD!I202)), ROUND(SUM((BDD!G202*reduc1),FDP_FACT_KG), 2), "")</f>
        <v/>
      </c>
      <c r="AF212" s="180" t="str">
        <f>IF(NOT(ISBLANK(BDD!J202)), ROUND(SUM((BDD!G202*reduc2),FDP_FACT_KG), 2), "")</f>
        <v/>
      </c>
      <c r="AG212" s="180" t="str">
        <f>IF(NOT(ISBLANK(BDD!K202)), ROUND(SUM((BDD!G202*reduc3),FDP_FACT_KG), 2), "")</f>
        <v/>
      </c>
      <c r="AH212" s="181">
        <f>BDD!C202</f>
        <v>0</v>
      </c>
      <c r="AI212" s="403">
        <f t="shared" si="216"/>
        <v>0</v>
      </c>
      <c r="AJ212" s="182" t="e">
        <f t="shared" si="217"/>
        <v>#VALUE!</v>
      </c>
      <c r="AK212" s="183" t="e">
        <f t="shared" si="218"/>
        <v>#VALUE!</v>
      </c>
      <c r="AL212" s="534"/>
      <c r="AM212" s="410"/>
      <c r="AN212" s="182" t="e">
        <f t="shared" si="219"/>
        <v>#DIV/0!</v>
      </c>
      <c r="AO212" s="184" t="e">
        <f t="shared" si="220"/>
        <v>#DIV/0!</v>
      </c>
      <c r="AP212" s="174"/>
      <c r="AQ212" s="174"/>
      <c r="AR212" s="534"/>
      <c r="AS212" s="409">
        <f t="shared" si="221"/>
        <v>0</v>
      </c>
      <c r="AT212" s="182" t="e">
        <f t="shared" si="222"/>
        <v>#DIV/0!</v>
      </c>
      <c r="AU212" s="183" t="e">
        <f t="shared" si="209"/>
        <v>#DIV/0!</v>
      </c>
      <c r="AV212" s="185">
        <f>COMMANDE!O212</f>
        <v>0</v>
      </c>
      <c r="AW212" s="186" t="str">
        <f t="shared" si="223"/>
        <v>-</v>
      </c>
      <c r="AX212" s="187" t="e">
        <f t="shared" si="224"/>
        <v>#VALUE!</v>
      </c>
      <c r="AY212" s="185">
        <f>COMMANDE!Q212</f>
        <v>0</v>
      </c>
      <c r="AZ212" s="186" t="str">
        <f t="shared" si="225"/>
        <v>-</v>
      </c>
      <c r="BA212" s="187" t="e">
        <f t="shared" si="226"/>
        <v>#VALUE!</v>
      </c>
      <c r="BB212" s="185">
        <f>COMMANDE!S212</f>
        <v>0</v>
      </c>
      <c r="BC212" s="186" t="str">
        <f t="shared" si="227"/>
        <v>-</v>
      </c>
      <c r="BD212" s="187" t="e">
        <f t="shared" si="228"/>
        <v>#VALUE!</v>
      </c>
      <c r="BE212" s="185">
        <f>COMMANDE!U212</f>
        <v>0</v>
      </c>
      <c r="BF212" s="186" t="str">
        <f t="shared" si="229"/>
        <v>-</v>
      </c>
      <c r="BG212" s="187" t="e">
        <f t="shared" si="230"/>
        <v>#VALUE!</v>
      </c>
      <c r="BH212" s="185">
        <f>COMMANDE!W212</f>
        <v>0</v>
      </c>
      <c r="BI212" s="186" t="str">
        <f t="shared" si="231"/>
        <v>-</v>
      </c>
      <c r="BJ212" s="187" t="e">
        <f t="shared" si="232"/>
        <v>#VALUE!</v>
      </c>
      <c r="BK212" s="185">
        <f>COMMANDE!Y212</f>
        <v>0</v>
      </c>
      <c r="BL212" s="186" t="str">
        <f t="shared" si="233"/>
        <v>-</v>
      </c>
      <c r="BM212" s="187" t="e">
        <f t="shared" si="234"/>
        <v>#VALUE!</v>
      </c>
      <c r="BN212" s="185">
        <f>COMMANDE!AA212</f>
        <v>0</v>
      </c>
      <c r="BO212" s="186" t="str">
        <f t="shared" si="235"/>
        <v>-</v>
      </c>
      <c r="BP212" s="187" t="e">
        <f t="shared" si="236"/>
        <v>#VALUE!</v>
      </c>
      <c r="BQ212" s="185">
        <f>COMMANDE!AC212</f>
        <v>0</v>
      </c>
      <c r="BR212" s="186" t="str">
        <f t="shared" si="237"/>
        <v>-</v>
      </c>
      <c r="BS212" s="187" t="e">
        <f t="shared" si="238"/>
        <v>#VALUE!</v>
      </c>
      <c r="BT212" s="185">
        <f>COMMANDE!AE212</f>
        <v>0</v>
      </c>
      <c r="BU212" s="186" t="str">
        <f t="shared" si="239"/>
        <v>-</v>
      </c>
      <c r="BV212" s="187" t="e">
        <f t="shared" si="240"/>
        <v>#VALUE!</v>
      </c>
      <c r="BW212" s="185">
        <f>COMMANDE!AG212</f>
        <v>0</v>
      </c>
      <c r="BX212" s="186" t="str">
        <f t="shared" si="241"/>
        <v>-</v>
      </c>
      <c r="BY212" s="187" t="e">
        <f t="shared" si="242"/>
        <v>#VALUE!</v>
      </c>
      <c r="BZ212" s="185">
        <f>COMMANDE!AI212</f>
        <v>0</v>
      </c>
      <c r="CA212" s="186" t="str">
        <f t="shared" si="243"/>
        <v>-</v>
      </c>
      <c r="CB212" s="187" t="e">
        <f t="shared" si="244"/>
        <v>#VALUE!</v>
      </c>
      <c r="CC212" s="185">
        <f>COMMANDE!AK212</f>
        <v>0</v>
      </c>
      <c r="CD212" s="186" t="str">
        <f t="shared" si="245"/>
        <v>-</v>
      </c>
      <c r="CE212" s="187" t="e">
        <f t="shared" si="246"/>
        <v>#VALUE!</v>
      </c>
      <c r="CF212" s="185">
        <f>COMMANDE!AM212</f>
        <v>0</v>
      </c>
      <c r="CG212" s="186" t="str">
        <f t="shared" si="247"/>
        <v>-</v>
      </c>
      <c r="CH212" s="187" t="e">
        <f t="shared" si="248"/>
        <v>#VALUE!</v>
      </c>
      <c r="CI212" s="185">
        <f>COMMANDE!AO212</f>
        <v>0</v>
      </c>
      <c r="CJ212" s="186" t="str">
        <f t="shared" si="249"/>
        <v>-</v>
      </c>
      <c r="CK212" s="187" t="e">
        <f t="shared" si="250"/>
        <v>#VALUE!</v>
      </c>
      <c r="CL212" s="185">
        <f>COMMANDE!AQ212</f>
        <v>0</v>
      </c>
      <c r="CM212" s="186" t="str">
        <f t="shared" si="251"/>
        <v>-</v>
      </c>
      <c r="CN212" s="187" t="e">
        <f t="shared" si="252"/>
        <v>#VALUE!</v>
      </c>
      <c r="CO212" s="185">
        <f>COMMANDE!AS212</f>
        <v>0</v>
      </c>
      <c r="CP212" s="186" t="str">
        <f t="shared" si="253"/>
        <v>-</v>
      </c>
      <c r="CQ212" s="187" t="e">
        <f t="shared" si="254"/>
        <v>#VALUE!</v>
      </c>
      <c r="CR212" s="185">
        <f>COMMANDE!AU212</f>
        <v>0</v>
      </c>
      <c r="CS212" s="186" t="str">
        <f t="shared" si="255"/>
        <v>-</v>
      </c>
      <c r="CT212" s="187" t="e">
        <f t="shared" si="256"/>
        <v>#VALUE!</v>
      </c>
      <c r="CU212" s="185">
        <f>COMMANDE!AW212</f>
        <v>0</v>
      </c>
      <c r="CV212" s="186" t="str">
        <f t="shared" si="257"/>
        <v>-</v>
      </c>
      <c r="CW212" s="187" t="e">
        <f t="shared" si="258"/>
        <v>#VALUE!</v>
      </c>
      <c r="CX212" s="185">
        <f>COMMANDE!AY212</f>
        <v>0</v>
      </c>
      <c r="CY212" s="186" t="str">
        <f t="shared" si="259"/>
        <v>-</v>
      </c>
      <c r="CZ212" s="187" t="e">
        <f t="shared" si="260"/>
        <v>#VALUE!</v>
      </c>
      <c r="DA212" s="185">
        <f>COMMANDE!BA212</f>
        <v>0</v>
      </c>
      <c r="DB212" s="186" t="str">
        <f t="shared" si="261"/>
        <v>-</v>
      </c>
      <c r="DC212" s="187" t="e">
        <f t="shared" si="262"/>
        <v>#VALUE!</v>
      </c>
      <c r="DD212" s="416"/>
      <c r="DE212" s="188"/>
    </row>
    <row r="213" spans="1:109" ht="40" customHeight="1" x14ac:dyDescent="0.2">
      <c r="A213" s="390" t="e">
        <f t="shared" si="141"/>
        <v>#VALUE!</v>
      </c>
      <c r="B213" s="390" t="e">
        <f t="shared" si="142"/>
        <v>#VALUE!</v>
      </c>
      <c r="C213" s="390" t="e">
        <f t="shared" si="143"/>
        <v>#VALUE!</v>
      </c>
      <c r="D213" s="390" t="e">
        <f t="shared" si="144"/>
        <v>#VALUE!</v>
      </c>
      <c r="E213" s="390" t="e">
        <f t="shared" si="145"/>
        <v>#VALUE!</v>
      </c>
      <c r="F213" s="390" t="e">
        <f t="shared" si="146"/>
        <v>#VALUE!</v>
      </c>
      <c r="G213" s="390" t="e">
        <f t="shared" si="147"/>
        <v>#VALUE!</v>
      </c>
      <c r="H213" s="390" t="e">
        <f t="shared" si="148"/>
        <v>#VALUE!</v>
      </c>
      <c r="I213" s="390" t="e">
        <f t="shared" si="149"/>
        <v>#VALUE!</v>
      </c>
      <c r="J213" s="390" t="e">
        <f t="shared" si="150"/>
        <v>#VALUE!</v>
      </c>
      <c r="K213" s="390" t="e">
        <f t="shared" si="151"/>
        <v>#VALUE!</v>
      </c>
      <c r="L213" s="390" t="e">
        <f t="shared" si="152"/>
        <v>#VALUE!</v>
      </c>
      <c r="M213" s="390" t="e">
        <f t="shared" si="153"/>
        <v>#VALUE!</v>
      </c>
      <c r="N213" s="390" t="e">
        <f t="shared" si="154"/>
        <v>#VALUE!</v>
      </c>
      <c r="O213" s="390" t="e">
        <f t="shared" si="155"/>
        <v>#VALUE!</v>
      </c>
      <c r="P213" s="390" t="e">
        <f t="shared" si="210"/>
        <v>#VALUE!</v>
      </c>
      <c r="Q213" s="390" t="e">
        <f t="shared" si="211"/>
        <v>#VALUE!</v>
      </c>
      <c r="R213" s="390" t="e">
        <f t="shared" si="212"/>
        <v>#VALUE!</v>
      </c>
      <c r="S213" s="390" t="e">
        <f t="shared" si="213"/>
        <v>#VALUE!</v>
      </c>
      <c r="T213" s="390" t="e">
        <f t="shared" si="214"/>
        <v>#VALUE!</v>
      </c>
      <c r="U213" s="387">
        <f t="shared" si="215"/>
        <v>0</v>
      </c>
      <c r="V213" s="175">
        <f>BDD!A203</f>
        <v>0</v>
      </c>
      <c r="W213" s="176">
        <f>BDD!B203</f>
        <v>0</v>
      </c>
      <c r="X213" s="177" t="str">
        <f>IF(BDD!F203=0, "", BDD!F203)</f>
        <v/>
      </c>
      <c r="Y213" s="178" t="e">
        <f>ROUND(BDD!G203+FDP_CMD_KG, 2)</f>
        <v>#VALUE!</v>
      </c>
      <c r="Z213" s="178" t="e">
        <f>ROUND(BDD!G203+FDP_FACT_KG, 2)</f>
        <v>#DIV/0!</v>
      </c>
      <c r="AA213" s="179">
        <f>BDD!H203</f>
        <v>0</v>
      </c>
      <c r="AB213" s="180" t="str">
        <f>IF(NOT(ISBLANK(BDD!I203)), ROUND(SUM((BDD!G203*reduc1),FDP_CMD_KG), 2), "")</f>
        <v/>
      </c>
      <c r="AC213" s="180" t="str">
        <f>IF(NOT(ISBLANK(BDD!J203)), ROUND(SUM((BDD!G203*reduc2),FDP_CMD_KG), 2), "")</f>
        <v/>
      </c>
      <c r="AD213" s="180" t="str">
        <f>IF(NOT(ISBLANK(BDD!K203)), ROUND(SUM((BDD!G203*reduc3),FDP_CMD_KG), 2), "")</f>
        <v/>
      </c>
      <c r="AE213" s="180" t="str">
        <f>IF(NOT(ISBLANK(BDD!I203)), ROUND(SUM((BDD!G203*reduc1),FDP_FACT_KG), 2), "")</f>
        <v/>
      </c>
      <c r="AF213" s="180" t="str">
        <f>IF(NOT(ISBLANK(BDD!J203)), ROUND(SUM((BDD!G203*reduc2),FDP_FACT_KG), 2), "")</f>
        <v/>
      </c>
      <c r="AG213" s="180" t="str">
        <f>IF(NOT(ISBLANK(BDD!K203)), ROUND(SUM((BDD!G203*reduc3),FDP_FACT_KG), 2), "")</f>
        <v/>
      </c>
      <c r="AH213" s="181">
        <f>BDD!C203</f>
        <v>0</v>
      </c>
      <c r="AI213" s="403">
        <f t="shared" si="216"/>
        <v>0</v>
      </c>
      <c r="AJ213" s="182" t="e">
        <f t="shared" si="217"/>
        <v>#VALUE!</v>
      </c>
      <c r="AK213" s="183" t="e">
        <f t="shared" si="218"/>
        <v>#VALUE!</v>
      </c>
      <c r="AL213" s="534"/>
      <c r="AM213" s="410"/>
      <c r="AN213" s="182" t="e">
        <f t="shared" si="219"/>
        <v>#DIV/0!</v>
      </c>
      <c r="AO213" s="184" t="e">
        <f t="shared" si="220"/>
        <v>#DIV/0!</v>
      </c>
      <c r="AP213" s="174"/>
      <c r="AQ213" s="174"/>
      <c r="AR213" s="534"/>
      <c r="AS213" s="409">
        <f t="shared" si="221"/>
        <v>0</v>
      </c>
      <c r="AT213" s="182" t="e">
        <f t="shared" si="222"/>
        <v>#DIV/0!</v>
      </c>
      <c r="AU213" s="183" t="e">
        <f t="shared" si="209"/>
        <v>#DIV/0!</v>
      </c>
      <c r="AV213" s="185">
        <f>COMMANDE!O213</f>
        <v>0</v>
      </c>
      <c r="AW213" s="186" t="str">
        <f t="shared" si="223"/>
        <v>-</v>
      </c>
      <c r="AX213" s="187" t="e">
        <f t="shared" si="224"/>
        <v>#VALUE!</v>
      </c>
      <c r="AY213" s="185">
        <f>COMMANDE!Q213</f>
        <v>0</v>
      </c>
      <c r="AZ213" s="186" t="str">
        <f t="shared" si="225"/>
        <v>-</v>
      </c>
      <c r="BA213" s="187" t="e">
        <f t="shared" si="226"/>
        <v>#VALUE!</v>
      </c>
      <c r="BB213" s="185">
        <f>COMMANDE!S213</f>
        <v>0</v>
      </c>
      <c r="BC213" s="186" t="str">
        <f t="shared" si="227"/>
        <v>-</v>
      </c>
      <c r="BD213" s="187" t="e">
        <f t="shared" si="228"/>
        <v>#VALUE!</v>
      </c>
      <c r="BE213" s="185">
        <f>COMMANDE!U213</f>
        <v>0</v>
      </c>
      <c r="BF213" s="186" t="str">
        <f t="shared" si="229"/>
        <v>-</v>
      </c>
      <c r="BG213" s="187" t="e">
        <f t="shared" si="230"/>
        <v>#VALUE!</v>
      </c>
      <c r="BH213" s="185">
        <f>COMMANDE!W213</f>
        <v>0</v>
      </c>
      <c r="BI213" s="186" t="str">
        <f t="shared" si="231"/>
        <v>-</v>
      </c>
      <c r="BJ213" s="187" t="e">
        <f t="shared" si="232"/>
        <v>#VALUE!</v>
      </c>
      <c r="BK213" s="185">
        <f>COMMANDE!Y213</f>
        <v>0</v>
      </c>
      <c r="BL213" s="186" t="str">
        <f t="shared" si="233"/>
        <v>-</v>
      </c>
      <c r="BM213" s="187" t="e">
        <f t="shared" si="234"/>
        <v>#VALUE!</v>
      </c>
      <c r="BN213" s="185">
        <f>COMMANDE!AA213</f>
        <v>0</v>
      </c>
      <c r="BO213" s="186" t="str">
        <f t="shared" si="235"/>
        <v>-</v>
      </c>
      <c r="BP213" s="187" t="e">
        <f t="shared" si="236"/>
        <v>#VALUE!</v>
      </c>
      <c r="BQ213" s="185">
        <f>COMMANDE!AC213</f>
        <v>0</v>
      </c>
      <c r="BR213" s="186" t="str">
        <f t="shared" si="237"/>
        <v>-</v>
      </c>
      <c r="BS213" s="187" t="e">
        <f t="shared" si="238"/>
        <v>#VALUE!</v>
      </c>
      <c r="BT213" s="185">
        <f>COMMANDE!AE213</f>
        <v>0</v>
      </c>
      <c r="BU213" s="186" t="str">
        <f t="shared" si="239"/>
        <v>-</v>
      </c>
      <c r="BV213" s="187" t="e">
        <f t="shared" si="240"/>
        <v>#VALUE!</v>
      </c>
      <c r="BW213" s="185">
        <f>COMMANDE!AG213</f>
        <v>0</v>
      </c>
      <c r="BX213" s="186" t="str">
        <f t="shared" si="241"/>
        <v>-</v>
      </c>
      <c r="BY213" s="187" t="e">
        <f t="shared" si="242"/>
        <v>#VALUE!</v>
      </c>
      <c r="BZ213" s="185">
        <f>COMMANDE!AI213</f>
        <v>0</v>
      </c>
      <c r="CA213" s="186" t="str">
        <f t="shared" si="243"/>
        <v>-</v>
      </c>
      <c r="CB213" s="187" t="e">
        <f t="shared" si="244"/>
        <v>#VALUE!</v>
      </c>
      <c r="CC213" s="185">
        <f>COMMANDE!AK213</f>
        <v>0</v>
      </c>
      <c r="CD213" s="186" t="str">
        <f t="shared" si="245"/>
        <v>-</v>
      </c>
      <c r="CE213" s="187" t="e">
        <f t="shared" si="246"/>
        <v>#VALUE!</v>
      </c>
      <c r="CF213" s="185">
        <f>COMMANDE!AM213</f>
        <v>0</v>
      </c>
      <c r="CG213" s="186" t="str">
        <f t="shared" si="247"/>
        <v>-</v>
      </c>
      <c r="CH213" s="187" t="e">
        <f t="shared" si="248"/>
        <v>#VALUE!</v>
      </c>
      <c r="CI213" s="185">
        <f>COMMANDE!AO213</f>
        <v>0</v>
      </c>
      <c r="CJ213" s="186" t="str">
        <f t="shared" si="249"/>
        <v>-</v>
      </c>
      <c r="CK213" s="187" t="e">
        <f t="shared" si="250"/>
        <v>#VALUE!</v>
      </c>
      <c r="CL213" s="185">
        <f>COMMANDE!AQ213</f>
        <v>0</v>
      </c>
      <c r="CM213" s="186" t="str">
        <f t="shared" si="251"/>
        <v>-</v>
      </c>
      <c r="CN213" s="187" t="e">
        <f t="shared" si="252"/>
        <v>#VALUE!</v>
      </c>
      <c r="CO213" s="185">
        <f>COMMANDE!AS213</f>
        <v>0</v>
      </c>
      <c r="CP213" s="186" t="str">
        <f t="shared" si="253"/>
        <v>-</v>
      </c>
      <c r="CQ213" s="187" t="e">
        <f t="shared" si="254"/>
        <v>#VALUE!</v>
      </c>
      <c r="CR213" s="185">
        <f>COMMANDE!AU213</f>
        <v>0</v>
      </c>
      <c r="CS213" s="186" t="str">
        <f t="shared" si="255"/>
        <v>-</v>
      </c>
      <c r="CT213" s="187" t="e">
        <f t="shared" si="256"/>
        <v>#VALUE!</v>
      </c>
      <c r="CU213" s="185">
        <f>COMMANDE!AW213</f>
        <v>0</v>
      </c>
      <c r="CV213" s="186" t="str">
        <f t="shared" si="257"/>
        <v>-</v>
      </c>
      <c r="CW213" s="187" t="e">
        <f t="shared" si="258"/>
        <v>#VALUE!</v>
      </c>
      <c r="CX213" s="185">
        <f>COMMANDE!AY213</f>
        <v>0</v>
      </c>
      <c r="CY213" s="186" t="str">
        <f t="shared" si="259"/>
        <v>-</v>
      </c>
      <c r="CZ213" s="187" t="e">
        <f t="shared" si="260"/>
        <v>#VALUE!</v>
      </c>
      <c r="DA213" s="185">
        <f>COMMANDE!BA213</f>
        <v>0</v>
      </c>
      <c r="DB213" s="186" t="str">
        <f t="shared" si="261"/>
        <v>-</v>
      </c>
      <c r="DC213" s="187" t="e">
        <f t="shared" si="262"/>
        <v>#VALUE!</v>
      </c>
      <c r="DD213" s="416"/>
      <c r="DE213" s="188"/>
    </row>
    <row r="214" spans="1:109" ht="40" customHeight="1" x14ac:dyDescent="0.2">
      <c r="A214" s="390" t="e">
        <f t="shared" si="141"/>
        <v>#VALUE!</v>
      </c>
      <c r="B214" s="390" t="e">
        <f t="shared" si="142"/>
        <v>#VALUE!</v>
      </c>
      <c r="C214" s="390" t="e">
        <f t="shared" si="143"/>
        <v>#VALUE!</v>
      </c>
      <c r="D214" s="390" t="e">
        <f t="shared" si="144"/>
        <v>#VALUE!</v>
      </c>
      <c r="E214" s="390" t="e">
        <f t="shared" si="145"/>
        <v>#VALUE!</v>
      </c>
      <c r="F214" s="390" t="e">
        <f t="shared" si="146"/>
        <v>#VALUE!</v>
      </c>
      <c r="G214" s="390" t="e">
        <f t="shared" si="147"/>
        <v>#VALUE!</v>
      </c>
      <c r="H214" s="390" t="e">
        <f t="shared" si="148"/>
        <v>#VALUE!</v>
      </c>
      <c r="I214" s="390" t="e">
        <f t="shared" si="149"/>
        <v>#VALUE!</v>
      </c>
      <c r="J214" s="390" t="e">
        <f t="shared" si="150"/>
        <v>#VALUE!</v>
      </c>
      <c r="K214" s="390" t="e">
        <f t="shared" si="151"/>
        <v>#VALUE!</v>
      </c>
      <c r="L214" s="390" t="e">
        <f t="shared" si="152"/>
        <v>#VALUE!</v>
      </c>
      <c r="M214" s="390" t="e">
        <f t="shared" si="153"/>
        <v>#VALUE!</v>
      </c>
      <c r="N214" s="390" t="e">
        <f t="shared" si="154"/>
        <v>#VALUE!</v>
      </c>
      <c r="O214" s="390" t="e">
        <f t="shared" si="155"/>
        <v>#VALUE!</v>
      </c>
      <c r="P214" s="390" t="e">
        <f t="shared" si="210"/>
        <v>#VALUE!</v>
      </c>
      <c r="Q214" s="390" t="e">
        <f t="shared" si="211"/>
        <v>#VALUE!</v>
      </c>
      <c r="R214" s="390" t="e">
        <f t="shared" si="212"/>
        <v>#VALUE!</v>
      </c>
      <c r="S214" s="390" t="e">
        <f t="shared" si="213"/>
        <v>#VALUE!</v>
      </c>
      <c r="T214" s="390" t="e">
        <f t="shared" si="214"/>
        <v>#VALUE!</v>
      </c>
      <c r="U214" s="387">
        <f t="shared" si="215"/>
        <v>0</v>
      </c>
      <c r="V214" s="175">
        <f>BDD!A204</f>
        <v>0</v>
      </c>
      <c r="W214" s="176">
        <f>BDD!B204</f>
        <v>0</v>
      </c>
      <c r="X214" s="177" t="str">
        <f>IF(BDD!F204=0, "", BDD!F204)</f>
        <v/>
      </c>
      <c r="Y214" s="178" t="e">
        <f>ROUND(BDD!G204+FDP_CMD_KG, 2)</f>
        <v>#VALUE!</v>
      </c>
      <c r="Z214" s="178" t="e">
        <f>ROUND(BDD!G204+FDP_FACT_KG, 2)</f>
        <v>#DIV/0!</v>
      </c>
      <c r="AA214" s="179">
        <f>BDD!H204</f>
        <v>0</v>
      </c>
      <c r="AB214" s="180" t="str">
        <f>IF(NOT(ISBLANK(BDD!I204)), ROUND(SUM((BDD!G204*reduc1),FDP_CMD_KG), 2), "")</f>
        <v/>
      </c>
      <c r="AC214" s="180" t="str">
        <f>IF(NOT(ISBLANK(BDD!J204)), ROUND(SUM((BDD!G204*reduc2),FDP_CMD_KG), 2), "")</f>
        <v/>
      </c>
      <c r="AD214" s="180" t="str">
        <f>IF(NOT(ISBLANK(BDD!K204)), ROUND(SUM((BDD!G204*reduc3),FDP_CMD_KG), 2), "")</f>
        <v/>
      </c>
      <c r="AE214" s="180" t="str">
        <f>IF(NOT(ISBLANK(BDD!I204)), ROUND(SUM((BDD!G204*reduc1),FDP_FACT_KG), 2), "")</f>
        <v/>
      </c>
      <c r="AF214" s="180" t="str">
        <f>IF(NOT(ISBLANK(BDD!J204)), ROUND(SUM((BDD!G204*reduc2),FDP_FACT_KG), 2), "")</f>
        <v/>
      </c>
      <c r="AG214" s="180" t="str">
        <f>IF(NOT(ISBLANK(BDD!K204)), ROUND(SUM((BDD!G204*reduc3),FDP_FACT_KG), 2), "")</f>
        <v/>
      </c>
      <c r="AH214" s="181">
        <f>BDD!C204</f>
        <v>0</v>
      </c>
      <c r="AI214" s="403">
        <f t="shared" si="216"/>
        <v>0</v>
      </c>
      <c r="AJ214" s="182" t="e">
        <f t="shared" si="217"/>
        <v>#VALUE!</v>
      </c>
      <c r="AK214" s="183" t="e">
        <f t="shared" si="218"/>
        <v>#VALUE!</v>
      </c>
      <c r="AL214" s="534"/>
      <c r="AM214" s="410"/>
      <c r="AN214" s="182" t="e">
        <f t="shared" si="219"/>
        <v>#DIV/0!</v>
      </c>
      <c r="AO214" s="184" t="e">
        <f t="shared" si="220"/>
        <v>#DIV/0!</v>
      </c>
      <c r="AP214" s="174"/>
      <c r="AQ214" s="174"/>
      <c r="AR214" s="534"/>
      <c r="AS214" s="409">
        <f t="shared" si="221"/>
        <v>0</v>
      </c>
      <c r="AT214" s="182" t="e">
        <f t="shared" si="222"/>
        <v>#DIV/0!</v>
      </c>
      <c r="AU214" s="183" t="e">
        <f t="shared" si="209"/>
        <v>#DIV/0!</v>
      </c>
      <c r="AV214" s="185">
        <f>COMMANDE!O214</f>
        <v>0</v>
      </c>
      <c r="AW214" s="186" t="str">
        <f t="shared" si="223"/>
        <v>-</v>
      </c>
      <c r="AX214" s="187" t="e">
        <f t="shared" si="224"/>
        <v>#VALUE!</v>
      </c>
      <c r="AY214" s="185">
        <f>COMMANDE!Q214</f>
        <v>0</v>
      </c>
      <c r="AZ214" s="186" t="str">
        <f t="shared" si="225"/>
        <v>-</v>
      </c>
      <c r="BA214" s="187" t="e">
        <f t="shared" si="226"/>
        <v>#VALUE!</v>
      </c>
      <c r="BB214" s="185">
        <f>COMMANDE!S214</f>
        <v>0</v>
      </c>
      <c r="BC214" s="186" t="str">
        <f t="shared" si="227"/>
        <v>-</v>
      </c>
      <c r="BD214" s="187" t="e">
        <f t="shared" si="228"/>
        <v>#VALUE!</v>
      </c>
      <c r="BE214" s="185">
        <f>COMMANDE!U214</f>
        <v>0</v>
      </c>
      <c r="BF214" s="186" t="str">
        <f t="shared" si="229"/>
        <v>-</v>
      </c>
      <c r="BG214" s="187" t="e">
        <f t="shared" si="230"/>
        <v>#VALUE!</v>
      </c>
      <c r="BH214" s="185">
        <f>COMMANDE!W214</f>
        <v>0</v>
      </c>
      <c r="BI214" s="186" t="str">
        <f t="shared" si="231"/>
        <v>-</v>
      </c>
      <c r="BJ214" s="187" t="e">
        <f t="shared" si="232"/>
        <v>#VALUE!</v>
      </c>
      <c r="BK214" s="185">
        <f>COMMANDE!Y214</f>
        <v>0</v>
      </c>
      <c r="BL214" s="186" t="str">
        <f t="shared" si="233"/>
        <v>-</v>
      </c>
      <c r="BM214" s="187" t="e">
        <f t="shared" si="234"/>
        <v>#VALUE!</v>
      </c>
      <c r="BN214" s="185">
        <f>COMMANDE!AA214</f>
        <v>0</v>
      </c>
      <c r="BO214" s="186" t="str">
        <f t="shared" si="235"/>
        <v>-</v>
      </c>
      <c r="BP214" s="187" t="e">
        <f t="shared" si="236"/>
        <v>#VALUE!</v>
      </c>
      <c r="BQ214" s="185">
        <f>COMMANDE!AC214</f>
        <v>0</v>
      </c>
      <c r="BR214" s="186" t="str">
        <f t="shared" si="237"/>
        <v>-</v>
      </c>
      <c r="BS214" s="187" t="e">
        <f t="shared" si="238"/>
        <v>#VALUE!</v>
      </c>
      <c r="BT214" s="185">
        <f>COMMANDE!AE214</f>
        <v>0</v>
      </c>
      <c r="BU214" s="186" t="str">
        <f t="shared" si="239"/>
        <v>-</v>
      </c>
      <c r="BV214" s="187" t="e">
        <f t="shared" si="240"/>
        <v>#VALUE!</v>
      </c>
      <c r="BW214" s="185">
        <f>COMMANDE!AG214</f>
        <v>0</v>
      </c>
      <c r="BX214" s="186" t="str">
        <f t="shared" si="241"/>
        <v>-</v>
      </c>
      <c r="BY214" s="187" t="e">
        <f t="shared" si="242"/>
        <v>#VALUE!</v>
      </c>
      <c r="BZ214" s="185">
        <f>COMMANDE!AI214</f>
        <v>0</v>
      </c>
      <c r="CA214" s="186" t="str">
        <f t="shared" si="243"/>
        <v>-</v>
      </c>
      <c r="CB214" s="187" t="e">
        <f t="shared" si="244"/>
        <v>#VALUE!</v>
      </c>
      <c r="CC214" s="185">
        <f>COMMANDE!AK214</f>
        <v>0</v>
      </c>
      <c r="CD214" s="186" t="str">
        <f t="shared" si="245"/>
        <v>-</v>
      </c>
      <c r="CE214" s="187" t="e">
        <f t="shared" si="246"/>
        <v>#VALUE!</v>
      </c>
      <c r="CF214" s="185">
        <f>COMMANDE!AM214</f>
        <v>0</v>
      </c>
      <c r="CG214" s="186" t="str">
        <f t="shared" si="247"/>
        <v>-</v>
      </c>
      <c r="CH214" s="187" t="e">
        <f t="shared" si="248"/>
        <v>#VALUE!</v>
      </c>
      <c r="CI214" s="185">
        <f>COMMANDE!AO214</f>
        <v>0</v>
      </c>
      <c r="CJ214" s="186" t="str">
        <f t="shared" si="249"/>
        <v>-</v>
      </c>
      <c r="CK214" s="187" t="e">
        <f t="shared" si="250"/>
        <v>#VALUE!</v>
      </c>
      <c r="CL214" s="185">
        <f>COMMANDE!AQ214</f>
        <v>0</v>
      </c>
      <c r="CM214" s="186" t="str">
        <f t="shared" si="251"/>
        <v>-</v>
      </c>
      <c r="CN214" s="187" t="e">
        <f t="shared" si="252"/>
        <v>#VALUE!</v>
      </c>
      <c r="CO214" s="185">
        <f>COMMANDE!AS214</f>
        <v>0</v>
      </c>
      <c r="CP214" s="186" t="str">
        <f t="shared" si="253"/>
        <v>-</v>
      </c>
      <c r="CQ214" s="187" t="e">
        <f t="shared" si="254"/>
        <v>#VALUE!</v>
      </c>
      <c r="CR214" s="185">
        <f>COMMANDE!AU214</f>
        <v>0</v>
      </c>
      <c r="CS214" s="186" t="str">
        <f t="shared" si="255"/>
        <v>-</v>
      </c>
      <c r="CT214" s="187" t="e">
        <f t="shared" si="256"/>
        <v>#VALUE!</v>
      </c>
      <c r="CU214" s="185">
        <f>COMMANDE!AW214</f>
        <v>0</v>
      </c>
      <c r="CV214" s="186" t="str">
        <f t="shared" si="257"/>
        <v>-</v>
      </c>
      <c r="CW214" s="187" t="e">
        <f t="shared" si="258"/>
        <v>#VALUE!</v>
      </c>
      <c r="CX214" s="185">
        <f>COMMANDE!AY214</f>
        <v>0</v>
      </c>
      <c r="CY214" s="186" t="str">
        <f t="shared" si="259"/>
        <v>-</v>
      </c>
      <c r="CZ214" s="187" t="e">
        <f t="shared" si="260"/>
        <v>#VALUE!</v>
      </c>
      <c r="DA214" s="185">
        <f>COMMANDE!BA214</f>
        <v>0</v>
      </c>
      <c r="DB214" s="186" t="str">
        <f t="shared" si="261"/>
        <v>-</v>
      </c>
      <c r="DC214" s="187" t="e">
        <f t="shared" si="262"/>
        <v>#VALUE!</v>
      </c>
      <c r="DD214" s="416"/>
      <c r="DE214" s="188"/>
    </row>
    <row r="215" spans="1:109" ht="40" customHeight="1" x14ac:dyDescent="0.2">
      <c r="A215" s="390" t="e">
        <f t="shared" si="141"/>
        <v>#VALUE!</v>
      </c>
      <c r="B215" s="390" t="e">
        <f t="shared" si="142"/>
        <v>#VALUE!</v>
      </c>
      <c r="C215" s="390" t="e">
        <f t="shared" si="143"/>
        <v>#VALUE!</v>
      </c>
      <c r="D215" s="390" t="e">
        <f t="shared" si="144"/>
        <v>#VALUE!</v>
      </c>
      <c r="E215" s="390" t="e">
        <f t="shared" si="145"/>
        <v>#VALUE!</v>
      </c>
      <c r="F215" s="390" t="e">
        <f t="shared" si="146"/>
        <v>#VALUE!</v>
      </c>
      <c r="G215" s="390" t="e">
        <f t="shared" si="147"/>
        <v>#VALUE!</v>
      </c>
      <c r="H215" s="390" t="e">
        <f t="shared" si="148"/>
        <v>#VALUE!</v>
      </c>
      <c r="I215" s="390" t="e">
        <f t="shared" si="149"/>
        <v>#VALUE!</v>
      </c>
      <c r="J215" s="390" t="e">
        <f t="shared" si="150"/>
        <v>#VALUE!</v>
      </c>
      <c r="K215" s="390" t="e">
        <f t="shared" si="151"/>
        <v>#VALUE!</v>
      </c>
      <c r="L215" s="390" t="e">
        <f t="shared" si="152"/>
        <v>#VALUE!</v>
      </c>
      <c r="M215" s="390" t="e">
        <f t="shared" si="153"/>
        <v>#VALUE!</v>
      </c>
      <c r="N215" s="390" t="e">
        <f t="shared" si="154"/>
        <v>#VALUE!</v>
      </c>
      <c r="O215" s="390" t="e">
        <f t="shared" si="155"/>
        <v>#VALUE!</v>
      </c>
      <c r="P215" s="390" t="e">
        <f t="shared" si="210"/>
        <v>#VALUE!</v>
      </c>
      <c r="Q215" s="390" t="e">
        <f t="shared" si="211"/>
        <v>#VALUE!</v>
      </c>
      <c r="R215" s="390" t="e">
        <f t="shared" si="212"/>
        <v>#VALUE!</v>
      </c>
      <c r="S215" s="390" t="e">
        <f t="shared" si="213"/>
        <v>#VALUE!</v>
      </c>
      <c r="T215" s="390" t="e">
        <f t="shared" si="214"/>
        <v>#VALUE!</v>
      </c>
      <c r="U215" s="387">
        <f t="shared" si="215"/>
        <v>0</v>
      </c>
      <c r="V215" s="175">
        <f>BDD!A205</f>
        <v>0</v>
      </c>
      <c r="W215" s="176">
        <f>BDD!B205</f>
        <v>0</v>
      </c>
      <c r="X215" s="177" t="str">
        <f>IF(BDD!F205=0, "", BDD!F205)</f>
        <v/>
      </c>
      <c r="Y215" s="178" t="e">
        <f>ROUND(BDD!G205+FDP_CMD_KG, 2)</f>
        <v>#VALUE!</v>
      </c>
      <c r="Z215" s="178" t="e">
        <f>ROUND(BDD!G205+FDP_FACT_KG, 2)</f>
        <v>#DIV/0!</v>
      </c>
      <c r="AA215" s="179">
        <f>BDD!H205</f>
        <v>0</v>
      </c>
      <c r="AB215" s="180" t="str">
        <f>IF(NOT(ISBLANK(BDD!I205)), ROUND(SUM((BDD!G205*reduc1),FDP_CMD_KG), 2), "")</f>
        <v/>
      </c>
      <c r="AC215" s="180" t="str">
        <f>IF(NOT(ISBLANK(BDD!J205)), ROUND(SUM((BDD!G205*reduc2),FDP_CMD_KG), 2), "")</f>
        <v/>
      </c>
      <c r="AD215" s="180" t="str">
        <f>IF(NOT(ISBLANK(BDD!K205)), ROUND(SUM((BDD!G205*reduc3),FDP_CMD_KG), 2), "")</f>
        <v/>
      </c>
      <c r="AE215" s="180" t="str">
        <f>IF(NOT(ISBLANK(BDD!I205)), ROUND(SUM((BDD!G205*reduc1),FDP_FACT_KG), 2), "")</f>
        <v/>
      </c>
      <c r="AF215" s="180" t="str">
        <f>IF(NOT(ISBLANK(BDD!J205)), ROUND(SUM((BDD!G205*reduc2),FDP_FACT_KG), 2), "")</f>
        <v/>
      </c>
      <c r="AG215" s="180" t="str">
        <f>IF(NOT(ISBLANK(BDD!K205)), ROUND(SUM((BDD!G205*reduc3),FDP_FACT_KG), 2), "")</f>
        <v/>
      </c>
      <c r="AH215" s="181">
        <f>BDD!C205</f>
        <v>0</v>
      </c>
      <c r="AI215" s="403">
        <f t="shared" si="216"/>
        <v>0</v>
      </c>
      <c r="AJ215" s="182" t="e">
        <f t="shared" si="217"/>
        <v>#VALUE!</v>
      </c>
      <c r="AK215" s="183" t="e">
        <f t="shared" si="218"/>
        <v>#VALUE!</v>
      </c>
      <c r="AL215" s="534"/>
      <c r="AM215" s="410"/>
      <c r="AN215" s="182" t="e">
        <f t="shared" si="219"/>
        <v>#DIV/0!</v>
      </c>
      <c r="AO215" s="184" t="e">
        <f t="shared" si="220"/>
        <v>#DIV/0!</v>
      </c>
      <c r="AP215" s="174"/>
      <c r="AQ215" s="174"/>
      <c r="AR215" s="534"/>
      <c r="AS215" s="409">
        <f t="shared" si="221"/>
        <v>0</v>
      </c>
      <c r="AT215" s="182" t="e">
        <f t="shared" si="222"/>
        <v>#DIV/0!</v>
      </c>
      <c r="AU215" s="183" t="e">
        <f t="shared" si="209"/>
        <v>#DIV/0!</v>
      </c>
      <c r="AV215" s="185">
        <f>COMMANDE!O215</f>
        <v>0</v>
      </c>
      <c r="AW215" s="186" t="str">
        <f t="shared" si="223"/>
        <v>-</v>
      </c>
      <c r="AX215" s="187" t="e">
        <f t="shared" si="224"/>
        <v>#VALUE!</v>
      </c>
      <c r="AY215" s="185">
        <f>COMMANDE!Q215</f>
        <v>0</v>
      </c>
      <c r="AZ215" s="186" t="str">
        <f t="shared" si="225"/>
        <v>-</v>
      </c>
      <c r="BA215" s="187" t="e">
        <f t="shared" si="226"/>
        <v>#VALUE!</v>
      </c>
      <c r="BB215" s="185">
        <f>COMMANDE!S215</f>
        <v>0</v>
      </c>
      <c r="BC215" s="186" t="str">
        <f t="shared" si="227"/>
        <v>-</v>
      </c>
      <c r="BD215" s="187" t="e">
        <f t="shared" si="228"/>
        <v>#VALUE!</v>
      </c>
      <c r="BE215" s="185">
        <f>COMMANDE!U215</f>
        <v>0</v>
      </c>
      <c r="BF215" s="186" t="str">
        <f t="shared" si="229"/>
        <v>-</v>
      </c>
      <c r="BG215" s="187" t="e">
        <f t="shared" si="230"/>
        <v>#VALUE!</v>
      </c>
      <c r="BH215" s="185">
        <f>COMMANDE!W215</f>
        <v>0</v>
      </c>
      <c r="BI215" s="186" t="str">
        <f t="shared" si="231"/>
        <v>-</v>
      </c>
      <c r="BJ215" s="187" t="e">
        <f t="shared" si="232"/>
        <v>#VALUE!</v>
      </c>
      <c r="BK215" s="185">
        <f>COMMANDE!Y215</f>
        <v>0</v>
      </c>
      <c r="BL215" s="186" t="str">
        <f t="shared" si="233"/>
        <v>-</v>
      </c>
      <c r="BM215" s="187" t="e">
        <f t="shared" si="234"/>
        <v>#VALUE!</v>
      </c>
      <c r="BN215" s="185">
        <f>COMMANDE!AA215</f>
        <v>0</v>
      </c>
      <c r="BO215" s="186" t="str">
        <f t="shared" si="235"/>
        <v>-</v>
      </c>
      <c r="BP215" s="187" t="e">
        <f t="shared" si="236"/>
        <v>#VALUE!</v>
      </c>
      <c r="BQ215" s="185">
        <f>COMMANDE!AC215</f>
        <v>0</v>
      </c>
      <c r="BR215" s="186" t="str">
        <f t="shared" si="237"/>
        <v>-</v>
      </c>
      <c r="BS215" s="187" t="e">
        <f t="shared" si="238"/>
        <v>#VALUE!</v>
      </c>
      <c r="BT215" s="185">
        <f>COMMANDE!AE215</f>
        <v>0</v>
      </c>
      <c r="BU215" s="186" t="str">
        <f t="shared" si="239"/>
        <v>-</v>
      </c>
      <c r="BV215" s="187" t="e">
        <f t="shared" si="240"/>
        <v>#VALUE!</v>
      </c>
      <c r="BW215" s="185">
        <f>COMMANDE!AG215</f>
        <v>0</v>
      </c>
      <c r="BX215" s="186" t="str">
        <f t="shared" si="241"/>
        <v>-</v>
      </c>
      <c r="BY215" s="187" t="e">
        <f t="shared" si="242"/>
        <v>#VALUE!</v>
      </c>
      <c r="BZ215" s="185">
        <f>COMMANDE!AI215</f>
        <v>0</v>
      </c>
      <c r="CA215" s="186" t="str">
        <f t="shared" si="243"/>
        <v>-</v>
      </c>
      <c r="CB215" s="187" t="e">
        <f t="shared" si="244"/>
        <v>#VALUE!</v>
      </c>
      <c r="CC215" s="185">
        <f>COMMANDE!AK215</f>
        <v>0</v>
      </c>
      <c r="CD215" s="186" t="str">
        <f t="shared" si="245"/>
        <v>-</v>
      </c>
      <c r="CE215" s="187" t="e">
        <f t="shared" si="246"/>
        <v>#VALUE!</v>
      </c>
      <c r="CF215" s="185">
        <f>COMMANDE!AM215</f>
        <v>0</v>
      </c>
      <c r="CG215" s="186" t="str">
        <f t="shared" si="247"/>
        <v>-</v>
      </c>
      <c r="CH215" s="187" t="e">
        <f t="shared" si="248"/>
        <v>#VALUE!</v>
      </c>
      <c r="CI215" s="185">
        <f>COMMANDE!AO215</f>
        <v>0</v>
      </c>
      <c r="CJ215" s="186" t="str">
        <f t="shared" si="249"/>
        <v>-</v>
      </c>
      <c r="CK215" s="187" t="e">
        <f t="shared" si="250"/>
        <v>#VALUE!</v>
      </c>
      <c r="CL215" s="185">
        <f>COMMANDE!AQ215</f>
        <v>0</v>
      </c>
      <c r="CM215" s="186" t="str">
        <f t="shared" si="251"/>
        <v>-</v>
      </c>
      <c r="CN215" s="187" t="e">
        <f t="shared" si="252"/>
        <v>#VALUE!</v>
      </c>
      <c r="CO215" s="185">
        <f>COMMANDE!AS215</f>
        <v>0</v>
      </c>
      <c r="CP215" s="186" t="str">
        <f t="shared" si="253"/>
        <v>-</v>
      </c>
      <c r="CQ215" s="187" t="e">
        <f t="shared" si="254"/>
        <v>#VALUE!</v>
      </c>
      <c r="CR215" s="185">
        <f>COMMANDE!AU215</f>
        <v>0</v>
      </c>
      <c r="CS215" s="186" t="str">
        <f t="shared" si="255"/>
        <v>-</v>
      </c>
      <c r="CT215" s="187" t="e">
        <f t="shared" si="256"/>
        <v>#VALUE!</v>
      </c>
      <c r="CU215" s="185">
        <f>COMMANDE!AW215</f>
        <v>0</v>
      </c>
      <c r="CV215" s="186" t="str">
        <f t="shared" si="257"/>
        <v>-</v>
      </c>
      <c r="CW215" s="187" t="e">
        <f t="shared" si="258"/>
        <v>#VALUE!</v>
      </c>
      <c r="CX215" s="185">
        <f>COMMANDE!AY215</f>
        <v>0</v>
      </c>
      <c r="CY215" s="186" t="str">
        <f t="shared" si="259"/>
        <v>-</v>
      </c>
      <c r="CZ215" s="187" t="e">
        <f t="shared" si="260"/>
        <v>#VALUE!</v>
      </c>
      <c r="DA215" s="185">
        <f>COMMANDE!BA215</f>
        <v>0</v>
      </c>
      <c r="DB215" s="186" t="str">
        <f t="shared" si="261"/>
        <v>-</v>
      </c>
      <c r="DC215" s="187" t="e">
        <f t="shared" si="262"/>
        <v>#VALUE!</v>
      </c>
      <c r="DD215" s="416"/>
      <c r="DE215" s="188"/>
    </row>
    <row r="216" spans="1:109" ht="40" customHeight="1" x14ac:dyDescent="0.2">
      <c r="A216" s="390" t="e">
        <f t="shared" si="141"/>
        <v>#VALUE!</v>
      </c>
      <c r="B216" s="390" t="e">
        <f t="shared" si="142"/>
        <v>#VALUE!</v>
      </c>
      <c r="C216" s="390" t="e">
        <f t="shared" si="143"/>
        <v>#VALUE!</v>
      </c>
      <c r="D216" s="390" t="e">
        <f t="shared" si="144"/>
        <v>#VALUE!</v>
      </c>
      <c r="E216" s="390" t="e">
        <f t="shared" si="145"/>
        <v>#VALUE!</v>
      </c>
      <c r="F216" s="390" t="e">
        <f t="shared" si="146"/>
        <v>#VALUE!</v>
      </c>
      <c r="G216" s="390" t="e">
        <f t="shared" si="147"/>
        <v>#VALUE!</v>
      </c>
      <c r="H216" s="390" t="e">
        <f t="shared" si="148"/>
        <v>#VALUE!</v>
      </c>
      <c r="I216" s="390" t="e">
        <f t="shared" si="149"/>
        <v>#VALUE!</v>
      </c>
      <c r="J216" s="390" t="e">
        <f t="shared" si="150"/>
        <v>#VALUE!</v>
      </c>
      <c r="K216" s="390" t="e">
        <f t="shared" si="151"/>
        <v>#VALUE!</v>
      </c>
      <c r="L216" s="390" t="e">
        <f t="shared" si="152"/>
        <v>#VALUE!</v>
      </c>
      <c r="M216" s="390" t="e">
        <f t="shared" si="153"/>
        <v>#VALUE!</v>
      </c>
      <c r="N216" s="390" t="e">
        <f t="shared" si="154"/>
        <v>#VALUE!</v>
      </c>
      <c r="O216" s="390" t="e">
        <f t="shared" si="155"/>
        <v>#VALUE!</v>
      </c>
      <c r="P216" s="390" t="e">
        <f t="shared" si="210"/>
        <v>#VALUE!</v>
      </c>
      <c r="Q216" s="390" t="e">
        <f t="shared" si="211"/>
        <v>#VALUE!</v>
      </c>
      <c r="R216" s="390" t="e">
        <f t="shared" si="212"/>
        <v>#VALUE!</v>
      </c>
      <c r="S216" s="390" t="e">
        <f t="shared" si="213"/>
        <v>#VALUE!</v>
      </c>
      <c r="T216" s="390" t="e">
        <f t="shared" si="214"/>
        <v>#VALUE!</v>
      </c>
      <c r="U216" s="387">
        <f t="shared" si="215"/>
        <v>0</v>
      </c>
      <c r="V216" s="175">
        <f>BDD!A206</f>
        <v>0</v>
      </c>
      <c r="W216" s="176">
        <f>BDD!B206</f>
        <v>0</v>
      </c>
      <c r="X216" s="177" t="str">
        <f>IF(BDD!F206=0, "", BDD!F206)</f>
        <v/>
      </c>
      <c r="Y216" s="178" t="e">
        <f>ROUND(BDD!G206+FDP_CMD_KG, 2)</f>
        <v>#VALUE!</v>
      </c>
      <c r="Z216" s="178" t="e">
        <f>ROUND(BDD!G206+FDP_FACT_KG, 2)</f>
        <v>#DIV/0!</v>
      </c>
      <c r="AA216" s="179">
        <f>BDD!H206</f>
        <v>0</v>
      </c>
      <c r="AB216" s="180" t="str">
        <f>IF(NOT(ISBLANK(BDD!I206)), ROUND(SUM((BDD!G206*reduc1),FDP_CMD_KG), 2), "")</f>
        <v/>
      </c>
      <c r="AC216" s="180" t="str">
        <f>IF(NOT(ISBLANK(BDD!J206)), ROUND(SUM((BDD!G206*reduc2),FDP_CMD_KG), 2), "")</f>
        <v/>
      </c>
      <c r="AD216" s="180" t="str">
        <f>IF(NOT(ISBLANK(BDD!K206)), ROUND(SUM((BDD!G206*reduc3),FDP_CMD_KG), 2), "")</f>
        <v/>
      </c>
      <c r="AE216" s="180" t="str">
        <f>IF(NOT(ISBLANK(BDD!I206)), ROUND(SUM((BDD!G206*reduc1),FDP_FACT_KG), 2), "")</f>
        <v/>
      </c>
      <c r="AF216" s="180" t="str">
        <f>IF(NOT(ISBLANK(BDD!J206)), ROUND(SUM((BDD!G206*reduc2),FDP_FACT_KG), 2), "")</f>
        <v/>
      </c>
      <c r="AG216" s="180" t="str">
        <f>IF(NOT(ISBLANK(BDD!K206)), ROUND(SUM((BDD!G206*reduc3),FDP_FACT_KG), 2), "")</f>
        <v/>
      </c>
      <c r="AH216" s="181">
        <f>BDD!C206</f>
        <v>0</v>
      </c>
      <c r="AI216" s="403">
        <f t="shared" si="216"/>
        <v>0</v>
      </c>
      <c r="AJ216" s="182" t="e">
        <f t="shared" si="217"/>
        <v>#VALUE!</v>
      </c>
      <c r="AK216" s="183" t="e">
        <f t="shared" si="218"/>
        <v>#VALUE!</v>
      </c>
      <c r="AL216" s="534"/>
      <c r="AM216" s="410"/>
      <c r="AN216" s="182" t="e">
        <f t="shared" si="219"/>
        <v>#DIV/0!</v>
      </c>
      <c r="AO216" s="184" t="e">
        <f t="shared" si="220"/>
        <v>#DIV/0!</v>
      </c>
      <c r="AP216" s="174"/>
      <c r="AQ216" s="174"/>
      <c r="AR216" s="534"/>
      <c r="AS216" s="409">
        <f t="shared" si="221"/>
        <v>0</v>
      </c>
      <c r="AT216" s="182" t="e">
        <f t="shared" si="222"/>
        <v>#DIV/0!</v>
      </c>
      <c r="AU216" s="183" t="e">
        <f t="shared" si="209"/>
        <v>#DIV/0!</v>
      </c>
      <c r="AV216" s="185">
        <f>COMMANDE!O216</f>
        <v>0</v>
      </c>
      <c r="AW216" s="186" t="str">
        <f t="shared" si="223"/>
        <v>-</v>
      </c>
      <c r="AX216" s="187" t="e">
        <f t="shared" si="224"/>
        <v>#VALUE!</v>
      </c>
      <c r="AY216" s="185">
        <f>COMMANDE!Q216</f>
        <v>0</v>
      </c>
      <c r="AZ216" s="186" t="str">
        <f t="shared" si="225"/>
        <v>-</v>
      </c>
      <c r="BA216" s="187" t="e">
        <f t="shared" si="226"/>
        <v>#VALUE!</v>
      </c>
      <c r="BB216" s="185">
        <f>COMMANDE!S216</f>
        <v>0</v>
      </c>
      <c r="BC216" s="186" t="str">
        <f t="shared" si="227"/>
        <v>-</v>
      </c>
      <c r="BD216" s="187" t="e">
        <f t="shared" si="228"/>
        <v>#VALUE!</v>
      </c>
      <c r="BE216" s="185">
        <f>COMMANDE!U216</f>
        <v>0</v>
      </c>
      <c r="BF216" s="186" t="str">
        <f t="shared" si="229"/>
        <v>-</v>
      </c>
      <c r="BG216" s="187" t="e">
        <f t="shared" si="230"/>
        <v>#VALUE!</v>
      </c>
      <c r="BH216" s="185">
        <f>COMMANDE!W216</f>
        <v>0</v>
      </c>
      <c r="BI216" s="186" t="str">
        <f t="shared" si="231"/>
        <v>-</v>
      </c>
      <c r="BJ216" s="187" t="e">
        <f t="shared" si="232"/>
        <v>#VALUE!</v>
      </c>
      <c r="BK216" s="185">
        <f>COMMANDE!Y216</f>
        <v>0</v>
      </c>
      <c r="BL216" s="186" t="str">
        <f t="shared" si="233"/>
        <v>-</v>
      </c>
      <c r="BM216" s="187" t="e">
        <f t="shared" si="234"/>
        <v>#VALUE!</v>
      </c>
      <c r="BN216" s="185">
        <f>COMMANDE!AA216</f>
        <v>0</v>
      </c>
      <c r="BO216" s="186" t="str">
        <f t="shared" si="235"/>
        <v>-</v>
      </c>
      <c r="BP216" s="187" t="e">
        <f t="shared" si="236"/>
        <v>#VALUE!</v>
      </c>
      <c r="BQ216" s="185">
        <f>COMMANDE!AC216</f>
        <v>0</v>
      </c>
      <c r="BR216" s="186" t="str">
        <f t="shared" si="237"/>
        <v>-</v>
      </c>
      <c r="BS216" s="187" t="e">
        <f t="shared" si="238"/>
        <v>#VALUE!</v>
      </c>
      <c r="BT216" s="185">
        <f>COMMANDE!AE216</f>
        <v>0</v>
      </c>
      <c r="BU216" s="186" t="str">
        <f t="shared" si="239"/>
        <v>-</v>
      </c>
      <c r="BV216" s="187" t="e">
        <f t="shared" si="240"/>
        <v>#VALUE!</v>
      </c>
      <c r="BW216" s="185">
        <f>COMMANDE!AG216</f>
        <v>0</v>
      </c>
      <c r="BX216" s="186" t="str">
        <f t="shared" si="241"/>
        <v>-</v>
      </c>
      <c r="BY216" s="187" t="e">
        <f t="shared" si="242"/>
        <v>#VALUE!</v>
      </c>
      <c r="BZ216" s="185">
        <f>COMMANDE!AI216</f>
        <v>0</v>
      </c>
      <c r="CA216" s="186" t="str">
        <f t="shared" si="243"/>
        <v>-</v>
      </c>
      <c r="CB216" s="187" t="e">
        <f t="shared" si="244"/>
        <v>#VALUE!</v>
      </c>
      <c r="CC216" s="185">
        <f>COMMANDE!AK216</f>
        <v>0</v>
      </c>
      <c r="CD216" s="186" t="str">
        <f t="shared" si="245"/>
        <v>-</v>
      </c>
      <c r="CE216" s="187" t="e">
        <f t="shared" si="246"/>
        <v>#VALUE!</v>
      </c>
      <c r="CF216" s="185">
        <f>COMMANDE!AM216</f>
        <v>0</v>
      </c>
      <c r="CG216" s="186" t="str">
        <f t="shared" si="247"/>
        <v>-</v>
      </c>
      <c r="CH216" s="187" t="e">
        <f t="shared" si="248"/>
        <v>#VALUE!</v>
      </c>
      <c r="CI216" s="185">
        <f>COMMANDE!AO216</f>
        <v>0</v>
      </c>
      <c r="CJ216" s="186" t="str">
        <f t="shared" si="249"/>
        <v>-</v>
      </c>
      <c r="CK216" s="187" t="e">
        <f t="shared" si="250"/>
        <v>#VALUE!</v>
      </c>
      <c r="CL216" s="185">
        <f>COMMANDE!AQ216</f>
        <v>0</v>
      </c>
      <c r="CM216" s="186" t="str">
        <f t="shared" si="251"/>
        <v>-</v>
      </c>
      <c r="CN216" s="187" t="e">
        <f t="shared" si="252"/>
        <v>#VALUE!</v>
      </c>
      <c r="CO216" s="185">
        <f>COMMANDE!AS216</f>
        <v>0</v>
      </c>
      <c r="CP216" s="186" t="str">
        <f t="shared" si="253"/>
        <v>-</v>
      </c>
      <c r="CQ216" s="187" t="e">
        <f t="shared" si="254"/>
        <v>#VALUE!</v>
      </c>
      <c r="CR216" s="185">
        <f>COMMANDE!AU216</f>
        <v>0</v>
      </c>
      <c r="CS216" s="186" t="str">
        <f t="shared" si="255"/>
        <v>-</v>
      </c>
      <c r="CT216" s="187" t="e">
        <f t="shared" si="256"/>
        <v>#VALUE!</v>
      </c>
      <c r="CU216" s="185">
        <f>COMMANDE!AW216</f>
        <v>0</v>
      </c>
      <c r="CV216" s="186" t="str">
        <f t="shared" si="257"/>
        <v>-</v>
      </c>
      <c r="CW216" s="187" t="e">
        <f t="shared" si="258"/>
        <v>#VALUE!</v>
      </c>
      <c r="CX216" s="185">
        <f>COMMANDE!AY216</f>
        <v>0</v>
      </c>
      <c r="CY216" s="186" t="str">
        <f t="shared" si="259"/>
        <v>-</v>
      </c>
      <c r="CZ216" s="187" t="e">
        <f t="shared" si="260"/>
        <v>#VALUE!</v>
      </c>
      <c r="DA216" s="185">
        <f>COMMANDE!BA216</f>
        <v>0</v>
      </c>
      <c r="DB216" s="186" t="str">
        <f t="shared" si="261"/>
        <v>-</v>
      </c>
      <c r="DC216" s="187" t="e">
        <f t="shared" si="262"/>
        <v>#VALUE!</v>
      </c>
      <c r="DD216" s="416"/>
      <c r="DE216" s="188"/>
    </row>
    <row r="217" spans="1:109" ht="40" customHeight="1" x14ac:dyDescent="0.2">
      <c r="A217" s="390" t="e">
        <f t="shared" si="141"/>
        <v>#VALUE!</v>
      </c>
      <c r="B217" s="390" t="e">
        <f t="shared" si="142"/>
        <v>#VALUE!</v>
      </c>
      <c r="C217" s="390" t="e">
        <f t="shared" si="143"/>
        <v>#VALUE!</v>
      </c>
      <c r="D217" s="390" t="e">
        <f t="shared" si="144"/>
        <v>#VALUE!</v>
      </c>
      <c r="E217" s="390" t="e">
        <f t="shared" si="145"/>
        <v>#VALUE!</v>
      </c>
      <c r="F217" s="390" t="e">
        <f t="shared" si="146"/>
        <v>#VALUE!</v>
      </c>
      <c r="G217" s="390" t="e">
        <f t="shared" si="147"/>
        <v>#VALUE!</v>
      </c>
      <c r="H217" s="390" t="e">
        <f t="shared" si="148"/>
        <v>#VALUE!</v>
      </c>
      <c r="I217" s="390" t="e">
        <f t="shared" si="149"/>
        <v>#VALUE!</v>
      </c>
      <c r="J217" s="390" t="e">
        <f t="shared" si="150"/>
        <v>#VALUE!</v>
      </c>
      <c r="K217" s="390" t="e">
        <f t="shared" si="151"/>
        <v>#VALUE!</v>
      </c>
      <c r="L217" s="390" t="e">
        <f t="shared" si="152"/>
        <v>#VALUE!</v>
      </c>
      <c r="M217" s="390" t="e">
        <f t="shared" si="153"/>
        <v>#VALUE!</v>
      </c>
      <c r="N217" s="390" t="e">
        <f t="shared" si="154"/>
        <v>#VALUE!</v>
      </c>
      <c r="O217" s="390" t="e">
        <f t="shared" si="155"/>
        <v>#VALUE!</v>
      </c>
      <c r="P217" s="390" t="e">
        <f t="shared" si="210"/>
        <v>#VALUE!</v>
      </c>
      <c r="Q217" s="390" t="e">
        <f t="shared" si="211"/>
        <v>#VALUE!</v>
      </c>
      <c r="R217" s="390" t="e">
        <f t="shared" si="212"/>
        <v>#VALUE!</v>
      </c>
      <c r="S217" s="390" t="e">
        <f t="shared" si="213"/>
        <v>#VALUE!</v>
      </c>
      <c r="T217" s="390" t="e">
        <f t="shared" si="214"/>
        <v>#VALUE!</v>
      </c>
      <c r="U217" s="387">
        <f t="shared" si="215"/>
        <v>0</v>
      </c>
      <c r="V217" s="175">
        <f>BDD!A207</f>
        <v>0</v>
      </c>
      <c r="W217" s="176">
        <f>BDD!B207</f>
        <v>0</v>
      </c>
      <c r="X217" s="177" t="str">
        <f>IF(BDD!F207=0, "", BDD!F207)</f>
        <v/>
      </c>
      <c r="Y217" s="178" t="e">
        <f>ROUND(BDD!G207+FDP_CMD_KG, 2)</f>
        <v>#VALUE!</v>
      </c>
      <c r="Z217" s="178" t="e">
        <f>ROUND(BDD!G207+FDP_FACT_KG, 2)</f>
        <v>#DIV/0!</v>
      </c>
      <c r="AA217" s="179">
        <f>BDD!H207</f>
        <v>0</v>
      </c>
      <c r="AB217" s="180" t="str">
        <f>IF(NOT(ISBLANK(BDD!I207)), ROUND(SUM((BDD!G207*reduc1),FDP_CMD_KG), 2), "")</f>
        <v/>
      </c>
      <c r="AC217" s="180" t="str">
        <f>IF(NOT(ISBLANK(BDD!J207)), ROUND(SUM((BDD!G207*reduc2),FDP_CMD_KG), 2), "")</f>
        <v/>
      </c>
      <c r="AD217" s="180" t="str">
        <f>IF(NOT(ISBLANK(BDD!K207)), ROUND(SUM((BDD!G207*reduc3),FDP_CMD_KG), 2), "")</f>
        <v/>
      </c>
      <c r="AE217" s="180" t="str">
        <f>IF(NOT(ISBLANK(BDD!I207)), ROUND(SUM((BDD!G207*reduc1),FDP_FACT_KG), 2), "")</f>
        <v/>
      </c>
      <c r="AF217" s="180" t="str">
        <f>IF(NOT(ISBLANK(BDD!J207)), ROUND(SUM((BDD!G207*reduc2),FDP_FACT_KG), 2), "")</f>
        <v/>
      </c>
      <c r="AG217" s="180" t="str">
        <f>IF(NOT(ISBLANK(BDD!K207)), ROUND(SUM((BDD!G207*reduc3),FDP_FACT_KG), 2), "")</f>
        <v/>
      </c>
      <c r="AH217" s="181">
        <f>BDD!C207</f>
        <v>0</v>
      </c>
      <c r="AI217" s="403">
        <f t="shared" si="216"/>
        <v>0</v>
      </c>
      <c r="AJ217" s="182" t="e">
        <f t="shared" si="217"/>
        <v>#VALUE!</v>
      </c>
      <c r="AK217" s="183" t="e">
        <f t="shared" si="218"/>
        <v>#VALUE!</v>
      </c>
      <c r="AL217" s="534"/>
      <c r="AM217" s="410"/>
      <c r="AN217" s="182" t="e">
        <f t="shared" si="219"/>
        <v>#DIV/0!</v>
      </c>
      <c r="AO217" s="184" t="e">
        <f t="shared" si="220"/>
        <v>#DIV/0!</v>
      </c>
      <c r="AP217" s="174"/>
      <c r="AQ217" s="174"/>
      <c r="AR217" s="534"/>
      <c r="AS217" s="409">
        <f t="shared" si="221"/>
        <v>0</v>
      </c>
      <c r="AT217" s="182" t="e">
        <f t="shared" si="222"/>
        <v>#DIV/0!</v>
      </c>
      <c r="AU217" s="183" t="e">
        <f t="shared" si="209"/>
        <v>#DIV/0!</v>
      </c>
      <c r="AV217" s="185">
        <f>COMMANDE!O217</f>
        <v>0</v>
      </c>
      <c r="AW217" s="186" t="str">
        <f t="shared" si="223"/>
        <v>-</v>
      </c>
      <c r="AX217" s="187" t="e">
        <f t="shared" si="224"/>
        <v>#VALUE!</v>
      </c>
      <c r="AY217" s="185">
        <f>COMMANDE!Q217</f>
        <v>0</v>
      </c>
      <c r="AZ217" s="186" t="str">
        <f t="shared" si="225"/>
        <v>-</v>
      </c>
      <c r="BA217" s="187" t="e">
        <f t="shared" si="226"/>
        <v>#VALUE!</v>
      </c>
      <c r="BB217" s="185">
        <f>COMMANDE!S217</f>
        <v>0</v>
      </c>
      <c r="BC217" s="186" t="str">
        <f t="shared" si="227"/>
        <v>-</v>
      </c>
      <c r="BD217" s="187" t="e">
        <f t="shared" si="228"/>
        <v>#VALUE!</v>
      </c>
      <c r="BE217" s="185">
        <f>COMMANDE!U217</f>
        <v>0</v>
      </c>
      <c r="BF217" s="186" t="str">
        <f t="shared" si="229"/>
        <v>-</v>
      </c>
      <c r="BG217" s="187" t="e">
        <f t="shared" si="230"/>
        <v>#VALUE!</v>
      </c>
      <c r="BH217" s="185">
        <f>COMMANDE!W217</f>
        <v>0</v>
      </c>
      <c r="BI217" s="186" t="str">
        <f t="shared" si="231"/>
        <v>-</v>
      </c>
      <c r="BJ217" s="187" t="e">
        <f t="shared" si="232"/>
        <v>#VALUE!</v>
      </c>
      <c r="BK217" s="185">
        <f>COMMANDE!Y217</f>
        <v>0</v>
      </c>
      <c r="BL217" s="186" t="str">
        <f t="shared" si="233"/>
        <v>-</v>
      </c>
      <c r="BM217" s="187" t="e">
        <f t="shared" si="234"/>
        <v>#VALUE!</v>
      </c>
      <c r="BN217" s="185">
        <f>COMMANDE!AA217</f>
        <v>0</v>
      </c>
      <c r="BO217" s="186" t="str">
        <f t="shared" si="235"/>
        <v>-</v>
      </c>
      <c r="BP217" s="187" t="e">
        <f t="shared" si="236"/>
        <v>#VALUE!</v>
      </c>
      <c r="BQ217" s="185">
        <f>COMMANDE!AC217</f>
        <v>0</v>
      </c>
      <c r="BR217" s="186" t="str">
        <f t="shared" si="237"/>
        <v>-</v>
      </c>
      <c r="BS217" s="187" t="e">
        <f t="shared" si="238"/>
        <v>#VALUE!</v>
      </c>
      <c r="BT217" s="185">
        <f>COMMANDE!AE217</f>
        <v>0</v>
      </c>
      <c r="BU217" s="186" t="str">
        <f t="shared" si="239"/>
        <v>-</v>
      </c>
      <c r="BV217" s="187" t="e">
        <f t="shared" si="240"/>
        <v>#VALUE!</v>
      </c>
      <c r="BW217" s="185">
        <f>COMMANDE!AG217</f>
        <v>0</v>
      </c>
      <c r="BX217" s="186" t="str">
        <f t="shared" si="241"/>
        <v>-</v>
      </c>
      <c r="BY217" s="187" t="e">
        <f t="shared" si="242"/>
        <v>#VALUE!</v>
      </c>
      <c r="BZ217" s="185">
        <f>COMMANDE!AI217</f>
        <v>0</v>
      </c>
      <c r="CA217" s="186" t="str">
        <f t="shared" si="243"/>
        <v>-</v>
      </c>
      <c r="CB217" s="187" t="e">
        <f t="shared" si="244"/>
        <v>#VALUE!</v>
      </c>
      <c r="CC217" s="185">
        <f>COMMANDE!AK217</f>
        <v>0</v>
      </c>
      <c r="CD217" s="186" t="str">
        <f t="shared" si="245"/>
        <v>-</v>
      </c>
      <c r="CE217" s="187" t="e">
        <f t="shared" si="246"/>
        <v>#VALUE!</v>
      </c>
      <c r="CF217" s="185">
        <f>COMMANDE!AM217</f>
        <v>0</v>
      </c>
      <c r="CG217" s="186" t="str">
        <f t="shared" si="247"/>
        <v>-</v>
      </c>
      <c r="CH217" s="187" t="e">
        <f t="shared" si="248"/>
        <v>#VALUE!</v>
      </c>
      <c r="CI217" s="185">
        <f>COMMANDE!AO217</f>
        <v>0</v>
      </c>
      <c r="CJ217" s="186" t="str">
        <f t="shared" si="249"/>
        <v>-</v>
      </c>
      <c r="CK217" s="187" t="e">
        <f t="shared" si="250"/>
        <v>#VALUE!</v>
      </c>
      <c r="CL217" s="185">
        <f>COMMANDE!AQ217</f>
        <v>0</v>
      </c>
      <c r="CM217" s="186" t="str">
        <f t="shared" si="251"/>
        <v>-</v>
      </c>
      <c r="CN217" s="187" t="e">
        <f t="shared" si="252"/>
        <v>#VALUE!</v>
      </c>
      <c r="CO217" s="185">
        <f>COMMANDE!AS217</f>
        <v>0</v>
      </c>
      <c r="CP217" s="186" t="str">
        <f t="shared" si="253"/>
        <v>-</v>
      </c>
      <c r="CQ217" s="187" t="e">
        <f t="shared" si="254"/>
        <v>#VALUE!</v>
      </c>
      <c r="CR217" s="185">
        <f>COMMANDE!AU217</f>
        <v>0</v>
      </c>
      <c r="CS217" s="186" t="str">
        <f t="shared" si="255"/>
        <v>-</v>
      </c>
      <c r="CT217" s="187" t="e">
        <f t="shared" si="256"/>
        <v>#VALUE!</v>
      </c>
      <c r="CU217" s="185">
        <f>COMMANDE!AW217</f>
        <v>0</v>
      </c>
      <c r="CV217" s="186" t="str">
        <f t="shared" si="257"/>
        <v>-</v>
      </c>
      <c r="CW217" s="187" t="e">
        <f t="shared" si="258"/>
        <v>#VALUE!</v>
      </c>
      <c r="CX217" s="185">
        <f>COMMANDE!AY217</f>
        <v>0</v>
      </c>
      <c r="CY217" s="186" t="str">
        <f t="shared" si="259"/>
        <v>-</v>
      </c>
      <c r="CZ217" s="187" t="e">
        <f t="shared" si="260"/>
        <v>#VALUE!</v>
      </c>
      <c r="DA217" s="185">
        <f>COMMANDE!BA217</f>
        <v>0</v>
      </c>
      <c r="DB217" s="186" t="str">
        <f t="shared" si="261"/>
        <v>-</v>
      </c>
      <c r="DC217" s="187" t="e">
        <f t="shared" si="262"/>
        <v>#VALUE!</v>
      </c>
      <c r="DD217" s="416"/>
      <c r="DE217" s="188"/>
    </row>
    <row r="218" spans="1:109" ht="40" customHeight="1" x14ac:dyDescent="0.2">
      <c r="A218" s="391" t="e">
        <f t="shared" si="141"/>
        <v>#VALUE!</v>
      </c>
      <c r="B218" s="391" t="e">
        <f t="shared" si="142"/>
        <v>#VALUE!</v>
      </c>
      <c r="C218" s="391" t="e">
        <f t="shared" si="143"/>
        <v>#VALUE!</v>
      </c>
      <c r="D218" s="391" t="e">
        <f t="shared" si="144"/>
        <v>#VALUE!</v>
      </c>
      <c r="E218" s="391" t="e">
        <f t="shared" si="145"/>
        <v>#VALUE!</v>
      </c>
      <c r="F218" s="391" t="e">
        <f t="shared" si="146"/>
        <v>#VALUE!</v>
      </c>
      <c r="G218" s="391" t="e">
        <f t="shared" si="147"/>
        <v>#VALUE!</v>
      </c>
      <c r="H218" s="391" t="e">
        <f t="shared" si="148"/>
        <v>#VALUE!</v>
      </c>
      <c r="I218" s="391" t="e">
        <f t="shared" si="149"/>
        <v>#VALUE!</v>
      </c>
      <c r="J218" s="391" t="e">
        <f t="shared" si="150"/>
        <v>#VALUE!</v>
      </c>
      <c r="K218" s="391" t="e">
        <f t="shared" si="151"/>
        <v>#VALUE!</v>
      </c>
      <c r="L218" s="391" t="e">
        <f t="shared" si="152"/>
        <v>#VALUE!</v>
      </c>
      <c r="M218" s="391" t="e">
        <f t="shared" si="153"/>
        <v>#VALUE!</v>
      </c>
      <c r="N218" s="391" t="e">
        <f t="shared" si="154"/>
        <v>#VALUE!</v>
      </c>
      <c r="O218" s="391" t="e">
        <f t="shared" si="155"/>
        <v>#VALUE!</v>
      </c>
      <c r="P218" s="390" t="e">
        <f t="shared" si="210"/>
        <v>#VALUE!</v>
      </c>
      <c r="Q218" s="390" t="e">
        <f t="shared" si="211"/>
        <v>#VALUE!</v>
      </c>
      <c r="R218" s="390" t="e">
        <f t="shared" si="212"/>
        <v>#VALUE!</v>
      </c>
      <c r="S218" s="390" t="e">
        <f t="shared" si="213"/>
        <v>#VALUE!</v>
      </c>
      <c r="T218" s="390" t="e">
        <f t="shared" si="214"/>
        <v>#VALUE!</v>
      </c>
      <c r="U218" s="387">
        <f t="shared" si="215"/>
        <v>0</v>
      </c>
      <c r="V218" s="175">
        <f>BDD!A208</f>
        <v>0</v>
      </c>
      <c r="W218" s="176">
        <f>BDD!B208</f>
        <v>0</v>
      </c>
      <c r="X218" s="177" t="str">
        <f>IF(BDD!F208=0, "", BDD!F208)</f>
        <v/>
      </c>
      <c r="Y218" s="178" t="e">
        <f>ROUND(BDD!G208+FDP_CMD_KG, 2)</f>
        <v>#VALUE!</v>
      </c>
      <c r="Z218" s="178" t="e">
        <f>ROUND(BDD!G208+FDP_FACT_KG, 2)</f>
        <v>#DIV/0!</v>
      </c>
      <c r="AA218" s="179">
        <f>BDD!H208</f>
        <v>0</v>
      </c>
      <c r="AB218" s="180" t="str">
        <f>IF(NOT(ISBLANK(BDD!I208)), ROUND(SUM((BDD!G208*reduc1),FDP_CMD_KG), 2), "")</f>
        <v/>
      </c>
      <c r="AC218" s="180" t="str">
        <f>IF(NOT(ISBLANK(BDD!J208)), ROUND(SUM((BDD!G208*reduc2),FDP_CMD_KG), 2), "")</f>
        <v/>
      </c>
      <c r="AD218" s="180" t="str">
        <f>IF(NOT(ISBLANK(BDD!K208)), ROUND(SUM((BDD!G208*reduc3),FDP_CMD_KG), 2), "")</f>
        <v/>
      </c>
      <c r="AE218" s="180" t="str">
        <f>IF(NOT(ISBLANK(BDD!I208)), ROUND(SUM((BDD!G208*reduc1),FDP_FACT_KG), 2), "")</f>
        <v/>
      </c>
      <c r="AF218" s="180" t="str">
        <f>IF(NOT(ISBLANK(BDD!J208)), ROUND(SUM((BDD!G208*reduc2),FDP_FACT_KG), 2), "")</f>
        <v/>
      </c>
      <c r="AG218" s="180" t="str">
        <f>IF(NOT(ISBLANK(BDD!K208)), ROUND(SUM((BDD!G208*reduc3),FDP_FACT_KG), 2), "")</f>
        <v/>
      </c>
      <c r="AH218" s="181">
        <f>BDD!C208</f>
        <v>0</v>
      </c>
      <c r="AI218" s="403">
        <f t="shared" si="216"/>
        <v>0</v>
      </c>
      <c r="AJ218" s="182" t="e">
        <f t="shared" si="217"/>
        <v>#VALUE!</v>
      </c>
      <c r="AK218" s="183" t="e">
        <f t="shared" si="218"/>
        <v>#VALUE!</v>
      </c>
      <c r="AL218" s="534"/>
      <c r="AM218" s="410"/>
      <c r="AN218" s="182" t="e">
        <f t="shared" si="219"/>
        <v>#DIV/0!</v>
      </c>
      <c r="AO218" s="184" t="e">
        <f t="shared" si="220"/>
        <v>#DIV/0!</v>
      </c>
      <c r="AP218" s="174"/>
      <c r="AQ218" s="174"/>
      <c r="AR218" s="534"/>
      <c r="AS218" s="409">
        <f t="shared" si="221"/>
        <v>0</v>
      </c>
      <c r="AT218" s="182" t="e">
        <f t="shared" si="222"/>
        <v>#DIV/0!</v>
      </c>
      <c r="AU218" s="183" t="e">
        <f t="shared" si="209"/>
        <v>#DIV/0!</v>
      </c>
      <c r="AV218" s="185">
        <f>COMMANDE!O218</f>
        <v>0</v>
      </c>
      <c r="AW218" s="186" t="str">
        <f t="shared" si="223"/>
        <v>-</v>
      </c>
      <c r="AX218" s="187" t="e">
        <f t="shared" si="224"/>
        <v>#VALUE!</v>
      </c>
      <c r="AY218" s="185">
        <f>COMMANDE!Q218</f>
        <v>0</v>
      </c>
      <c r="AZ218" s="186" t="str">
        <f t="shared" si="225"/>
        <v>-</v>
      </c>
      <c r="BA218" s="187" t="e">
        <f t="shared" si="226"/>
        <v>#VALUE!</v>
      </c>
      <c r="BB218" s="185">
        <f>COMMANDE!S218</f>
        <v>0</v>
      </c>
      <c r="BC218" s="186" t="str">
        <f t="shared" si="227"/>
        <v>-</v>
      </c>
      <c r="BD218" s="187" t="e">
        <f t="shared" si="228"/>
        <v>#VALUE!</v>
      </c>
      <c r="BE218" s="185">
        <f>COMMANDE!U218</f>
        <v>0</v>
      </c>
      <c r="BF218" s="186" t="str">
        <f t="shared" si="229"/>
        <v>-</v>
      </c>
      <c r="BG218" s="187" t="e">
        <f t="shared" si="230"/>
        <v>#VALUE!</v>
      </c>
      <c r="BH218" s="185">
        <f>COMMANDE!W218</f>
        <v>0</v>
      </c>
      <c r="BI218" s="186" t="str">
        <f t="shared" si="231"/>
        <v>-</v>
      </c>
      <c r="BJ218" s="187" t="e">
        <f t="shared" si="232"/>
        <v>#VALUE!</v>
      </c>
      <c r="BK218" s="185">
        <f>COMMANDE!Y218</f>
        <v>0</v>
      </c>
      <c r="BL218" s="186" t="str">
        <f t="shared" si="233"/>
        <v>-</v>
      </c>
      <c r="BM218" s="187" t="e">
        <f t="shared" si="234"/>
        <v>#VALUE!</v>
      </c>
      <c r="BN218" s="185">
        <f>COMMANDE!AA218</f>
        <v>0</v>
      </c>
      <c r="BO218" s="186" t="str">
        <f t="shared" si="235"/>
        <v>-</v>
      </c>
      <c r="BP218" s="187" t="e">
        <f t="shared" si="236"/>
        <v>#VALUE!</v>
      </c>
      <c r="BQ218" s="185">
        <f>COMMANDE!AC218</f>
        <v>0</v>
      </c>
      <c r="BR218" s="186" t="str">
        <f t="shared" si="237"/>
        <v>-</v>
      </c>
      <c r="BS218" s="187" t="e">
        <f t="shared" si="238"/>
        <v>#VALUE!</v>
      </c>
      <c r="BT218" s="185">
        <f>COMMANDE!AE218</f>
        <v>0</v>
      </c>
      <c r="BU218" s="186" t="str">
        <f t="shared" si="239"/>
        <v>-</v>
      </c>
      <c r="BV218" s="187" t="e">
        <f t="shared" si="240"/>
        <v>#VALUE!</v>
      </c>
      <c r="BW218" s="185">
        <f>COMMANDE!AG218</f>
        <v>0</v>
      </c>
      <c r="BX218" s="186" t="str">
        <f t="shared" si="241"/>
        <v>-</v>
      </c>
      <c r="BY218" s="187" t="e">
        <f t="shared" si="242"/>
        <v>#VALUE!</v>
      </c>
      <c r="BZ218" s="185">
        <f>COMMANDE!AI218</f>
        <v>0</v>
      </c>
      <c r="CA218" s="186" t="str">
        <f t="shared" si="243"/>
        <v>-</v>
      </c>
      <c r="CB218" s="187" t="e">
        <f t="shared" si="244"/>
        <v>#VALUE!</v>
      </c>
      <c r="CC218" s="185">
        <f>COMMANDE!AK218</f>
        <v>0</v>
      </c>
      <c r="CD218" s="186" t="str">
        <f t="shared" si="245"/>
        <v>-</v>
      </c>
      <c r="CE218" s="187" t="e">
        <f t="shared" si="246"/>
        <v>#VALUE!</v>
      </c>
      <c r="CF218" s="185">
        <f>COMMANDE!AM218</f>
        <v>0</v>
      </c>
      <c r="CG218" s="186" t="str">
        <f t="shared" si="247"/>
        <v>-</v>
      </c>
      <c r="CH218" s="187" t="e">
        <f t="shared" si="248"/>
        <v>#VALUE!</v>
      </c>
      <c r="CI218" s="185">
        <f>COMMANDE!AO218</f>
        <v>0</v>
      </c>
      <c r="CJ218" s="186" t="str">
        <f t="shared" si="249"/>
        <v>-</v>
      </c>
      <c r="CK218" s="187" t="e">
        <f t="shared" si="250"/>
        <v>#VALUE!</v>
      </c>
      <c r="CL218" s="185">
        <f>COMMANDE!AQ218</f>
        <v>0</v>
      </c>
      <c r="CM218" s="186" t="str">
        <f t="shared" si="251"/>
        <v>-</v>
      </c>
      <c r="CN218" s="187" t="e">
        <f t="shared" si="252"/>
        <v>#VALUE!</v>
      </c>
      <c r="CO218" s="185">
        <f>COMMANDE!AS218</f>
        <v>0</v>
      </c>
      <c r="CP218" s="186" t="str">
        <f t="shared" si="253"/>
        <v>-</v>
      </c>
      <c r="CQ218" s="187" t="e">
        <f t="shared" si="254"/>
        <v>#VALUE!</v>
      </c>
      <c r="CR218" s="185">
        <f>COMMANDE!AU218</f>
        <v>0</v>
      </c>
      <c r="CS218" s="186" t="str">
        <f t="shared" si="255"/>
        <v>-</v>
      </c>
      <c r="CT218" s="187" t="e">
        <f t="shared" si="256"/>
        <v>#VALUE!</v>
      </c>
      <c r="CU218" s="185">
        <f>COMMANDE!AW218</f>
        <v>0</v>
      </c>
      <c r="CV218" s="186" t="str">
        <f t="shared" si="257"/>
        <v>-</v>
      </c>
      <c r="CW218" s="187" t="e">
        <f t="shared" si="258"/>
        <v>#VALUE!</v>
      </c>
      <c r="CX218" s="185">
        <f>COMMANDE!AY218</f>
        <v>0</v>
      </c>
      <c r="CY218" s="186" t="str">
        <f t="shared" si="259"/>
        <v>-</v>
      </c>
      <c r="CZ218" s="187" t="e">
        <f t="shared" si="260"/>
        <v>#VALUE!</v>
      </c>
      <c r="DA218" s="185">
        <f>COMMANDE!BA218</f>
        <v>0</v>
      </c>
      <c r="DB218" s="186" t="str">
        <f t="shared" si="261"/>
        <v>-</v>
      </c>
      <c r="DC218" s="187" t="e">
        <f t="shared" si="262"/>
        <v>#VALUE!</v>
      </c>
      <c r="DD218" s="416"/>
      <c r="DE218" s="188"/>
    </row>
    <row r="219" spans="1:109" ht="40" customHeight="1" x14ac:dyDescent="0.2">
      <c r="A219" s="391" t="e">
        <f t="shared" si="141"/>
        <v>#VALUE!</v>
      </c>
      <c r="B219" s="391" t="e">
        <f t="shared" si="142"/>
        <v>#VALUE!</v>
      </c>
      <c r="C219" s="391" t="e">
        <f t="shared" si="143"/>
        <v>#VALUE!</v>
      </c>
      <c r="D219" s="391" t="e">
        <f t="shared" si="144"/>
        <v>#VALUE!</v>
      </c>
      <c r="E219" s="391" t="e">
        <f t="shared" si="145"/>
        <v>#VALUE!</v>
      </c>
      <c r="F219" s="391" t="e">
        <f t="shared" si="146"/>
        <v>#VALUE!</v>
      </c>
      <c r="G219" s="391" t="e">
        <f t="shared" si="147"/>
        <v>#VALUE!</v>
      </c>
      <c r="H219" s="391" t="e">
        <f t="shared" si="148"/>
        <v>#VALUE!</v>
      </c>
      <c r="I219" s="391" t="e">
        <f t="shared" si="149"/>
        <v>#VALUE!</v>
      </c>
      <c r="J219" s="391" t="e">
        <f t="shared" si="150"/>
        <v>#VALUE!</v>
      </c>
      <c r="K219" s="391" t="e">
        <f t="shared" si="151"/>
        <v>#VALUE!</v>
      </c>
      <c r="L219" s="391" t="e">
        <f t="shared" si="152"/>
        <v>#VALUE!</v>
      </c>
      <c r="M219" s="391" t="e">
        <f t="shared" si="153"/>
        <v>#VALUE!</v>
      </c>
      <c r="N219" s="391" t="e">
        <f t="shared" si="154"/>
        <v>#VALUE!</v>
      </c>
      <c r="O219" s="391" t="e">
        <f t="shared" si="155"/>
        <v>#VALUE!</v>
      </c>
      <c r="P219" s="390" t="e">
        <f t="shared" si="210"/>
        <v>#VALUE!</v>
      </c>
      <c r="Q219" s="390" t="e">
        <f t="shared" si="211"/>
        <v>#VALUE!</v>
      </c>
      <c r="R219" s="390" t="e">
        <f t="shared" si="212"/>
        <v>#VALUE!</v>
      </c>
      <c r="S219" s="390" t="e">
        <f t="shared" si="213"/>
        <v>#VALUE!</v>
      </c>
      <c r="T219" s="390" t="e">
        <f t="shared" si="214"/>
        <v>#VALUE!</v>
      </c>
      <c r="U219" s="387">
        <f t="shared" si="215"/>
        <v>0</v>
      </c>
      <c r="V219" s="175">
        <f>BDD!A209</f>
        <v>0</v>
      </c>
      <c r="W219" s="176">
        <f>BDD!B209</f>
        <v>0</v>
      </c>
      <c r="X219" s="177" t="str">
        <f>IF(BDD!F209=0, "", BDD!F209)</f>
        <v/>
      </c>
      <c r="Y219" s="178" t="e">
        <f>ROUND(BDD!G209+FDP_CMD_KG, 2)</f>
        <v>#VALUE!</v>
      </c>
      <c r="Z219" s="178" t="e">
        <f>ROUND(BDD!G209+FDP_FACT_KG, 2)</f>
        <v>#DIV/0!</v>
      </c>
      <c r="AA219" s="179">
        <f>BDD!H209</f>
        <v>0</v>
      </c>
      <c r="AB219" s="180" t="str">
        <f>IF(NOT(ISBLANK(BDD!I209)), ROUND(SUM((BDD!G209*reduc1),FDP_CMD_KG), 2), "")</f>
        <v/>
      </c>
      <c r="AC219" s="180" t="str">
        <f>IF(NOT(ISBLANK(BDD!J209)), ROUND(SUM((BDD!G209*reduc2),FDP_CMD_KG), 2), "")</f>
        <v/>
      </c>
      <c r="AD219" s="180" t="str">
        <f>IF(NOT(ISBLANK(BDD!K209)), ROUND(SUM((BDD!G209*reduc3),FDP_CMD_KG), 2), "")</f>
        <v/>
      </c>
      <c r="AE219" s="180" t="str">
        <f>IF(NOT(ISBLANK(BDD!I209)), ROUND(SUM((BDD!G209*reduc1),FDP_FACT_KG), 2), "")</f>
        <v/>
      </c>
      <c r="AF219" s="180" t="str">
        <f>IF(NOT(ISBLANK(BDD!J209)), ROUND(SUM((BDD!G209*reduc2),FDP_FACT_KG), 2), "")</f>
        <v/>
      </c>
      <c r="AG219" s="180" t="str">
        <f>IF(NOT(ISBLANK(BDD!K209)), ROUND(SUM((BDD!G209*reduc3),FDP_FACT_KG), 2), "")</f>
        <v/>
      </c>
      <c r="AH219" s="181">
        <f>BDD!C209</f>
        <v>0</v>
      </c>
      <c r="AI219" s="403">
        <f t="shared" si="216"/>
        <v>0</v>
      </c>
      <c r="AJ219" s="182" t="e">
        <f t="shared" si="217"/>
        <v>#VALUE!</v>
      </c>
      <c r="AK219" s="183" t="e">
        <f t="shared" si="218"/>
        <v>#VALUE!</v>
      </c>
      <c r="AL219" s="534"/>
      <c r="AM219" s="410"/>
      <c r="AN219" s="182" t="e">
        <f t="shared" si="219"/>
        <v>#DIV/0!</v>
      </c>
      <c r="AO219" s="184" t="e">
        <f t="shared" si="220"/>
        <v>#DIV/0!</v>
      </c>
      <c r="AP219" s="174"/>
      <c r="AQ219" s="174"/>
      <c r="AR219" s="534"/>
      <c r="AS219" s="409">
        <f t="shared" si="221"/>
        <v>0</v>
      </c>
      <c r="AT219" s="182" t="e">
        <f t="shared" si="222"/>
        <v>#DIV/0!</v>
      </c>
      <c r="AU219" s="183" t="e">
        <f t="shared" si="209"/>
        <v>#DIV/0!</v>
      </c>
      <c r="AV219" s="185">
        <f>COMMANDE!O219</f>
        <v>0</v>
      </c>
      <c r="AW219" s="186" t="str">
        <f t="shared" si="223"/>
        <v>-</v>
      </c>
      <c r="AX219" s="187" t="e">
        <f t="shared" si="224"/>
        <v>#VALUE!</v>
      </c>
      <c r="AY219" s="185">
        <f>COMMANDE!Q219</f>
        <v>0</v>
      </c>
      <c r="AZ219" s="186" t="str">
        <f t="shared" si="225"/>
        <v>-</v>
      </c>
      <c r="BA219" s="187" t="e">
        <f t="shared" si="226"/>
        <v>#VALUE!</v>
      </c>
      <c r="BB219" s="185">
        <f>COMMANDE!S219</f>
        <v>0</v>
      </c>
      <c r="BC219" s="186" t="str">
        <f t="shared" si="227"/>
        <v>-</v>
      </c>
      <c r="BD219" s="187" t="e">
        <f t="shared" si="228"/>
        <v>#VALUE!</v>
      </c>
      <c r="BE219" s="185">
        <f>COMMANDE!U219</f>
        <v>0</v>
      </c>
      <c r="BF219" s="186" t="str">
        <f t="shared" si="229"/>
        <v>-</v>
      </c>
      <c r="BG219" s="187" t="e">
        <f t="shared" si="230"/>
        <v>#VALUE!</v>
      </c>
      <c r="BH219" s="185">
        <f>COMMANDE!W219</f>
        <v>0</v>
      </c>
      <c r="BI219" s="186" t="str">
        <f t="shared" si="231"/>
        <v>-</v>
      </c>
      <c r="BJ219" s="187" t="e">
        <f t="shared" si="232"/>
        <v>#VALUE!</v>
      </c>
      <c r="BK219" s="185">
        <f>COMMANDE!Y219</f>
        <v>0</v>
      </c>
      <c r="BL219" s="186" t="str">
        <f t="shared" si="233"/>
        <v>-</v>
      </c>
      <c r="BM219" s="187" t="e">
        <f t="shared" si="234"/>
        <v>#VALUE!</v>
      </c>
      <c r="BN219" s="185">
        <f>COMMANDE!AA219</f>
        <v>0</v>
      </c>
      <c r="BO219" s="186" t="str">
        <f t="shared" si="235"/>
        <v>-</v>
      </c>
      <c r="BP219" s="187" t="e">
        <f t="shared" si="236"/>
        <v>#VALUE!</v>
      </c>
      <c r="BQ219" s="185">
        <f>COMMANDE!AC219</f>
        <v>0</v>
      </c>
      <c r="BR219" s="186" t="str">
        <f t="shared" si="237"/>
        <v>-</v>
      </c>
      <c r="BS219" s="187" t="e">
        <f t="shared" si="238"/>
        <v>#VALUE!</v>
      </c>
      <c r="BT219" s="185">
        <f>COMMANDE!AE219</f>
        <v>0</v>
      </c>
      <c r="BU219" s="186" t="str">
        <f t="shared" si="239"/>
        <v>-</v>
      </c>
      <c r="BV219" s="187" t="e">
        <f t="shared" si="240"/>
        <v>#VALUE!</v>
      </c>
      <c r="BW219" s="185">
        <f>COMMANDE!AG219</f>
        <v>0</v>
      </c>
      <c r="BX219" s="186" t="str">
        <f t="shared" si="241"/>
        <v>-</v>
      </c>
      <c r="BY219" s="187" t="e">
        <f t="shared" si="242"/>
        <v>#VALUE!</v>
      </c>
      <c r="BZ219" s="185">
        <f>COMMANDE!AI219</f>
        <v>0</v>
      </c>
      <c r="CA219" s="186" t="str">
        <f t="shared" si="243"/>
        <v>-</v>
      </c>
      <c r="CB219" s="187" t="e">
        <f t="shared" si="244"/>
        <v>#VALUE!</v>
      </c>
      <c r="CC219" s="185">
        <f>COMMANDE!AK219</f>
        <v>0</v>
      </c>
      <c r="CD219" s="186" t="str">
        <f t="shared" si="245"/>
        <v>-</v>
      </c>
      <c r="CE219" s="187" t="e">
        <f t="shared" si="246"/>
        <v>#VALUE!</v>
      </c>
      <c r="CF219" s="185">
        <f>COMMANDE!AM219</f>
        <v>0</v>
      </c>
      <c r="CG219" s="186" t="str">
        <f t="shared" si="247"/>
        <v>-</v>
      </c>
      <c r="CH219" s="187" t="e">
        <f t="shared" si="248"/>
        <v>#VALUE!</v>
      </c>
      <c r="CI219" s="185">
        <f>COMMANDE!AO219</f>
        <v>0</v>
      </c>
      <c r="CJ219" s="186" t="str">
        <f t="shared" si="249"/>
        <v>-</v>
      </c>
      <c r="CK219" s="187" t="e">
        <f t="shared" si="250"/>
        <v>#VALUE!</v>
      </c>
      <c r="CL219" s="185">
        <f>COMMANDE!AQ219</f>
        <v>0</v>
      </c>
      <c r="CM219" s="186" t="str">
        <f t="shared" si="251"/>
        <v>-</v>
      </c>
      <c r="CN219" s="187" t="e">
        <f t="shared" si="252"/>
        <v>#VALUE!</v>
      </c>
      <c r="CO219" s="185">
        <f>COMMANDE!AS219</f>
        <v>0</v>
      </c>
      <c r="CP219" s="186" t="str">
        <f t="shared" si="253"/>
        <v>-</v>
      </c>
      <c r="CQ219" s="187" t="e">
        <f t="shared" si="254"/>
        <v>#VALUE!</v>
      </c>
      <c r="CR219" s="185">
        <f>COMMANDE!AU219</f>
        <v>0</v>
      </c>
      <c r="CS219" s="186" t="str">
        <f t="shared" si="255"/>
        <v>-</v>
      </c>
      <c r="CT219" s="187" t="e">
        <f t="shared" si="256"/>
        <v>#VALUE!</v>
      </c>
      <c r="CU219" s="185">
        <f>COMMANDE!AW219</f>
        <v>0</v>
      </c>
      <c r="CV219" s="186" t="str">
        <f t="shared" si="257"/>
        <v>-</v>
      </c>
      <c r="CW219" s="187" t="e">
        <f t="shared" si="258"/>
        <v>#VALUE!</v>
      </c>
      <c r="CX219" s="185">
        <f>COMMANDE!AY219</f>
        <v>0</v>
      </c>
      <c r="CY219" s="186" t="str">
        <f t="shared" si="259"/>
        <v>-</v>
      </c>
      <c r="CZ219" s="187" t="e">
        <f t="shared" si="260"/>
        <v>#VALUE!</v>
      </c>
      <c r="DA219" s="185">
        <f>COMMANDE!BA219</f>
        <v>0</v>
      </c>
      <c r="DB219" s="186" t="str">
        <f t="shared" si="261"/>
        <v>-</v>
      </c>
      <c r="DC219" s="187" t="e">
        <f t="shared" si="262"/>
        <v>#VALUE!</v>
      </c>
      <c r="DD219" s="416"/>
      <c r="DE219" s="188"/>
    </row>
    <row r="220" spans="1:109" ht="40" customHeight="1" x14ac:dyDescent="0.2">
      <c r="A220" s="390" t="e">
        <f t="shared" si="141"/>
        <v>#VALUE!</v>
      </c>
      <c r="B220" s="390" t="e">
        <f t="shared" si="142"/>
        <v>#VALUE!</v>
      </c>
      <c r="C220" s="390" t="e">
        <f t="shared" si="143"/>
        <v>#VALUE!</v>
      </c>
      <c r="D220" s="390" t="e">
        <f t="shared" si="144"/>
        <v>#VALUE!</v>
      </c>
      <c r="E220" s="390" t="e">
        <f t="shared" si="145"/>
        <v>#VALUE!</v>
      </c>
      <c r="F220" s="390" t="e">
        <f t="shared" si="146"/>
        <v>#VALUE!</v>
      </c>
      <c r="G220" s="390" t="e">
        <f t="shared" si="147"/>
        <v>#VALUE!</v>
      </c>
      <c r="H220" s="390" t="e">
        <f t="shared" si="148"/>
        <v>#VALUE!</v>
      </c>
      <c r="I220" s="390" t="e">
        <f t="shared" si="149"/>
        <v>#VALUE!</v>
      </c>
      <c r="J220" s="390" t="e">
        <f t="shared" si="150"/>
        <v>#VALUE!</v>
      </c>
      <c r="K220" s="390" t="e">
        <f t="shared" si="151"/>
        <v>#VALUE!</v>
      </c>
      <c r="L220" s="390" t="e">
        <f t="shared" si="152"/>
        <v>#VALUE!</v>
      </c>
      <c r="M220" s="390" t="e">
        <f t="shared" si="153"/>
        <v>#VALUE!</v>
      </c>
      <c r="N220" s="390" t="e">
        <f t="shared" si="154"/>
        <v>#VALUE!</v>
      </c>
      <c r="O220" s="390" t="e">
        <f t="shared" si="155"/>
        <v>#VALUE!</v>
      </c>
      <c r="P220" s="390" t="e">
        <f t="shared" si="210"/>
        <v>#VALUE!</v>
      </c>
      <c r="Q220" s="390" t="e">
        <f t="shared" si="211"/>
        <v>#VALUE!</v>
      </c>
      <c r="R220" s="390" t="e">
        <f t="shared" si="212"/>
        <v>#VALUE!</v>
      </c>
      <c r="S220" s="390" t="e">
        <f t="shared" si="213"/>
        <v>#VALUE!</v>
      </c>
      <c r="T220" s="390" t="e">
        <f t="shared" si="214"/>
        <v>#VALUE!</v>
      </c>
      <c r="U220" s="387">
        <f t="shared" si="215"/>
        <v>0</v>
      </c>
      <c r="V220" s="175">
        <f>BDD!A210</f>
        <v>0</v>
      </c>
      <c r="W220" s="176">
        <f>BDD!B210</f>
        <v>0</v>
      </c>
      <c r="X220" s="177" t="str">
        <f>IF(BDD!F210=0, "", BDD!F210)</f>
        <v/>
      </c>
      <c r="Y220" s="178" t="e">
        <f>ROUND(BDD!G210+FDP_CMD_KG, 2)</f>
        <v>#VALUE!</v>
      </c>
      <c r="Z220" s="178" t="e">
        <f>ROUND(BDD!G210+FDP_FACT_KG, 2)</f>
        <v>#DIV/0!</v>
      </c>
      <c r="AA220" s="179">
        <f>BDD!H210</f>
        <v>0</v>
      </c>
      <c r="AB220" s="180" t="str">
        <f>IF(NOT(ISBLANK(BDD!I210)), ROUND(SUM((BDD!G210*reduc1),FDP_CMD_KG), 2), "")</f>
        <v/>
      </c>
      <c r="AC220" s="180" t="str">
        <f>IF(NOT(ISBLANK(BDD!J210)), ROUND(SUM((BDD!G210*reduc2),FDP_CMD_KG), 2), "")</f>
        <v/>
      </c>
      <c r="AD220" s="180" t="str">
        <f>IF(NOT(ISBLANK(BDD!K210)), ROUND(SUM((BDD!G210*reduc3),FDP_CMD_KG), 2), "")</f>
        <v/>
      </c>
      <c r="AE220" s="180" t="str">
        <f>IF(NOT(ISBLANK(BDD!I210)), ROUND(SUM((BDD!G210*reduc1),FDP_FACT_KG), 2), "")</f>
        <v/>
      </c>
      <c r="AF220" s="180" t="str">
        <f>IF(NOT(ISBLANK(BDD!J210)), ROUND(SUM((BDD!G210*reduc2),FDP_FACT_KG), 2), "")</f>
        <v/>
      </c>
      <c r="AG220" s="180" t="str">
        <f>IF(NOT(ISBLANK(BDD!K210)), ROUND(SUM((BDD!G210*reduc3),FDP_FACT_KG), 2), "")</f>
        <v/>
      </c>
      <c r="AH220" s="181">
        <f>BDD!C210</f>
        <v>0</v>
      </c>
      <c r="AI220" s="403">
        <f t="shared" si="216"/>
        <v>0</v>
      </c>
      <c r="AJ220" s="182" t="e">
        <f t="shared" si="217"/>
        <v>#VALUE!</v>
      </c>
      <c r="AK220" s="183" t="e">
        <f t="shared" si="218"/>
        <v>#VALUE!</v>
      </c>
      <c r="AL220" s="534"/>
      <c r="AM220" s="410"/>
      <c r="AN220" s="182" t="e">
        <f t="shared" si="219"/>
        <v>#DIV/0!</v>
      </c>
      <c r="AO220" s="184" t="e">
        <f t="shared" si="220"/>
        <v>#DIV/0!</v>
      </c>
      <c r="AP220" s="174"/>
      <c r="AQ220" s="174"/>
      <c r="AR220" s="534"/>
      <c r="AS220" s="409">
        <f t="shared" si="221"/>
        <v>0</v>
      </c>
      <c r="AT220" s="182" t="e">
        <f t="shared" si="222"/>
        <v>#DIV/0!</v>
      </c>
      <c r="AU220" s="183" t="e">
        <f t="shared" si="209"/>
        <v>#DIV/0!</v>
      </c>
      <c r="AV220" s="185">
        <f>COMMANDE!O220</f>
        <v>0</v>
      </c>
      <c r="AW220" s="186" t="str">
        <f t="shared" si="223"/>
        <v>-</v>
      </c>
      <c r="AX220" s="187" t="e">
        <f t="shared" si="224"/>
        <v>#VALUE!</v>
      </c>
      <c r="AY220" s="185">
        <f>COMMANDE!Q220</f>
        <v>0</v>
      </c>
      <c r="AZ220" s="186" t="str">
        <f t="shared" si="225"/>
        <v>-</v>
      </c>
      <c r="BA220" s="187" t="e">
        <f t="shared" si="226"/>
        <v>#VALUE!</v>
      </c>
      <c r="BB220" s="185">
        <f>COMMANDE!S220</f>
        <v>0</v>
      </c>
      <c r="BC220" s="186" t="str">
        <f t="shared" si="227"/>
        <v>-</v>
      </c>
      <c r="BD220" s="187" t="e">
        <f t="shared" si="228"/>
        <v>#VALUE!</v>
      </c>
      <c r="BE220" s="185">
        <f>COMMANDE!U220</f>
        <v>0</v>
      </c>
      <c r="BF220" s="186" t="str">
        <f t="shared" si="229"/>
        <v>-</v>
      </c>
      <c r="BG220" s="187" t="e">
        <f t="shared" si="230"/>
        <v>#VALUE!</v>
      </c>
      <c r="BH220" s="185">
        <f>COMMANDE!W220</f>
        <v>0</v>
      </c>
      <c r="BI220" s="186" t="str">
        <f t="shared" si="231"/>
        <v>-</v>
      </c>
      <c r="BJ220" s="187" t="e">
        <f t="shared" si="232"/>
        <v>#VALUE!</v>
      </c>
      <c r="BK220" s="185">
        <f>COMMANDE!Y220</f>
        <v>0</v>
      </c>
      <c r="BL220" s="186" t="str">
        <f t="shared" si="233"/>
        <v>-</v>
      </c>
      <c r="BM220" s="187" t="e">
        <f t="shared" si="234"/>
        <v>#VALUE!</v>
      </c>
      <c r="BN220" s="185">
        <f>COMMANDE!AA220</f>
        <v>0</v>
      </c>
      <c r="BO220" s="186" t="str">
        <f t="shared" si="235"/>
        <v>-</v>
      </c>
      <c r="BP220" s="187" t="e">
        <f t="shared" si="236"/>
        <v>#VALUE!</v>
      </c>
      <c r="BQ220" s="185">
        <f>COMMANDE!AC220</f>
        <v>0</v>
      </c>
      <c r="BR220" s="186" t="str">
        <f t="shared" si="237"/>
        <v>-</v>
      </c>
      <c r="BS220" s="187" t="e">
        <f t="shared" si="238"/>
        <v>#VALUE!</v>
      </c>
      <c r="BT220" s="185">
        <f>COMMANDE!AE220</f>
        <v>0</v>
      </c>
      <c r="BU220" s="186" t="str">
        <f t="shared" si="239"/>
        <v>-</v>
      </c>
      <c r="BV220" s="187" t="e">
        <f t="shared" si="240"/>
        <v>#VALUE!</v>
      </c>
      <c r="BW220" s="185">
        <f>COMMANDE!AG220</f>
        <v>0</v>
      </c>
      <c r="BX220" s="186" t="str">
        <f t="shared" si="241"/>
        <v>-</v>
      </c>
      <c r="BY220" s="187" t="e">
        <f t="shared" si="242"/>
        <v>#VALUE!</v>
      </c>
      <c r="BZ220" s="185">
        <f>COMMANDE!AI220</f>
        <v>0</v>
      </c>
      <c r="CA220" s="186" t="str">
        <f t="shared" si="243"/>
        <v>-</v>
      </c>
      <c r="CB220" s="187" t="e">
        <f t="shared" si="244"/>
        <v>#VALUE!</v>
      </c>
      <c r="CC220" s="185">
        <f>COMMANDE!AK220</f>
        <v>0</v>
      </c>
      <c r="CD220" s="186" t="str">
        <f t="shared" si="245"/>
        <v>-</v>
      </c>
      <c r="CE220" s="187" t="e">
        <f t="shared" si="246"/>
        <v>#VALUE!</v>
      </c>
      <c r="CF220" s="185">
        <f>COMMANDE!AM220</f>
        <v>0</v>
      </c>
      <c r="CG220" s="186" t="str">
        <f t="shared" si="247"/>
        <v>-</v>
      </c>
      <c r="CH220" s="187" t="e">
        <f t="shared" si="248"/>
        <v>#VALUE!</v>
      </c>
      <c r="CI220" s="185">
        <f>COMMANDE!AO220</f>
        <v>0</v>
      </c>
      <c r="CJ220" s="186" t="str">
        <f t="shared" si="249"/>
        <v>-</v>
      </c>
      <c r="CK220" s="187" t="e">
        <f t="shared" si="250"/>
        <v>#VALUE!</v>
      </c>
      <c r="CL220" s="185">
        <f>COMMANDE!AQ220</f>
        <v>0</v>
      </c>
      <c r="CM220" s="186" t="str">
        <f t="shared" si="251"/>
        <v>-</v>
      </c>
      <c r="CN220" s="187" t="e">
        <f t="shared" si="252"/>
        <v>#VALUE!</v>
      </c>
      <c r="CO220" s="185">
        <f>COMMANDE!AS220</f>
        <v>0</v>
      </c>
      <c r="CP220" s="186" t="str">
        <f t="shared" si="253"/>
        <v>-</v>
      </c>
      <c r="CQ220" s="187" t="e">
        <f t="shared" si="254"/>
        <v>#VALUE!</v>
      </c>
      <c r="CR220" s="185">
        <f>COMMANDE!AU220</f>
        <v>0</v>
      </c>
      <c r="CS220" s="186" t="str">
        <f t="shared" si="255"/>
        <v>-</v>
      </c>
      <c r="CT220" s="187" t="e">
        <f t="shared" si="256"/>
        <v>#VALUE!</v>
      </c>
      <c r="CU220" s="185">
        <f>COMMANDE!AW220</f>
        <v>0</v>
      </c>
      <c r="CV220" s="186" t="str">
        <f t="shared" si="257"/>
        <v>-</v>
      </c>
      <c r="CW220" s="187" t="e">
        <f t="shared" si="258"/>
        <v>#VALUE!</v>
      </c>
      <c r="CX220" s="185">
        <f>COMMANDE!AY220</f>
        <v>0</v>
      </c>
      <c r="CY220" s="186" t="str">
        <f t="shared" si="259"/>
        <v>-</v>
      </c>
      <c r="CZ220" s="187" t="e">
        <f t="shared" si="260"/>
        <v>#VALUE!</v>
      </c>
      <c r="DA220" s="185">
        <f>COMMANDE!BA220</f>
        <v>0</v>
      </c>
      <c r="DB220" s="186" t="str">
        <f t="shared" si="261"/>
        <v>-</v>
      </c>
      <c r="DC220" s="187" t="e">
        <f t="shared" si="262"/>
        <v>#VALUE!</v>
      </c>
      <c r="DD220" s="416"/>
      <c r="DE220" s="188"/>
    </row>
    <row r="221" spans="1:109" ht="40" customHeight="1" x14ac:dyDescent="0.2">
      <c r="A221" s="390" t="e">
        <f t="shared" si="141"/>
        <v>#VALUE!</v>
      </c>
      <c r="B221" s="390" t="e">
        <f t="shared" si="142"/>
        <v>#VALUE!</v>
      </c>
      <c r="C221" s="390" t="e">
        <f t="shared" si="143"/>
        <v>#VALUE!</v>
      </c>
      <c r="D221" s="390" t="e">
        <f t="shared" si="144"/>
        <v>#VALUE!</v>
      </c>
      <c r="E221" s="390" t="e">
        <f t="shared" si="145"/>
        <v>#VALUE!</v>
      </c>
      <c r="F221" s="390" t="e">
        <f t="shared" si="146"/>
        <v>#VALUE!</v>
      </c>
      <c r="G221" s="390" t="e">
        <f t="shared" si="147"/>
        <v>#VALUE!</v>
      </c>
      <c r="H221" s="390" t="e">
        <f t="shared" si="148"/>
        <v>#VALUE!</v>
      </c>
      <c r="I221" s="390" t="e">
        <f t="shared" si="149"/>
        <v>#VALUE!</v>
      </c>
      <c r="J221" s="390" t="e">
        <f t="shared" si="150"/>
        <v>#VALUE!</v>
      </c>
      <c r="K221" s="390" t="e">
        <f t="shared" si="151"/>
        <v>#VALUE!</v>
      </c>
      <c r="L221" s="390" t="e">
        <f t="shared" si="152"/>
        <v>#VALUE!</v>
      </c>
      <c r="M221" s="390" t="e">
        <f t="shared" si="153"/>
        <v>#VALUE!</v>
      </c>
      <c r="N221" s="390" t="e">
        <f t="shared" si="154"/>
        <v>#VALUE!</v>
      </c>
      <c r="O221" s="390" t="e">
        <f t="shared" si="155"/>
        <v>#VALUE!</v>
      </c>
      <c r="P221" s="390" t="e">
        <f t="shared" si="210"/>
        <v>#VALUE!</v>
      </c>
      <c r="Q221" s="390" t="e">
        <f t="shared" si="211"/>
        <v>#VALUE!</v>
      </c>
      <c r="R221" s="390" t="e">
        <f t="shared" si="212"/>
        <v>#VALUE!</v>
      </c>
      <c r="S221" s="390" t="e">
        <f t="shared" si="213"/>
        <v>#VALUE!</v>
      </c>
      <c r="T221" s="390" t="e">
        <f t="shared" si="214"/>
        <v>#VALUE!</v>
      </c>
      <c r="U221" s="387">
        <f t="shared" si="215"/>
        <v>0</v>
      </c>
      <c r="V221" s="175">
        <f>BDD!A211</f>
        <v>0</v>
      </c>
      <c r="W221" s="176">
        <f>BDD!B211</f>
        <v>0</v>
      </c>
      <c r="X221" s="177" t="str">
        <f>IF(BDD!F211=0, "", BDD!F211)</f>
        <v/>
      </c>
      <c r="Y221" s="178" t="e">
        <f>ROUND(BDD!G211+FDP_CMD_KG, 2)</f>
        <v>#VALUE!</v>
      </c>
      <c r="Z221" s="178" t="e">
        <f>ROUND(BDD!G211+FDP_FACT_KG, 2)</f>
        <v>#DIV/0!</v>
      </c>
      <c r="AA221" s="179">
        <f>BDD!H211</f>
        <v>0</v>
      </c>
      <c r="AB221" s="180" t="str">
        <f>IF(NOT(ISBLANK(BDD!I211)), ROUND(SUM((BDD!G211*reduc1),FDP_CMD_KG), 2), "")</f>
        <v/>
      </c>
      <c r="AC221" s="180" t="str">
        <f>IF(NOT(ISBLANK(BDD!J211)), ROUND(SUM((BDD!G211*reduc2),FDP_CMD_KG), 2), "")</f>
        <v/>
      </c>
      <c r="AD221" s="180" t="str">
        <f>IF(NOT(ISBLANK(BDD!K211)), ROUND(SUM((BDD!G211*reduc3),FDP_CMD_KG), 2), "")</f>
        <v/>
      </c>
      <c r="AE221" s="180" t="str">
        <f>IF(NOT(ISBLANK(BDD!I211)), ROUND(SUM((BDD!G211*reduc1),FDP_FACT_KG), 2), "")</f>
        <v/>
      </c>
      <c r="AF221" s="180" t="str">
        <f>IF(NOT(ISBLANK(BDD!J211)), ROUND(SUM((BDD!G211*reduc2),FDP_FACT_KG), 2), "")</f>
        <v/>
      </c>
      <c r="AG221" s="180" t="str">
        <f>IF(NOT(ISBLANK(BDD!K211)), ROUND(SUM((BDD!G211*reduc3),FDP_FACT_KG), 2), "")</f>
        <v/>
      </c>
      <c r="AH221" s="181">
        <f>BDD!C211</f>
        <v>0</v>
      </c>
      <c r="AI221" s="403">
        <f t="shared" si="216"/>
        <v>0</v>
      </c>
      <c r="AJ221" s="182" t="e">
        <f t="shared" si="217"/>
        <v>#VALUE!</v>
      </c>
      <c r="AK221" s="183" t="e">
        <f t="shared" si="218"/>
        <v>#VALUE!</v>
      </c>
      <c r="AL221" s="534"/>
      <c r="AM221" s="410"/>
      <c r="AN221" s="182" t="e">
        <f t="shared" si="219"/>
        <v>#DIV/0!</v>
      </c>
      <c r="AO221" s="184" t="e">
        <f t="shared" si="220"/>
        <v>#DIV/0!</v>
      </c>
      <c r="AP221" s="174"/>
      <c r="AQ221" s="174"/>
      <c r="AR221" s="534"/>
      <c r="AS221" s="409">
        <f t="shared" si="221"/>
        <v>0</v>
      </c>
      <c r="AT221" s="182" t="e">
        <f t="shared" si="222"/>
        <v>#DIV/0!</v>
      </c>
      <c r="AU221" s="183" t="e">
        <f t="shared" si="209"/>
        <v>#DIV/0!</v>
      </c>
      <c r="AV221" s="185">
        <f>COMMANDE!O221</f>
        <v>0</v>
      </c>
      <c r="AW221" s="186" t="str">
        <f t="shared" si="223"/>
        <v>-</v>
      </c>
      <c r="AX221" s="187" t="e">
        <f t="shared" si="224"/>
        <v>#VALUE!</v>
      </c>
      <c r="AY221" s="185">
        <f>COMMANDE!Q221</f>
        <v>0</v>
      </c>
      <c r="AZ221" s="186" t="str">
        <f t="shared" si="225"/>
        <v>-</v>
      </c>
      <c r="BA221" s="187" t="e">
        <f t="shared" si="226"/>
        <v>#VALUE!</v>
      </c>
      <c r="BB221" s="185">
        <f>COMMANDE!S221</f>
        <v>0</v>
      </c>
      <c r="BC221" s="186" t="str">
        <f t="shared" si="227"/>
        <v>-</v>
      </c>
      <c r="BD221" s="187" t="e">
        <f t="shared" si="228"/>
        <v>#VALUE!</v>
      </c>
      <c r="BE221" s="185">
        <f>COMMANDE!U221</f>
        <v>0</v>
      </c>
      <c r="BF221" s="186" t="str">
        <f t="shared" si="229"/>
        <v>-</v>
      </c>
      <c r="BG221" s="187" t="e">
        <f t="shared" si="230"/>
        <v>#VALUE!</v>
      </c>
      <c r="BH221" s="185">
        <f>COMMANDE!W221</f>
        <v>0</v>
      </c>
      <c r="BI221" s="186" t="str">
        <f t="shared" si="231"/>
        <v>-</v>
      </c>
      <c r="BJ221" s="187" t="e">
        <f t="shared" si="232"/>
        <v>#VALUE!</v>
      </c>
      <c r="BK221" s="185">
        <f>COMMANDE!Y221</f>
        <v>0</v>
      </c>
      <c r="BL221" s="186" t="str">
        <f t="shared" si="233"/>
        <v>-</v>
      </c>
      <c r="BM221" s="187" t="e">
        <f t="shared" si="234"/>
        <v>#VALUE!</v>
      </c>
      <c r="BN221" s="185">
        <f>COMMANDE!AA221</f>
        <v>0</v>
      </c>
      <c r="BO221" s="186" t="str">
        <f t="shared" si="235"/>
        <v>-</v>
      </c>
      <c r="BP221" s="187" t="e">
        <f t="shared" si="236"/>
        <v>#VALUE!</v>
      </c>
      <c r="BQ221" s="185">
        <f>COMMANDE!AC221</f>
        <v>0</v>
      </c>
      <c r="BR221" s="186" t="str">
        <f t="shared" si="237"/>
        <v>-</v>
      </c>
      <c r="BS221" s="187" t="e">
        <f t="shared" si="238"/>
        <v>#VALUE!</v>
      </c>
      <c r="BT221" s="185">
        <f>COMMANDE!AE221</f>
        <v>0</v>
      </c>
      <c r="BU221" s="186" t="str">
        <f t="shared" si="239"/>
        <v>-</v>
      </c>
      <c r="BV221" s="187" t="e">
        <f t="shared" si="240"/>
        <v>#VALUE!</v>
      </c>
      <c r="BW221" s="185">
        <f>COMMANDE!AG221</f>
        <v>0</v>
      </c>
      <c r="BX221" s="186" t="str">
        <f t="shared" si="241"/>
        <v>-</v>
      </c>
      <c r="BY221" s="187" t="e">
        <f t="shared" si="242"/>
        <v>#VALUE!</v>
      </c>
      <c r="BZ221" s="185">
        <f>COMMANDE!AI221</f>
        <v>0</v>
      </c>
      <c r="CA221" s="186" t="str">
        <f t="shared" si="243"/>
        <v>-</v>
      </c>
      <c r="CB221" s="187" t="e">
        <f t="shared" si="244"/>
        <v>#VALUE!</v>
      </c>
      <c r="CC221" s="185">
        <f>COMMANDE!AK221</f>
        <v>0</v>
      </c>
      <c r="CD221" s="186" t="str">
        <f t="shared" si="245"/>
        <v>-</v>
      </c>
      <c r="CE221" s="187" t="e">
        <f t="shared" si="246"/>
        <v>#VALUE!</v>
      </c>
      <c r="CF221" s="185">
        <f>COMMANDE!AM221</f>
        <v>0</v>
      </c>
      <c r="CG221" s="186" t="str">
        <f t="shared" si="247"/>
        <v>-</v>
      </c>
      <c r="CH221" s="187" t="e">
        <f t="shared" si="248"/>
        <v>#VALUE!</v>
      </c>
      <c r="CI221" s="185">
        <f>COMMANDE!AO221</f>
        <v>0</v>
      </c>
      <c r="CJ221" s="186" t="str">
        <f t="shared" si="249"/>
        <v>-</v>
      </c>
      <c r="CK221" s="187" t="e">
        <f t="shared" si="250"/>
        <v>#VALUE!</v>
      </c>
      <c r="CL221" s="185">
        <f>COMMANDE!AQ221</f>
        <v>0</v>
      </c>
      <c r="CM221" s="186" t="str">
        <f t="shared" si="251"/>
        <v>-</v>
      </c>
      <c r="CN221" s="187" t="e">
        <f t="shared" si="252"/>
        <v>#VALUE!</v>
      </c>
      <c r="CO221" s="185">
        <f>COMMANDE!AS221</f>
        <v>0</v>
      </c>
      <c r="CP221" s="186" t="str">
        <f t="shared" si="253"/>
        <v>-</v>
      </c>
      <c r="CQ221" s="187" t="e">
        <f t="shared" si="254"/>
        <v>#VALUE!</v>
      </c>
      <c r="CR221" s="185">
        <f>COMMANDE!AU221</f>
        <v>0</v>
      </c>
      <c r="CS221" s="186" t="str">
        <f t="shared" si="255"/>
        <v>-</v>
      </c>
      <c r="CT221" s="187" t="e">
        <f t="shared" si="256"/>
        <v>#VALUE!</v>
      </c>
      <c r="CU221" s="185">
        <f>COMMANDE!AW221</f>
        <v>0</v>
      </c>
      <c r="CV221" s="186" t="str">
        <f t="shared" si="257"/>
        <v>-</v>
      </c>
      <c r="CW221" s="187" t="e">
        <f t="shared" si="258"/>
        <v>#VALUE!</v>
      </c>
      <c r="CX221" s="185">
        <f>COMMANDE!AY221</f>
        <v>0</v>
      </c>
      <c r="CY221" s="186" t="str">
        <f t="shared" si="259"/>
        <v>-</v>
      </c>
      <c r="CZ221" s="187" t="e">
        <f t="shared" si="260"/>
        <v>#VALUE!</v>
      </c>
      <c r="DA221" s="185">
        <f>COMMANDE!BA221</f>
        <v>0</v>
      </c>
      <c r="DB221" s="186" t="str">
        <f t="shared" si="261"/>
        <v>-</v>
      </c>
      <c r="DC221" s="187" t="e">
        <f t="shared" si="262"/>
        <v>#VALUE!</v>
      </c>
      <c r="DD221" s="416"/>
      <c r="DE221" s="188"/>
    </row>
    <row r="222" spans="1:109" ht="40" customHeight="1" x14ac:dyDescent="0.2">
      <c r="A222" s="390" t="e">
        <f t="shared" si="141"/>
        <v>#VALUE!</v>
      </c>
      <c r="B222" s="390" t="e">
        <f t="shared" si="142"/>
        <v>#VALUE!</v>
      </c>
      <c r="C222" s="390" t="e">
        <f t="shared" si="143"/>
        <v>#VALUE!</v>
      </c>
      <c r="D222" s="390" t="e">
        <f t="shared" si="144"/>
        <v>#VALUE!</v>
      </c>
      <c r="E222" s="390" t="e">
        <f t="shared" si="145"/>
        <v>#VALUE!</v>
      </c>
      <c r="F222" s="390" t="e">
        <f t="shared" si="146"/>
        <v>#VALUE!</v>
      </c>
      <c r="G222" s="390" t="e">
        <f t="shared" si="147"/>
        <v>#VALUE!</v>
      </c>
      <c r="H222" s="390" t="e">
        <f t="shared" si="148"/>
        <v>#VALUE!</v>
      </c>
      <c r="I222" s="390" t="e">
        <f t="shared" si="149"/>
        <v>#VALUE!</v>
      </c>
      <c r="J222" s="390" t="e">
        <f t="shared" si="150"/>
        <v>#VALUE!</v>
      </c>
      <c r="K222" s="390" t="e">
        <f t="shared" si="151"/>
        <v>#VALUE!</v>
      </c>
      <c r="L222" s="390" t="e">
        <f t="shared" si="152"/>
        <v>#VALUE!</v>
      </c>
      <c r="M222" s="390" t="e">
        <f t="shared" si="153"/>
        <v>#VALUE!</v>
      </c>
      <c r="N222" s="390" t="e">
        <f t="shared" si="154"/>
        <v>#VALUE!</v>
      </c>
      <c r="O222" s="390" t="e">
        <f t="shared" si="155"/>
        <v>#VALUE!</v>
      </c>
      <c r="P222" s="390" t="e">
        <f t="shared" si="210"/>
        <v>#VALUE!</v>
      </c>
      <c r="Q222" s="390" t="e">
        <f t="shared" si="211"/>
        <v>#VALUE!</v>
      </c>
      <c r="R222" s="390" t="e">
        <f t="shared" si="212"/>
        <v>#VALUE!</v>
      </c>
      <c r="S222" s="390" t="e">
        <f t="shared" si="213"/>
        <v>#VALUE!</v>
      </c>
      <c r="T222" s="390" t="e">
        <f t="shared" si="214"/>
        <v>#VALUE!</v>
      </c>
      <c r="U222" s="387">
        <f t="shared" si="215"/>
        <v>0</v>
      </c>
      <c r="V222" s="175">
        <f>BDD!A212</f>
        <v>0</v>
      </c>
      <c r="W222" s="176">
        <f>BDD!B212</f>
        <v>0</v>
      </c>
      <c r="X222" s="177" t="str">
        <f>IF(BDD!F212=0, "", BDD!F212)</f>
        <v/>
      </c>
      <c r="Y222" s="178" t="e">
        <f>ROUND(BDD!G212+FDP_CMD_KG, 2)</f>
        <v>#VALUE!</v>
      </c>
      <c r="Z222" s="178" t="e">
        <f>ROUND(BDD!G212+FDP_FACT_KG, 2)</f>
        <v>#DIV/0!</v>
      </c>
      <c r="AA222" s="179">
        <f>BDD!H212</f>
        <v>0</v>
      </c>
      <c r="AB222" s="180" t="str">
        <f>IF(NOT(ISBLANK(BDD!I212)), ROUND(SUM((BDD!G212*reduc1),FDP_CMD_KG), 2), "")</f>
        <v/>
      </c>
      <c r="AC222" s="180" t="str">
        <f>IF(NOT(ISBLANK(BDD!J212)), ROUND(SUM((BDD!G212*reduc2),FDP_CMD_KG), 2), "")</f>
        <v/>
      </c>
      <c r="AD222" s="180" t="str">
        <f>IF(NOT(ISBLANK(BDD!K212)), ROUND(SUM((BDD!G212*reduc3),FDP_CMD_KG), 2), "")</f>
        <v/>
      </c>
      <c r="AE222" s="180" t="str">
        <f>IF(NOT(ISBLANK(BDD!I212)), ROUND(SUM((BDD!G212*reduc1),FDP_FACT_KG), 2), "")</f>
        <v/>
      </c>
      <c r="AF222" s="180" t="str">
        <f>IF(NOT(ISBLANK(BDD!J212)), ROUND(SUM((BDD!G212*reduc2),FDP_FACT_KG), 2), "")</f>
        <v/>
      </c>
      <c r="AG222" s="180" t="str">
        <f>IF(NOT(ISBLANK(BDD!K212)), ROUND(SUM((BDD!G212*reduc3),FDP_FACT_KG), 2), "")</f>
        <v/>
      </c>
      <c r="AH222" s="181">
        <f>BDD!C212</f>
        <v>0</v>
      </c>
      <c r="AI222" s="403">
        <f t="shared" si="216"/>
        <v>0</v>
      </c>
      <c r="AJ222" s="182" t="e">
        <f t="shared" si="217"/>
        <v>#VALUE!</v>
      </c>
      <c r="AK222" s="183" t="e">
        <f t="shared" si="218"/>
        <v>#VALUE!</v>
      </c>
      <c r="AL222" s="534"/>
      <c r="AM222" s="410"/>
      <c r="AN222" s="182" t="e">
        <f t="shared" si="219"/>
        <v>#DIV/0!</v>
      </c>
      <c r="AO222" s="184" t="e">
        <f t="shared" si="220"/>
        <v>#DIV/0!</v>
      </c>
      <c r="AP222" s="174"/>
      <c r="AQ222" s="174"/>
      <c r="AR222" s="534"/>
      <c r="AS222" s="409">
        <f t="shared" si="221"/>
        <v>0</v>
      </c>
      <c r="AT222" s="182" t="e">
        <f t="shared" si="222"/>
        <v>#DIV/0!</v>
      </c>
      <c r="AU222" s="183" t="e">
        <f t="shared" si="209"/>
        <v>#DIV/0!</v>
      </c>
      <c r="AV222" s="185">
        <f>COMMANDE!O222</f>
        <v>0</v>
      </c>
      <c r="AW222" s="186" t="str">
        <f t="shared" si="223"/>
        <v>-</v>
      </c>
      <c r="AX222" s="187" t="e">
        <f t="shared" si="224"/>
        <v>#VALUE!</v>
      </c>
      <c r="AY222" s="185">
        <f>COMMANDE!Q222</f>
        <v>0</v>
      </c>
      <c r="AZ222" s="186" t="str">
        <f t="shared" si="225"/>
        <v>-</v>
      </c>
      <c r="BA222" s="187" t="e">
        <f t="shared" si="226"/>
        <v>#VALUE!</v>
      </c>
      <c r="BB222" s="185">
        <f>COMMANDE!S222</f>
        <v>0</v>
      </c>
      <c r="BC222" s="186" t="str">
        <f t="shared" si="227"/>
        <v>-</v>
      </c>
      <c r="BD222" s="187" t="e">
        <f t="shared" si="228"/>
        <v>#VALUE!</v>
      </c>
      <c r="BE222" s="185">
        <f>COMMANDE!U222</f>
        <v>0</v>
      </c>
      <c r="BF222" s="186" t="str">
        <f t="shared" si="229"/>
        <v>-</v>
      </c>
      <c r="BG222" s="187" t="e">
        <f t="shared" si="230"/>
        <v>#VALUE!</v>
      </c>
      <c r="BH222" s="185">
        <f>COMMANDE!W222</f>
        <v>0</v>
      </c>
      <c r="BI222" s="186" t="str">
        <f t="shared" si="231"/>
        <v>-</v>
      </c>
      <c r="BJ222" s="187" t="e">
        <f t="shared" si="232"/>
        <v>#VALUE!</v>
      </c>
      <c r="BK222" s="185">
        <f>COMMANDE!Y222</f>
        <v>0</v>
      </c>
      <c r="BL222" s="186" t="str">
        <f t="shared" si="233"/>
        <v>-</v>
      </c>
      <c r="BM222" s="187" t="e">
        <f t="shared" si="234"/>
        <v>#VALUE!</v>
      </c>
      <c r="BN222" s="185">
        <f>COMMANDE!AA222</f>
        <v>0</v>
      </c>
      <c r="BO222" s="186" t="str">
        <f t="shared" si="235"/>
        <v>-</v>
      </c>
      <c r="BP222" s="187" t="e">
        <f t="shared" si="236"/>
        <v>#VALUE!</v>
      </c>
      <c r="BQ222" s="185">
        <f>COMMANDE!AC222</f>
        <v>0</v>
      </c>
      <c r="BR222" s="186" t="str">
        <f t="shared" si="237"/>
        <v>-</v>
      </c>
      <c r="BS222" s="187" t="e">
        <f t="shared" si="238"/>
        <v>#VALUE!</v>
      </c>
      <c r="BT222" s="185">
        <f>COMMANDE!AE222</f>
        <v>0</v>
      </c>
      <c r="BU222" s="186" t="str">
        <f t="shared" si="239"/>
        <v>-</v>
      </c>
      <c r="BV222" s="187" t="e">
        <f t="shared" si="240"/>
        <v>#VALUE!</v>
      </c>
      <c r="BW222" s="185">
        <f>COMMANDE!AG222</f>
        <v>0</v>
      </c>
      <c r="BX222" s="186" t="str">
        <f t="shared" si="241"/>
        <v>-</v>
      </c>
      <c r="BY222" s="187" t="e">
        <f t="shared" si="242"/>
        <v>#VALUE!</v>
      </c>
      <c r="BZ222" s="185">
        <f>COMMANDE!AI222</f>
        <v>0</v>
      </c>
      <c r="CA222" s="186" t="str">
        <f t="shared" si="243"/>
        <v>-</v>
      </c>
      <c r="CB222" s="187" t="e">
        <f t="shared" si="244"/>
        <v>#VALUE!</v>
      </c>
      <c r="CC222" s="185">
        <f>COMMANDE!AK222</f>
        <v>0</v>
      </c>
      <c r="CD222" s="186" t="str">
        <f t="shared" si="245"/>
        <v>-</v>
      </c>
      <c r="CE222" s="187" t="e">
        <f t="shared" si="246"/>
        <v>#VALUE!</v>
      </c>
      <c r="CF222" s="185">
        <f>COMMANDE!AM222</f>
        <v>0</v>
      </c>
      <c r="CG222" s="186" t="str">
        <f t="shared" si="247"/>
        <v>-</v>
      </c>
      <c r="CH222" s="187" t="e">
        <f t="shared" si="248"/>
        <v>#VALUE!</v>
      </c>
      <c r="CI222" s="185">
        <f>COMMANDE!AO222</f>
        <v>0</v>
      </c>
      <c r="CJ222" s="186" t="str">
        <f t="shared" si="249"/>
        <v>-</v>
      </c>
      <c r="CK222" s="187" t="e">
        <f t="shared" si="250"/>
        <v>#VALUE!</v>
      </c>
      <c r="CL222" s="185">
        <f>COMMANDE!AQ222</f>
        <v>0</v>
      </c>
      <c r="CM222" s="186" t="str">
        <f t="shared" si="251"/>
        <v>-</v>
      </c>
      <c r="CN222" s="187" t="e">
        <f t="shared" si="252"/>
        <v>#VALUE!</v>
      </c>
      <c r="CO222" s="185">
        <f>COMMANDE!AS222</f>
        <v>0</v>
      </c>
      <c r="CP222" s="186" t="str">
        <f t="shared" si="253"/>
        <v>-</v>
      </c>
      <c r="CQ222" s="187" t="e">
        <f t="shared" si="254"/>
        <v>#VALUE!</v>
      </c>
      <c r="CR222" s="185">
        <f>COMMANDE!AU222</f>
        <v>0</v>
      </c>
      <c r="CS222" s="186" t="str">
        <f t="shared" si="255"/>
        <v>-</v>
      </c>
      <c r="CT222" s="187" t="e">
        <f t="shared" si="256"/>
        <v>#VALUE!</v>
      </c>
      <c r="CU222" s="185">
        <f>COMMANDE!AW222</f>
        <v>0</v>
      </c>
      <c r="CV222" s="186" t="str">
        <f t="shared" si="257"/>
        <v>-</v>
      </c>
      <c r="CW222" s="187" t="e">
        <f t="shared" si="258"/>
        <v>#VALUE!</v>
      </c>
      <c r="CX222" s="185">
        <f>COMMANDE!AY222</f>
        <v>0</v>
      </c>
      <c r="CY222" s="186" t="str">
        <f t="shared" si="259"/>
        <v>-</v>
      </c>
      <c r="CZ222" s="187" t="e">
        <f t="shared" si="260"/>
        <v>#VALUE!</v>
      </c>
      <c r="DA222" s="185">
        <f>COMMANDE!BA222</f>
        <v>0</v>
      </c>
      <c r="DB222" s="186" t="str">
        <f t="shared" si="261"/>
        <v>-</v>
      </c>
      <c r="DC222" s="187" t="e">
        <f t="shared" si="262"/>
        <v>#VALUE!</v>
      </c>
      <c r="DD222" s="416"/>
      <c r="DE222" s="188"/>
    </row>
    <row r="223" spans="1:109" ht="40" customHeight="1" x14ac:dyDescent="0.2">
      <c r="A223" s="390" t="e">
        <f t="shared" si="141"/>
        <v>#VALUE!</v>
      </c>
      <c r="B223" s="390" t="e">
        <f t="shared" si="142"/>
        <v>#VALUE!</v>
      </c>
      <c r="C223" s="390" t="e">
        <f t="shared" si="143"/>
        <v>#VALUE!</v>
      </c>
      <c r="D223" s="390" t="e">
        <f t="shared" si="144"/>
        <v>#VALUE!</v>
      </c>
      <c r="E223" s="390" t="e">
        <f t="shared" si="145"/>
        <v>#VALUE!</v>
      </c>
      <c r="F223" s="390" t="e">
        <f t="shared" si="146"/>
        <v>#VALUE!</v>
      </c>
      <c r="G223" s="390" t="e">
        <f t="shared" si="147"/>
        <v>#VALUE!</v>
      </c>
      <c r="H223" s="390" t="e">
        <f t="shared" si="148"/>
        <v>#VALUE!</v>
      </c>
      <c r="I223" s="390" t="e">
        <f t="shared" si="149"/>
        <v>#VALUE!</v>
      </c>
      <c r="J223" s="390" t="e">
        <f t="shared" si="150"/>
        <v>#VALUE!</v>
      </c>
      <c r="K223" s="390" t="e">
        <f t="shared" si="151"/>
        <v>#VALUE!</v>
      </c>
      <c r="L223" s="390" t="e">
        <f t="shared" si="152"/>
        <v>#VALUE!</v>
      </c>
      <c r="M223" s="390" t="e">
        <f t="shared" si="153"/>
        <v>#VALUE!</v>
      </c>
      <c r="N223" s="390" t="e">
        <f t="shared" si="154"/>
        <v>#VALUE!</v>
      </c>
      <c r="O223" s="390" t="e">
        <f t="shared" si="155"/>
        <v>#VALUE!</v>
      </c>
      <c r="P223" s="390" t="e">
        <f t="shared" si="210"/>
        <v>#VALUE!</v>
      </c>
      <c r="Q223" s="390" t="e">
        <f t="shared" si="211"/>
        <v>#VALUE!</v>
      </c>
      <c r="R223" s="390" t="e">
        <f t="shared" si="212"/>
        <v>#VALUE!</v>
      </c>
      <c r="S223" s="390" t="e">
        <f t="shared" si="213"/>
        <v>#VALUE!</v>
      </c>
      <c r="T223" s="390" t="e">
        <f t="shared" si="214"/>
        <v>#VALUE!</v>
      </c>
      <c r="U223" s="387">
        <f t="shared" si="215"/>
        <v>0</v>
      </c>
      <c r="V223" s="175">
        <f>BDD!A213</f>
        <v>0</v>
      </c>
      <c r="W223" s="176">
        <f>BDD!B213</f>
        <v>0</v>
      </c>
      <c r="X223" s="177" t="str">
        <f>IF(BDD!F213=0, "", BDD!F213)</f>
        <v/>
      </c>
      <c r="Y223" s="178" t="e">
        <f>ROUND(BDD!G213+FDP_CMD_KG, 2)</f>
        <v>#VALUE!</v>
      </c>
      <c r="Z223" s="178" t="e">
        <f>ROUND(BDD!G213+FDP_FACT_KG, 2)</f>
        <v>#DIV/0!</v>
      </c>
      <c r="AA223" s="179">
        <f>BDD!H213</f>
        <v>0</v>
      </c>
      <c r="AB223" s="180" t="str">
        <f>IF(NOT(ISBLANK(BDD!I213)), ROUND(SUM((BDD!G213*reduc1),FDP_CMD_KG), 2), "")</f>
        <v/>
      </c>
      <c r="AC223" s="180" t="str">
        <f>IF(NOT(ISBLANK(BDD!J213)), ROUND(SUM((BDD!G213*reduc2),FDP_CMD_KG), 2), "")</f>
        <v/>
      </c>
      <c r="AD223" s="180" t="str">
        <f>IF(NOT(ISBLANK(BDD!K213)), ROUND(SUM((BDD!G213*reduc3),FDP_CMD_KG), 2), "")</f>
        <v/>
      </c>
      <c r="AE223" s="180" t="str">
        <f>IF(NOT(ISBLANK(BDD!I213)), ROUND(SUM((BDD!G213*reduc1),FDP_FACT_KG), 2), "")</f>
        <v/>
      </c>
      <c r="AF223" s="180" t="str">
        <f>IF(NOT(ISBLANK(BDD!J213)), ROUND(SUM((BDD!G213*reduc2),FDP_FACT_KG), 2), "")</f>
        <v/>
      </c>
      <c r="AG223" s="180" t="str">
        <f>IF(NOT(ISBLANK(BDD!K213)), ROUND(SUM((BDD!G213*reduc3),FDP_FACT_KG), 2), "")</f>
        <v/>
      </c>
      <c r="AH223" s="181">
        <f>BDD!C213</f>
        <v>0</v>
      </c>
      <c r="AI223" s="403">
        <f t="shared" si="216"/>
        <v>0</v>
      </c>
      <c r="AJ223" s="182" t="e">
        <f t="shared" si="217"/>
        <v>#VALUE!</v>
      </c>
      <c r="AK223" s="183" t="e">
        <f t="shared" si="218"/>
        <v>#VALUE!</v>
      </c>
      <c r="AL223" s="534"/>
      <c r="AM223" s="410"/>
      <c r="AN223" s="182" t="e">
        <f t="shared" si="219"/>
        <v>#DIV/0!</v>
      </c>
      <c r="AO223" s="184" t="e">
        <f t="shared" si="220"/>
        <v>#DIV/0!</v>
      </c>
      <c r="AP223" s="174"/>
      <c r="AQ223" s="174"/>
      <c r="AR223" s="534"/>
      <c r="AS223" s="409">
        <f t="shared" si="221"/>
        <v>0</v>
      </c>
      <c r="AT223" s="182" t="e">
        <f t="shared" si="222"/>
        <v>#DIV/0!</v>
      </c>
      <c r="AU223" s="183" t="e">
        <f t="shared" si="209"/>
        <v>#DIV/0!</v>
      </c>
      <c r="AV223" s="185">
        <f>COMMANDE!O223</f>
        <v>0</v>
      </c>
      <c r="AW223" s="186" t="str">
        <f t="shared" si="223"/>
        <v>-</v>
      </c>
      <c r="AX223" s="187" t="e">
        <f t="shared" si="224"/>
        <v>#VALUE!</v>
      </c>
      <c r="AY223" s="185">
        <f>COMMANDE!Q223</f>
        <v>0</v>
      </c>
      <c r="AZ223" s="186" t="str">
        <f t="shared" si="225"/>
        <v>-</v>
      </c>
      <c r="BA223" s="187" t="e">
        <f t="shared" si="226"/>
        <v>#VALUE!</v>
      </c>
      <c r="BB223" s="185">
        <f>COMMANDE!S223</f>
        <v>0</v>
      </c>
      <c r="BC223" s="186" t="str">
        <f t="shared" si="227"/>
        <v>-</v>
      </c>
      <c r="BD223" s="187" t="e">
        <f t="shared" si="228"/>
        <v>#VALUE!</v>
      </c>
      <c r="BE223" s="185">
        <f>COMMANDE!U223</f>
        <v>0</v>
      </c>
      <c r="BF223" s="186" t="str">
        <f t="shared" si="229"/>
        <v>-</v>
      </c>
      <c r="BG223" s="187" t="e">
        <f t="shared" si="230"/>
        <v>#VALUE!</v>
      </c>
      <c r="BH223" s="185">
        <f>COMMANDE!W223</f>
        <v>0</v>
      </c>
      <c r="BI223" s="186" t="str">
        <f t="shared" si="231"/>
        <v>-</v>
      </c>
      <c r="BJ223" s="187" t="e">
        <f t="shared" si="232"/>
        <v>#VALUE!</v>
      </c>
      <c r="BK223" s="185">
        <f>COMMANDE!Y223</f>
        <v>0</v>
      </c>
      <c r="BL223" s="186" t="str">
        <f t="shared" si="233"/>
        <v>-</v>
      </c>
      <c r="BM223" s="187" t="e">
        <f t="shared" si="234"/>
        <v>#VALUE!</v>
      </c>
      <c r="BN223" s="185">
        <f>COMMANDE!AA223</f>
        <v>0</v>
      </c>
      <c r="BO223" s="186" t="str">
        <f t="shared" si="235"/>
        <v>-</v>
      </c>
      <c r="BP223" s="187" t="e">
        <f t="shared" si="236"/>
        <v>#VALUE!</v>
      </c>
      <c r="BQ223" s="185">
        <f>COMMANDE!AC223</f>
        <v>0</v>
      </c>
      <c r="BR223" s="186" t="str">
        <f t="shared" si="237"/>
        <v>-</v>
      </c>
      <c r="BS223" s="187" t="e">
        <f t="shared" si="238"/>
        <v>#VALUE!</v>
      </c>
      <c r="BT223" s="185">
        <f>COMMANDE!AE223</f>
        <v>0</v>
      </c>
      <c r="BU223" s="186" t="str">
        <f t="shared" si="239"/>
        <v>-</v>
      </c>
      <c r="BV223" s="187" t="e">
        <f t="shared" si="240"/>
        <v>#VALUE!</v>
      </c>
      <c r="BW223" s="185">
        <f>COMMANDE!AG223</f>
        <v>0</v>
      </c>
      <c r="BX223" s="186" t="str">
        <f t="shared" si="241"/>
        <v>-</v>
      </c>
      <c r="BY223" s="187" t="e">
        <f t="shared" si="242"/>
        <v>#VALUE!</v>
      </c>
      <c r="BZ223" s="185">
        <f>COMMANDE!AI223</f>
        <v>0</v>
      </c>
      <c r="CA223" s="186" t="str">
        <f t="shared" si="243"/>
        <v>-</v>
      </c>
      <c r="CB223" s="187" t="e">
        <f t="shared" si="244"/>
        <v>#VALUE!</v>
      </c>
      <c r="CC223" s="185">
        <f>COMMANDE!AK223</f>
        <v>0</v>
      </c>
      <c r="CD223" s="186" t="str">
        <f t="shared" si="245"/>
        <v>-</v>
      </c>
      <c r="CE223" s="187" t="e">
        <f t="shared" si="246"/>
        <v>#VALUE!</v>
      </c>
      <c r="CF223" s="185">
        <f>COMMANDE!AM223</f>
        <v>0</v>
      </c>
      <c r="CG223" s="186" t="str">
        <f t="shared" si="247"/>
        <v>-</v>
      </c>
      <c r="CH223" s="187" t="e">
        <f t="shared" si="248"/>
        <v>#VALUE!</v>
      </c>
      <c r="CI223" s="185">
        <f>COMMANDE!AO223</f>
        <v>0</v>
      </c>
      <c r="CJ223" s="186" t="str">
        <f t="shared" si="249"/>
        <v>-</v>
      </c>
      <c r="CK223" s="187" t="e">
        <f t="shared" si="250"/>
        <v>#VALUE!</v>
      </c>
      <c r="CL223" s="185">
        <f>COMMANDE!AQ223</f>
        <v>0</v>
      </c>
      <c r="CM223" s="186" t="str">
        <f t="shared" si="251"/>
        <v>-</v>
      </c>
      <c r="CN223" s="187" t="e">
        <f t="shared" si="252"/>
        <v>#VALUE!</v>
      </c>
      <c r="CO223" s="185">
        <f>COMMANDE!AS223</f>
        <v>0</v>
      </c>
      <c r="CP223" s="186" t="str">
        <f t="shared" si="253"/>
        <v>-</v>
      </c>
      <c r="CQ223" s="187" t="e">
        <f t="shared" si="254"/>
        <v>#VALUE!</v>
      </c>
      <c r="CR223" s="185">
        <f>COMMANDE!AU223</f>
        <v>0</v>
      </c>
      <c r="CS223" s="186" t="str">
        <f t="shared" si="255"/>
        <v>-</v>
      </c>
      <c r="CT223" s="187" t="e">
        <f t="shared" si="256"/>
        <v>#VALUE!</v>
      </c>
      <c r="CU223" s="185">
        <f>COMMANDE!AW223</f>
        <v>0</v>
      </c>
      <c r="CV223" s="186" t="str">
        <f t="shared" si="257"/>
        <v>-</v>
      </c>
      <c r="CW223" s="187" t="e">
        <f t="shared" si="258"/>
        <v>#VALUE!</v>
      </c>
      <c r="CX223" s="185">
        <f>COMMANDE!AY223</f>
        <v>0</v>
      </c>
      <c r="CY223" s="186" t="str">
        <f t="shared" si="259"/>
        <v>-</v>
      </c>
      <c r="CZ223" s="187" t="e">
        <f t="shared" si="260"/>
        <v>#VALUE!</v>
      </c>
      <c r="DA223" s="185">
        <f>COMMANDE!BA223</f>
        <v>0</v>
      </c>
      <c r="DB223" s="186" t="str">
        <f t="shared" si="261"/>
        <v>-</v>
      </c>
      <c r="DC223" s="187" t="e">
        <f t="shared" si="262"/>
        <v>#VALUE!</v>
      </c>
      <c r="DD223" s="416"/>
      <c r="DE223" s="188"/>
    </row>
    <row r="224" spans="1:109" ht="40" customHeight="1" x14ac:dyDescent="0.2">
      <c r="A224" s="390" t="e">
        <f t="shared" si="141"/>
        <v>#VALUE!</v>
      </c>
      <c r="B224" s="390" t="e">
        <f t="shared" si="142"/>
        <v>#VALUE!</v>
      </c>
      <c r="C224" s="390" t="e">
        <f t="shared" si="143"/>
        <v>#VALUE!</v>
      </c>
      <c r="D224" s="390" t="e">
        <f t="shared" si="144"/>
        <v>#VALUE!</v>
      </c>
      <c r="E224" s="390" t="e">
        <f t="shared" si="145"/>
        <v>#VALUE!</v>
      </c>
      <c r="F224" s="390" t="e">
        <f t="shared" si="146"/>
        <v>#VALUE!</v>
      </c>
      <c r="G224" s="390" t="e">
        <f t="shared" si="147"/>
        <v>#VALUE!</v>
      </c>
      <c r="H224" s="390" t="e">
        <f t="shared" si="148"/>
        <v>#VALUE!</v>
      </c>
      <c r="I224" s="390" t="e">
        <f t="shared" si="149"/>
        <v>#VALUE!</v>
      </c>
      <c r="J224" s="390" t="e">
        <f t="shared" si="150"/>
        <v>#VALUE!</v>
      </c>
      <c r="K224" s="390" t="e">
        <f t="shared" si="151"/>
        <v>#VALUE!</v>
      </c>
      <c r="L224" s="390" t="e">
        <f t="shared" si="152"/>
        <v>#VALUE!</v>
      </c>
      <c r="M224" s="390" t="e">
        <f t="shared" si="153"/>
        <v>#VALUE!</v>
      </c>
      <c r="N224" s="390" t="e">
        <f t="shared" si="154"/>
        <v>#VALUE!</v>
      </c>
      <c r="O224" s="390" t="e">
        <f t="shared" si="155"/>
        <v>#VALUE!</v>
      </c>
      <c r="P224" s="390" t="e">
        <f t="shared" si="210"/>
        <v>#VALUE!</v>
      </c>
      <c r="Q224" s="390" t="e">
        <f t="shared" si="211"/>
        <v>#VALUE!</v>
      </c>
      <c r="R224" s="390" t="e">
        <f t="shared" si="212"/>
        <v>#VALUE!</v>
      </c>
      <c r="S224" s="390" t="e">
        <f t="shared" si="213"/>
        <v>#VALUE!</v>
      </c>
      <c r="T224" s="390" t="e">
        <f t="shared" si="214"/>
        <v>#VALUE!</v>
      </c>
      <c r="U224" s="387">
        <f t="shared" si="215"/>
        <v>0</v>
      </c>
      <c r="V224" s="175">
        <f>BDD!A214</f>
        <v>0</v>
      </c>
      <c r="W224" s="176">
        <f>BDD!B214</f>
        <v>0</v>
      </c>
      <c r="X224" s="177" t="str">
        <f>IF(BDD!F214=0, "", BDD!F214)</f>
        <v/>
      </c>
      <c r="Y224" s="178" t="e">
        <f>ROUND(BDD!G214+FDP_CMD_KG, 2)</f>
        <v>#VALUE!</v>
      </c>
      <c r="Z224" s="178" t="e">
        <f>ROUND(BDD!G214+FDP_FACT_KG, 2)</f>
        <v>#DIV/0!</v>
      </c>
      <c r="AA224" s="179">
        <f>BDD!H214</f>
        <v>0</v>
      </c>
      <c r="AB224" s="180" t="str">
        <f>IF(NOT(ISBLANK(BDD!I214)), ROUND(SUM((BDD!G214*reduc1),FDP_CMD_KG), 2), "")</f>
        <v/>
      </c>
      <c r="AC224" s="180" t="str">
        <f>IF(NOT(ISBLANK(BDD!J214)), ROUND(SUM((BDD!G214*reduc2),FDP_CMD_KG), 2), "")</f>
        <v/>
      </c>
      <c r="AD224" s="180" t="str">
        <f>IF(NOT(ISBLANK(BDD!K214)), ROUND(SUM((BDD!G214*reduc3),FDP_CMD_KG), 2), "")</f>
        <v/>
      </c>
      <c r="AE224" s="180" t="str">
        <f>IF(NOT(ISBLANK(BDD!I214)), ROUND(SUM((BDD!G214*reduc1),FDP_FACT_KG), 2), "")</f>
        <v/>
      </c>
      <c r="AF224" s="180" t="str">
        <f>IF(NOT(ISBLANK(BDD!J214)), ROUND(SUM((BDD!G214*reduc2),FDP_FACT_KG), 2), "")</f>
        <v/>
      </c>
      <c r="AG224" s="180" t="str">
        <f>IF(NOT(ISBLANK(BDD!K214)), ROUND(SUM((BDD!G214*reduc3),FDP_FACT_KG), 2), "")</f>
        <v/>
      </c>
      <c r="AH224" s="181">
        <f>BDD!C214</f>
        <v>0</v>
      </c>
      <c r="AI224" s="403">
        <f t="shared" si="216"/>
        <v>0</v>
      </c>
      <c r="AJ224" s="182" t="e">
        <f t="shared" si="217"/>
        <v>#VALUE!</v>
      </c>
      <c r="AK224" s="183" t="e">
        <f t="shared" si="218"/>
        <v>#VALUE!</v>
      </c>
      <c r="AL224" s="534"/>
      <c r="AM224" s="410"/>
      <c r="AN224" s="182" t="e">
        <f t="shared" si="219"/>
        <v>#DIV/0!</v>
      </c>
      <c r="AO224" s="184" t="e">
        <f t="shared" si="220"/>
        <v>#DIV/0!</v>
      </c>
      <c r="AP224" s="174"/>
      <c r="AQ224" s="174"/>
      <c r="AR224" s="534"/>
      <c r="AS224" s="409">
        <f t="shared" si="221"/>
        <v>0</v>
      </c>
      <c r="AT224" s="182" t="e">
        <f t="shared" si="222"/>
        <v>#DIV/0!</v>
      </c>
      <c r="AU224" s="183" t="e">
        <f t="shared" si="209"/>
        <v>#DIV/0!</v>
      </c>
      <c r="AV224" s="185">
        <f>COMMANDE!O224</f>
        <v>0</v>
      </c>
      <c r="AW224" s="186" t="str">
        <f t="shared" si="223"/>
        <v>-</v>
      </c>
      <c r="AX224" s="187" t="e">
        <f t="shared" si="224"/>
        <v>#VALUE!</v>
      </c>
      <c r="AY224" s="185">
        <f>COMMANDE!Q224</f>
        <v>0</v>
      </c>
      <c r="AZ224" s="186" t="str">
        <f t="shared" si="225"/>
        <v>-</v>
      </c>
      <c r="BA224" s="187" t="e">
        <f t="shared" si="226"/>
        <v>#VALUE!</v>
      </c>
      <c r="BB224" s="185">
        <f>COMMANDE!S224</f>
        <v>0</v>
      </c>
      <c r="BC224" s="186" t="str">
        <f t="shared" si="227"/>
        <v>-</v>
      </c>
      <c r="BD224" s="187" t="e">
        <f t="shared" si="228"/>
        <v>#VALUE!</v>
      </c>
      <c r="BE224" s="185">
        <f>COMMANDE!U224</f>
        <v>0</v>
      </c>
      <c r="BF224" s="186" t="str">
        <f t="shared" si="229"/>
        <v>-</v>
      </c>
      <c r="BG224" s="187" t="e">
        <f t="shared" si="230"/>
        <v>#VALUE!</v>
      </c>
      <c r="BH224" s="185">
        <f>COMMANDE!W224</f>
        <v>0</v>
      </c>
      <c r="BI224" s="186" t="str">
        <f t="shared" si="231"/>
        <v>-</v>
      </c>
      <c r="BJ224" s="187" t="e">
        <f t="shared" si="232"/>
        <v>#VALUE!</v>
      </c>
      <c r="BK224" s="185">
        <f>COMMANDE!Y224</f>
        <v>0</v>
      </c>
      <c r="BL224" s="186" t="str">
        <f t="shared" si="233"/>
        <v>-</v>
      </c>
      <c r="BM224" s="187" t="e">
        <f t="shared" si="234"/>
        <v>#VALUE!</v>
      </c>
      <c r="BN224" s="185">
        <f>COMMANDE!AA224</f>
        <v>0</v>
      </c>
      <c r="BO224" s="186" t="str">
        <f t="shared" si="235"/>
        <v>-</v>
      </c>
      <c r="BP224" s="187" t="e">
        <f t="shared" si="236"/>
        <v>#VALUE!</v>
      </c>
      <c r="BQ224" s="185">
        <f>COMMANDE!AC224</f>
        <v>0</v>
      </c>
      <c r="BR224" s="186" t="str">
        <f t="shared" si="237"/>
        <v>-</v>
      </c>
      <c r="BS224" s="187" t="e">
        <f t="shared" si="238"/>
        <v>#VALUE!</v>
      </c>
      <c r="BT224" s="185">
        <f>COMMANDE!AE224</f>
        <v>0</v>
      </c>
      <c r="BU224" s="186" t="str">
        <f t="shared" si="239"/>
        <v>-</v>
      </c>
      <c r="BV224" s="187" t="e">
        <f t="shared" si="240"/>
        <v>#VALUE!</v>
      </c>
      <c r="BW224" s="185">
        <f>COMMANDE!AG224</f>
        <v>0</v>
      </c>
      <c r="BX224" s="186" t="str">
        <f t="shared" si="241"/>
        <v>-</v>
      </c>
      <c r="BY224" s="187" t="e">
        <f t="shared" si="242"/>
        <v>#VALUE!</v>
      </c>
      <c r="BZ224" s="185">
        <f>COMMANDE!AI224</f>
        <v>0</v>
      </c>
      <c r="CA224" s="186" t="str">
        <f t="shared" si="243"/>
        <v>-</v>
      </c>
      <c r="CB224" s="187" t="e">
        <f t="shared" si="244"/>
        <v>#VALUE!</v>
      </c>
      <c r="CC224" s="185">
        <f>COMMANDE!AK224</f>
        <v>0</v>
      </c>
      <c r="CD224" s="186" t="str">
        <f t="shared" si="245"/>
        <v>-</v>
      </c>
      <c r="CE224" s="187" t="e">
        <f t="shared" si="246"/>
        <v>#VALUE!</v>
      </c>
      <c r="CF224" s="185">
        <f>COMMANDE!AM224</f>
        <v>0</v>
      </c>
      <c r="CG224" s="186" t="str">
        <f t="shared" si="247"/>
        <v>-</v>
      </c>
      <c r="CH224" s="187" t="e">
        <f t="shared" si="248"/>
        <v>#VALUE!</v>
      </c>
      <c r="CI224" s="185">
        <f>COMMANDE!AO224</f>
        <v>0</v>
      </c>
      <c r="CJ224" s="186" t="str">
        <f t="shared" si="249"/>
        <v>-</v>
      </c>
      <c r="CK224" s="187" t="e">
        <f t="shared" si="250"/>
        <v>#VALUE!</v>
      </c>
      <c r="CL224" s="185">
        <f>COMMANDE!AQ224</f>
        <v>0</v>
      </c>
      <c r="CM224" s="186" t="str">
        <f t="shared" si="251"/>
        <v>-</v>
      </c>
      <c r="CN224" s="187" t="e">
        <f t="shared" si="252"/>
        <v>#VALUE!</v>
      </c>
      <c r="CO224" s="185">
        <f>COMMANDE!AS224</f>
        <v>0</v>
      </c>
      <c r="CP224" s="186" t="str">
        <f t="shared" si="253"/>
        <v>-</v>
      </c>
      <c r="CQ224" s="187" t="e">
        <f t="shared" si="254"/>
        <v>#VALUE!</v>
      </c>
      <c r="CR224" s="185">
        <f>COMMANDE!AU224</f>
        <v>0</v>
      </c>
      <c r="CS224" s="186" t="str">
        <f t="shared" si="255"/>
        <v>-</v>
      </c>
      <c r="CT224" s="187" t="e">
        <f t="shared" si="256"/>
        <v>#VALUE!</v>
      </c>
      <c r="CU224" s="185">
        <f>COMMANDE!AW224</f>
        <v>0</v>
      </c>
      <c r="CV224" s="186" t="str">
        <f t="shared" si="257"/>
        <v>-</v>
      </c>
      <c r="CW224" s="187" t="e">
        <f t="shared" si="258"/>
        <v>#VALUE!</v>
      </c>
      <c r="CX224" s="185">
        <f>COMMANDE!AY224</f>
        <v>0</v>
      </c>
      <c r="CY224" s="186" t="str">
        <f t="shared" si="259"/>
        <v>-</v>
      </c>
      <c r="CZ224" s="187" t="e">
        <f t="shared" si="260"/>
        <v>#VALUE!</v>
      </c>
      <c r="DA224" s="185">
        <f>COMMANDE!BA224</f>
        <v>0</v>
      </c>
      <c r="DB224" s="186" t="str">
        <f t="shared" si="261"/>
        <v>-</v>
      </c>
      <c r="DC224" s="187" t="e">
        <f t="shared" si="262"/>
        <v>#VALUE!</v>
      </c>
      <c r="DD224" s="416"/>
      <c r="DE224" s="188"/>
    </row>
    <row r="225" spans="1:109" ht="40" customHeight="1" x14ac:dyDescent="0.2">
      <c r="A225" s="391" t="e">
        <f t="shared" si="141"/>
        <v>#VALUE!</v>
      </c>
      <c r="B225" s="391" t="e">
        <f t="shared" si="142"/>
        <v>#VALUE!</v>
      </c>
      <c r="C225" s="391" t="e">
        <f t="shared" si="143"/>
        <v>#VALUE!</v>
      </c>
      <c r="D225" s="391" t="e">
        <f t="shared" si="144"/>
        <v>#VALUE!</v>
      </c>
      <c r="E225" s="391" t="e">
        <f t="shared" si="145"/>
        <v>#VALUE!</v>
      </c>
      <c r="F225" s="391" t="e">
        <f t="shared" si="146"/>
        <v>#VALUE!</v>
      </c>
      <c r="G225" s="391" t="e">
        <f t="shared" si="147"/>
        <v>#VALUE!</v>
      </c>
      <c r="H225" s="391" t="e">
        <f t="shared" si="148"/>
        <v>#VALUE!</v>
      </c>
      <c r="I225" s="391" t="e">
        <f t="shared" si="149"/>
        <v>#VALUE!</v>
      </c>
      <c r="J225" s="391" t="e">
        <f t="shared" si="150"/>
        <v>#VALUE!</v>
      </c>
      <c r="K225" s="391" t="e">
        <f t="shared" si="151"/>
        <v>#VALUE!</v>
      </c>
      <c r="L225" s="391" t="e">
        <f t="shared" si="152"/>
        <v>#VALUE!</v>
      </c>
      <c r="M225" s="391" t="e">
        <f t="shared" si="153"/>
        <v>#VALUE!</v>
      </c>
      <c r="N225" s="391" t="e">
        <f t="shared" si="154"/>
        <v>#VALUE!</v>
      </c>
      <c r="O225" s="391" t="e">
        <f t="shared" si="155"/>
        <v>#VALUE!</v>
      </c>
      <c r="P225" s="390" t="e">
        <f t="shared" si="210"/>
        <v>#VALUE!</v>
      </c>
      <c r="Q225" s="390" t="e">
        <f t="shared" si="211"/>
        <v>#VALUE!</v>
      </c>
      <c r="R225" s="390" t="e">
        <f t="shared" si="212"/>
        <v>#VALUE!</v>
      </c>
      <c r="S225" s="390" t="e">
        <f t="shared" si="213"/>
        <v>#VALUE!</v>
      </c>
      <c r="T225" s="390" t="e">
        <f t="shared" si="214"/>
        <v>#VALUE!</v>
      </c>
      <c r="U225" s="387">
        <f t="shared" si="215"/>
        <v>0</v>
      </c>
      <c r="V225" s="175">
        <f>BDD!A215</f>
        <v>0</v>
      </c>
      <c r="W225" s="176">
        <f>BDD!B215</f>
        <v>0</v>
      </c>
      <c r="X225" s="177" t="str">
        <f>IF(BDD!F215=0, "", BDD!F215)</f>
        <v/>
      </c>
      <c r="Y225" s="178" t="e">
        <f>ROUND(BDD!G215+FDP_CMD_KG, 2)</f>
        <v>#VALUE!</v>
      </c>
      <c r="Z225" s="178" t="e">
        <f>ROUND(BDD!G215+FDP_FACT_KG, 2)</f>
        <v>#DIV/0!</v>
      </c>
      <c r="AA225" s="179">
        <f>BDD!H215</f>
        <v>0</v>
      </c>
      <c r="AB225" s="180" t="str">
        <f>IF(NOT(ISBLANK(BDD!I215)), ROUND(SUM((BDD!G215*reduc1),FDP_CMD_KG), 2), "")</f>
        <v/>
      </c>
      <c r="AC225" s="180" t="str">
        <f>IF(NOT(ISBLANK(BDD!J215)), ROUND(SUM((BDD!G215*reduc2),FDP_CMD_KG), 2), "")</f>
        <v/>
      </c>
      <c r="AD225" s="180" t="str">
        <f>IF(NOT(ISBLANK(BDD!K215)), ROUND(SUM((BDD!G215*reduc3),FDP_CMD_KG), 2), "")</f>
        <v/>
      </c>
      <c r="AE225" s="180" t="str">
        <f>IF(NOT(ISBLANK(BDD!I215)), ROUND(SUM((BDD!G215*reduc1),FDP_FACT_KG), 2), "")</f>
        <v/>
      </c>
      <c r="AF225" s="180" t="str">
        <f>IF(NOT(ISBLANK(BDD!J215)), ROUND(SUM((BDD!G215*reduc2),FDP_FACT_KG), 2), "")</f>
        <v/>
      </c>
      <c r="AG225" s="180" t="str">
        <f>IF(NOT(ISBLANK(BDD!K215)), ROUND(SUM((BDD!G215*reduc3),FDP_FACT_KG), 2), "")</f>
        <v/>
      </c>
      <c r="AH225" s="181">
        <f>BDD!C215</f>
        <v>0</v>
      </c>
      <c r="AI225" s="403">
        <f t="shared" si="216"/>
        <v>0</v>
      </c>
      <c r="AJ225" s="182" t="e">
        <f t="shared" si="217"/>
        <v>#VALUE!</v>
      </c>
      <c r="AK225" s="183" t="e">
        <f t="shared" si="218"/>
        <v>#VALUE!</v>
      </c>
      <c r="AL225" s="534"/>
      <c r="AM225" s="410"/>
      <c r="AN225" s="182" t="e">
        <f t="shared" si="219"/>
        <v>#DIV/0!</v>
      </c>
      <c r="AO225" s="184" t="e">
        <f t="shared" si="220"/>
        <v>#DIV/0!</v>
      </c>
      <c r="AP225" s="174"/>
      <c r="AQ225" s="174"/>
      <c r="AR225" s="534"/>
      <c r="AS225" s="409">
        <f t="shared" si="221"/>
        <v>0</v>
      </c>
      <c r="AT225" s="182" t="e">
        <f t="shared" si="222"/>
        <v>#DIV/0!</v>
      </c>
      <c r="AU225" s="183" t="e">
        <f t="shared" si="209"/>
        <v>#DIV/0!</v>
      </c>
      <c r="AV225" s="185">
        <f>COMMANDE!O225</f>
        <v>0</v>
      </c>
      <c r="AW225" s="186" t="str">
        <f t="shared" si="223"/>
        <v>-</v>
      </c>
      <c r="AX225" s="187" t="e">
        <f t="shared" si="224"/>
        <v>#VALUE!</v>
      </c>
      <c r="AY225" s="185">
        <f>COMMANDE!Q225</f>
        <v>0</v>
      </c>
      <c r="AZ225" s="186" t="str">
        <f t="shared" si="225"/>
        <v>-</v>
      </c>
      <c r="BA225" s="187" t="e">
        <f t="shared" si="226"/>
        <v>#VALUE!</v>
      </c>
      <c r="BB225" s="185">
        <f>COMMANDE!S225</f>
        <v>0</v>
      </c>
      <c r="BC225" s="186" t="str">
        <f t="shared" si="227"/>
        <v>-</v>
      </c>
      <c r="BD225" s="187" t="e">
        <f t="shared" si="228"/>
        <v>#VALUE!</v>
      </c>
      <c r="BE225" s="185">
        <f>COMMANDE!U225</f>
        <v>0</v>
      </c>
      <c r="BF225" s="186" t="str">
        <f t="shared" si="229"/>
        <v>-</v>
      </c>
      <c r="BG225" s="187" t="e">
        <f t="shared" si="230"/>
        <v>#VALUE!</v>
      </c>
      <c r="BH225" s="185">
        <f>COMMANDE!W225</f>
        <v>0</v>
      </c>
      <c r="BI225" s="186" t="str">
        <f t="shared" si="231"/>
        <v>-</v>
      </c>
      <c r="BJ225" s="187" t="e">
        <f t="shared" si="232"/>
        <v>#VALUE!</v>
      </c>
      <c r="BK225" s="185">
        <f>COMMANDE!Y225</f>
        <v>0</v>
      </c>
      <c r="BL225" s="186" t="str">
        <f t="shared" si="233"/>
        <v>-</v>
      </c>
      <c r="BM225" s="187" t="e">
        <f t="shared" si="234"/>
        <v>#VALUE!</v>
      </c>
      <c r="BN225" s="185">
        <f>COMMANDE!AA225</f>
        <v>0</v>
      </c>
      <c r="BO225" s="186" t="str">
        <f t="shared" si="235"/>
        <v>-</v>
      </c>
      <c r="BP225" s="187" t="e">
        <f t="shared" si="236"/>
        <v>#VALUE!</v>
      </c>
      <c r="BQ225" s="185">
        <f>COMMANDE!AC225</f>
        <v>0</v>
      </c>
      <c r="BR225" s="186" t="str">
        <f t="shared" si="237"/>
        <v>-</v>
      </c>
      <c r="BS225" s="187" t="e">
        <f t="shared" si="238"/>
        <v>#VALUE!</v>
      </c>
      <c r="BT225" s="185">
        <f>COMMANDE!AE225</f>
        <v>0</v>
      </c>
      <c r="BU225" s="186" t="str">
        <f t="shared" si="239"/>
        <v>-</v>
      </c>
      <c r="BV225" s="187" t="e">
        <f t="shared" si="240"/>
        <v>#VALUE!</v>
      </c>
      <c r="BW225" s="185">
        <f>COMMANDE!AG225</f>
        <v>0</v>
      </c>
      <c r="BX225" s="186" t="str">
        <f t="shared" si="241"/>
        <v>-</v>
      </c>
      <c r="BY225" s="187" t="e">
        <f t="shared" si="242"/>
        <v>#VALUE!</v>
      </c>
      <c r="BZ225" s="185">
        <f>COMMANDE!AI225</f>
        <v>0</v>
      </c>
      <c r="CA225" s="186" t="str">
        <f t="shared" si="243"/>
        <v>-</v>
      </c>
      <c r="CB225" s="187" t="e">
        <f t="shared" si="244"/>
        <v>#VALUE!</v>
      </c>
      <c r="CC225" s="185">
        <f>COMMANDE!AK225</f>
        <v>0</v>
      </c>
      <c r="CD225" s="186" t="str">
        <f t="shared" si="245"/>
        <v>-</v>
      </c>
      <c r="CE225" s="187" t="e">
        <f t="shared" si="246"/>
        <v>#VALUE!</v>
      </c>
      <c r="CF225" s="185">
        <f>COMMANDE!AM225</f>
        <v>0</v>
      </c>
      <c r="CG225" s="186" t="str">
        <f t="shared" si="247"/>
        <v>-</v>
      </c>
      <c r="CH225" s="187" t="e">
        <f t="shared" si="248"/>
        <v>#VALUE!</v>
      </c>
      <c r="CI225" s="185">
        <f>COMMANDE!AO225</f>
        <v>0</v>
      </c>
      <c r="CJ225" s="186" t="str">
        <f t="shared" si="249"/>
        <v>-</v>
      </c>
      <c r="CK225" s="187" t="e">
        <f t="shared" si="250"/>
        <v>#VALUE!</v>
      </c>
      <c r="CL225" s="185">
        <f>COMMANDE!AQ225</f>
        <v>0</v>
      </c>
      <c r="CM225" s="186" t="str">
        <f t="shared" si="251"/>
        <v>-</v>
      </c>
      <c r="CN225" s="187" t="e">
        <f t="shared" si="252"/>
        <v>#VALUE!</v>
      </c>
      <c r="CO225" s="185">
        <f>COMMANDE!AS225</f>
        <v>0</v>
      </c>
      <c r="CP225" s="186" t="str">
        <f t="shared" si="253"/>
        <v>-</v>
      </c>
      <c r="CQ225" s="187" t="e">
        <f t="shared" si="254"/>
        <v>#VALUE!</v>
      </c>
      <c r="CR225" s="185">
        <f>COMMANDE!AU225</f>
        <v>0</v>
      </c>
      <c r="CS225" s="186" t="str">
        <f t="shared" si="255"/>
        <v>-</v>
      </c>
      <c r="CT225" s="187" t="e">
        <f t="shared" si="256"/>
        <v>#VALUE!</v>
      </c>
      <c r="CU225" s="185">
        <f>COMMANDE!AW225</f>
        <v>0</v>
      </c>
      <c r="CV225" s="186" t="str">
        <f t="shared" si="257"/>
        <v>-</v>
      </c>
      <c r="CW225" s="187" t="e">
        <f t="shared" si="258"/>
        <v>#VALUE!</v>
      </c>
      <c r="CX225" s="185">
        <f>COMMANDE!AY225</f>
        <v>0</v>
      </c>
      <c r="CY225" s="186" t="str">
        <f t="shared" si="259"/>
        <v>-</v>
      </c>
      <c r="CZ225" s="187" t="e">
        <f t="shared" si="260"/>
        <v>#VALUE!</v>
      </c>
      <c r="DA225" s="185">
        <f>COMMANDE!BA225</f>
        <v>0</v>
      </c>
      <c r="DB225" s="186" t="str">
        <f t="shared" si="261"/>
        <v>-</v>
      </c>
      <c r="DC225" s="187" t="e">
        <f t="shared" si="262"/>
        <v>#VALUE!</v>
      </c>
      <c r="DD225" s="416"/>
      <c r="DE225" s="188"/>
    </row>
    <row r="226" spans="1:109" ht="40" customHeight="1" x14ac:dyDescent="0.2">
      <c r="A226" s="391" t="e">
        <f t="shared" si="141"/>
        <v>#VALUE!</v>
      </c>
      <c r="B226" s="391" t="e">
        <f t="shared" si="142"/>
        <v>#VALUE!</v>
      </c>
      <c r="C226" s="391" t="e">
        <f t="shared" si="143"/>
        <v>#VALUE!</v>
      </c>
      <c r="D226" s="391" t="e">
        <f t="shared" si="144"/>
        <v>#VALUE!</v>
      </c>
      <c r="E226" s="391" t="e">
        <f t="shared" si="145"/>
        <v>#VALUE!</v>
      </c>
      <c r="F226" s="391" t="e">
        <f t="shared" si="146"/>
        <v>#VALUE!</v>
      </c>
      <c r="G226" s="391" t="e">
        <f t="shared" si="147"/>
        <v>#VALUE!</v>
      </c>
      <c r="H226" s="391" t="e">
        <f t="shared" si="148"/>
        <v>#VALUE!</v>
      </c>
      <c r="I226" s="391" t="e">
        <f t="shared" si="149"/>
        <v>#VALUE!</v>
      </c>
      <c r="J226" s="391" t="e">
        <f t="shared" si="150"/>
        <v>#VALUE!</v>
      </c>
      <c r="K226" s="391" t="e">
        <f t="shared" si="151"/>
        <v>#VALUE!</v>
      </c>
      <c r="L226" s="391" t="e">
        <f t="shared" si="152"/>
        <v>#VALUE!</v>
      </c>
      <c r="M226" s="391" t="e">
        <f t="shared" si="153"/>
        <v>#VALUE!</v>
      </c>
      <c r="N226" s="391" t="e">
        <f t="shared" si="154"/>
        <v>#VALUE!</v>
      </c>
      <c r="O226" s="391" t="e">
        <f t="shared" si="155"/>
        <v>#VALUE!</v>
      </c>
      <c r="P226" s="390" t="e">
        <f t="shared" si="210"/>
        <v>#VALUE!</v>
      </c>
      <c r="Q226" s="390" t="e">
        <f t="shared" si="211"/>
        <v>#VALUE!</v>
      </c>
      <c r="R226" s="390" t="e">
        <f t="shared" si="212"/>
        <v>#VALUE!</v>
      </c>
      <c r="S226" s="390" t="e">
        <f t="shared" si="213"/>
        <v>#VALUE!</v>
      </c>
      <c r="T226" s="390" t="e">
        <f t="shared" si="214"/>
        <v>#VALUE!</v>
      </c>
      <c r="U226" s="387">
        <f t="shared" si="215"/>
        <v>0</v>
      </c>
      <c r="V226" s="175">
        <f>BDD!A216</f>
        <v>0</v>
      </c>
      <c r="W226" s="176">
        <f>BDD!B216</f>
        <v>0</v>
      </c>
      <c r="X226" s="177" t="str">
        <f>IF(BDD!F216=0, "", BDD!F216)</f>
        <v/>
      </c>
      <c r="Y226" s="178" t="e">
        <f>ROUND(BDD!G216+FDP_CMD_KG, 2)</f>
        <v>#VALUE!</v>
      </c>
      <c r="Z226" s="178" t="e">
        <f>ROUND(BDD!G216+FDP_FACT_KG, 2)</f>
        <v>#DIV/0!</v>
      </c>
      <c r="AA226" s="179">
        <f>BDD!H216</f>
        <v>0</v>
      </c>
      <c r="AB226" s="180" t="str">
        <f>IF(NOT(ISBLANK(BDD!I216)), ROUND(SUM((BDD!G216*reduc1),FDP_CMD_KG), 2), "")</f>
        <v/>
      </c>
      <c r="AC226" s="180" t="str">
        <f>IF(NOT(ISBLANK(BDD!J216)), ROUND(SUM((BDD!G216*reduc2),FDP_CMD_KG), 2), "")</f>
        <v/>
      </c>
      <c r="AD226" s="180" t="str">
        <f>IF(NOT(ISBLANK(BDD!K216)), ROUND(SUM((BDD!G216*reduc3),FDP_CMD_KG), 2), "")</f>
        <v/>
      </c>
      <c r="AE226" s="180" t="str">
        <f>IF(NOT(ISBLANK(BDD!I216)), ROUND(SUM((BDD!G216*reduc1),FDP_FACT_KG), 2), "")</f>
        <v/>
      </c>
      <c r="AF226" s="180" t="str">
        <f>IF(NOT(ISBLANK(BDD!J216)), ROUND(SUM((BDD!G216*reduc2),FDP_FACT_KG), 2), "")</f>
        <v/>
      </c>
      <c r="AG226" s="180" t="str">
        <f>IF(NOT(ISBLANK(BDD!K216)), ROUND(SUM((BDD!G216*reduc3),FDP_FACT_KG), 2), "")</f>
        <v/>
      </c>
      <c r="AH226" s="181">
        <f>BDD!C216</f>
        <v>0</v>
      </c>
      <c r="AI226" s="403">
        <f t="shared" si="216"/>
        <v>0</v>
      </c>
      <c r="AJ226" s="182" t="e">
        <f t="shared" si="217"/>
        <v>#VALUE!</v>
      </c>
      <c r="AK226" s="183" t="e">
        <f t="shared" si="218"/>
        <v>#VALUE!</v>
      </c>
      <c r="AL226" s="534"/>
      <c r="AM226" s="410"/>
      <c r="AN226" s="182" t="e">
        <f t="shared" si="219"/>
        <v>#DIV/0!</v>
      </c>
      <c r="AO226" s="184" t="e">
        <f t="shared" si="220"/>
        <v>#DIV/0!</v>
      </c>
      <c r="AP226" s="174"/>
      <c r="AQ226" s="174"/>
      <c r="AR226" s="534"/>
      <c r="AS226" s="409">
        <f t="shared" si="221"/>
        <v>0</v>
      </c>
      <c r="AT226" s="182" t="e">
        <f t="shared" si="222"/>
        <v>#DIV/0!</v>
      </c>
      <c r="AU226" s="183" t="e">
        <f t="shared" si="209"/>
        <v>#DIV/0!</v>
      </c>
      <c r="AV226" s="185">
        <f>COMMANDE!O226</f>
        <v>0</v>
      </c>
      <c r="AW226" s="186" t="str">
        <f t="shared" si="223"/>
        <v>-</v>
      </c>
      <c r="AX226" s="187" t="e">
        <f t="shared" si="224"/>
        <v>#VALUE!</v>
      </c>
      <c r="AY226" s="185">
        <f>COMMANDE!Q226</f>
        <v>0</v>
      </c>
      <c r="AZ226" s="186" t="str">
        <f t="shared" si="225"/>
        <v>-</v>
      </c>
      <c r="BA226" s="187" t="e">
        <f t="shared" si="226"/>
        <v>#VALUE!</v>
      </c>
      <c r="BB226" s="185">
        <f>COMMANDE!S226</f>
        <v>0</v>
      </c>
      <c r="BC226" s="186" t="str">
        <f t="shared" si="227"/>
        <v>-</v>
      </c>
      <c r="BD226" s="187" t="e">
        <f t="shared" si="228"/>
        <v>#VALUE!</v>
      </c>
      <c r="BE226" s="185">
        <f>COMMANDE!U226</f>
        <v>0</v>
      </c>
      <c r="BF226" s="186" t="str">
        <f t="shared" si="229"/>
        <v>-</v>
      </c>
      <c r="BG226" s="187" t="e">
        <f t="shared" si="230"/>
        <v>#VALUE!</v>
      </c>
      <c r="BH226" s="185">
        <f>COMMANDE!W226</f>
        <v>0</v>
      </c>
      <c r="BI226" s="186" t="str">
        <f t="shared" si="231"/>
        <v>-</v>
      </c>
      <c r="BJ226" s="187" t="e">
        <f t="shared" si="232"/>
        <v>#VALUE!</v>
      </c>
      <c r="BK226" s="185">
        <f>COMMANDE!Y226</f>
        <v>0</v>
      </c>
      <c r="BL226" s="186" t="str">
        <f t="shared" si="233"/>
        <v>-</v>
      </c>
      <c r="BM226" s="187" t="e">
        <f t="shared" si="234"/>
        <v>#VALUE!</v>
      </c>
      <c r="BN226" s="185">
        <f>COMMANDE!AA226</f>
        <v>0</v>
      </c>
      <c r="BO226" s="186" t="str">
        <f t="shared" si="235"/>
        <v>-</v>
      </c>
      <c r="BP226" s="187" t="e">
        <f t="shared" si="236"/>
        <v>#VALUE!</v>
      </c>
      <c r="BQ226" s="185">
        <f>COMMANDE!AC226</f>
        <v>0</v>
      </c>
      <c r="BR226" s="186" t="str">
        <f t="shared" si="237"/>
        <v>-</v>
      </c>
      <c r="BS226" s="187" t="e">
        <f t="shared" si="238"/>
        <v>#VALUE!</v>
      </c>
      <c r="BT226" s="185">
        <f>COMMANDE!AE226</f>
        <v>0</v>
      </c>
      <c r="BU226" s="186" t="str">
        <f t="shared" si="239"/>
        <v>-</v>
      </c>
      <c r="BV226" s="187" t="e">
        <f t="shared" si="240"/>
        <v>#VALUE!</v>
      </c>
      <c r="BW226" s="185">
        <f>COMMANDE!AG226</f>
        <v>0</v>
      </c>
      <c r="BX226" s="186" t="str">
        <f t="shared" si="241"/>
        <v>-</v>
      </c>
      <c r="BY226" s="187" t="e">
        <f t="shared" si="242"/>
        <v>#VALUE!</v>
      </c>
      <c r="BZ226" s="185">
        <f>COMMANDE!AI226</f>
        <v>0</v>
      </c>
      <c r="CA226" s="186" t="str">
        <f t="shared" si="243"/>
        <v>-</v>
      </c>
      <c r="CB226" s="187" t="e">
        <f t="shared" si="244"/>
        <v>#VALUE!</v>
      </c>
      <c r="CC226" s="185">
        <f>COMMANDE!AK226</f>
        <v>0</v>
      </c>
      <c r="CD226" s="186" t="str">
        <f t="shared" si="245"/>
        <v>-</v>
      </c>
      <c r="CE226" s="187" t="e">
        <f t="shared" si="246"/>
        <v>#VALUE!</v>
      </c>
      <c r="CF226" s="185">
        <f>COMMANDE!AM226</f>
        <v>0</v>
      </c>
      <c r="CG226" s="186" t="str">
        <f t="shared" si="247"/>
        <v>-</v>
      </c>
      <c r="CH226" s="187" t="e">
        <f t="shared" si="248"/>
        <v>#VALUE!</v>
      </c>
      <c r="CI226" s="185">
        <f>COMMANDE!AO226</f>
        <v>0</v>
      </c>
      <c r="CJ226" s="186" t="str">
        <f t="shared" si="249"/>
        <v>-</v>
      </c>
      <c r="CK226" s="187" t="e">
        <f t="shared" si="250"/>
        <v>#VALUE!</v>
      </c>
      <c r="CL226" s="185">
        <f>COMMANDE!AQ226</f>
        <v>0</v>
      </c>
      <c r="CM226" s="186" t="str">
        <f t="shared" si="251"/>
        <v>-</v>
      </c>
      <c r="CN226" s="187" t="e">
        <f t="shared" si="252"/>
        <v>#VALUE!</v>
      </c>
      <c r="CO226" s="185">
        <f>COMMANDE!AS226</f>
        <v>0</v>
      </c>
      <c r="CP226" s="186" t="str">
        <f t="shared" si="253"/>
        <v>-</v>
      </c>
      <c r="CQ226" s="187" t="e">
        <f t="shared" si="254"/>
        <v>#VALUE!</v>
      </c>
      <c r="CR226" s="185">
        <f>COMMANDE!AU226</f>
        <v>0</v>
      </c>
      <c r="CS226" s="186" t="str">
        <f t="shared" si="255"/>
        <v>-</v>
      </c>
      <c r="CT226" s="187" t="e">
        <f t="shared" si="256"/>
        <v>#VALUE!</v>
      </c>
      <c r="CU226" s="185">
        <f>COMMANDE!AW226</f>
        <v>0</v>
      </c>
      <c r="CV226" s="186" t="str">
        <f t="shared" si="257"/>
        <v>-</v>
      </c>
      <c r="CW226" s="187" t="e">
        <f t="shared" si="258"/>
        <v>#VALUE!</v>
      </c>
      <c r="CX226" s="185">
        <f>COMMANDE!AY226</f>
        <v>0</v>
      </c>
      <c r="CY226" s="186" t="str">
        <f t="shared" si="259"/>
        <v>-</v>
      </c>
      <c r="CZ226" s="187" t="e">
        <f t="shared" si="260"/>
        <v>#VALUE!</v>
      </c>
      <c r="DA226" s="185">
        <f>COMMANDE!BA226</f>
        <v>0</v>
      </c>
      <c r="DB226" s="186" t="str">
        <f t="shared" si="261"/>
        <v>-</v>
      </c>
      <c r="DC226" s="187" t="e">
        <f t="shared" si="262"/>
        <v>#VALUE!</v>
      </c>
      <c r="DD226" s="416"/>
      <c r="DE226" s="188"/>
    </row>
    <row r="227" spans="1:109" ht="40" customHeight="1" x14ac:dyDescent="0.2">
      <c r="A227" s="390" t="e">
        <f t="shared" si="141"/>
        <v>#VALUE!</v>
      </c>
      <c r="B227" s="390" t="e">
        <f t="shared" si="142"/>
        <v>#VALUE!</v>
      </c>
      <c r="C227" s="390" t="e">
        <f t="shared" si="143"/>
        <v>#VALUE!</v>
      </c>
      <c r="D227" s="390" t="e">
        <f t="shared" si="144"/>
        <v>#VALUE!</v>
      </c>
      <c r="E227" s="390" t="e">
        <f t="shared" si="145"/>
        <v>#VALUE!</v>
      </c>
      <c r="F227" s="390" t="e">
        <f t="shared" si="146"/>
        <v>#VALUE!</v>
      </c>
      <c r="G227" s="390" t="e">
        <f t="shared" si="147"/>
        <v>#VALUE!</v>
      </c>
      <c r="H227" s="390" t="e">
        <f t="shared" si="148"/>
        <v>#VALUE!</v>
      </c>
      <c r="I227" s="390" t="e">
        <f t="shared" si="149"/>
        <v>#VALUE!</v>
      </c>
      <c r="J227" s="390" t="e">
        <f t="shared" si="150"/>
        <v>#VALUE!</v>
      </c>
      <c r="K227" s="390" t="e">
        <f t="shared" si="151"/>
        <v>#VALUE!</v>
      </c>
      <c r="L227" s="390" t="e">
        <f t="shared" si="152"/>
        <v>#VALUE!</v>
      </c>
      <c r="M227" s="390" t="e">
        <f t="shared" si="153"/>
        <v>#VALUE!</v>
      </c>
      <c r="N227" s="390" t="e">
        <f t="shared" si="154"/>
        <v>#VALUE!</v>
      </c>
      <c r="O227" s="390" t="e">
        <f t="shared" si="155"/>
        <v>#VALUE!</v>
      </c>
      <c r="P227" s="390" t="e">
        <f t="shared" si="210"/>
        <v>#VALUE!</v>
      </c>
      <c r="Q227" s="390" t="e">
        <f t="shared" si="211"/>
        <v>#VALUE!</v>
      </c>
      <c r="R227" s="390" t="e">
        <f t="shared" si="212"/>
        <v>#VALUE!</v>
      </c>
      <c r="S227" s="390" t="e">
        <f t="shared" si="213"/>
        <v>#VALUE!</v>
      </c>
      <c r="T227" s="390" t="e">
        <f t="shared" si="214"/>
        <v>#VALUE!</v>
      </c>
      <c r="U227" s="387">
        <f t="shared" si="215"/>
        <v>0</v>
      </c>
      <c r="V227" s="175">
        <f>BDD!A217</f>
        <v>0</v>
      </c>
      <c r="W227" s="176">
        <f>BDD!B217</f>
        <v>0</v>
      </c>
      <c r="X227" s="177" t="str">
        <f>IF(BDD!F217=0, "", BDD!F217)</f>
        <v/>
      </c>
      <c r="Y227" s="178" t="e">
        <f>ROUND(BDD!G217+FDP_CMD_KG, 2)</f>
        <v>#VALUE!</v>
      </c>
      <c r="Z227" s="178" t="e">
        <f>ROUND(BDD!G217+FDP_FACT_KG, 2)</f>
        <v>#DIV/0!</v>
      </c>
      <c r="AA227" s="179">
        <f>BDD!H217</f>
        <v>0</v>
      </c>
      <c r="AB227" s="180" t="str">
        <f>IF(NOT(ISBLANK(BDD!I217)), ROUND(SUM((BDD!G217*reduc1),FDP_CMD_KG), 2), "")</f>
        <v/>
      </c>
      <c r="AC227" s="180" t="str">
        <f>IF(NOT(ISBLANK(BDD!J217)), ROUND(SUM((BDD!G217*reduc2),FDP_CMD_KG), 2), "")</f>
        <v/>
      </c>
      <c r="AD227" s="180" t="str">
        <f>IF(NOT(ISBLANK(BDD!K217)), ROUND(SUM((BDD!G217*reduc3),FDP_CMD_KG), 2), "")</f>
        <v/>
      </c>
      <c r="AE227" s="180" t="str">
        <f>IF(NOT(ISBLANK(BDD!I217)), ROUND(SUM((BDD!G217*reduc1),FDP_FACT_KG), 2), "")</f>
        <v/>
      </c>
      <c r="AF227" s="180" t="str">
        <f>IF(NOT(ISBLANK(BDD!J217)), ROUND(SUM((BDD!G217*reduc2),FDP_FACT_KG), 2), "")</f>
        <v/>
      </c>
      <c r="AG227" s="180" t="str">
        <f>IF(NOT(ISBLANK(BDD!K217)), ROUND(SUM((BDD!G217*reduc3),FDP_FACT_KG), 2), "")</f>
        <v/>
      </c>
      <c r="AH227" s="181">
        <f>BDD!C217</f>
        <v>0</v>
      </c>
      <c r="AI227" s="403">
        <f t="shared" si="216"/>
        <v>0</v>
      </c>
      <c r="AJ227" s="182" t="e">
        <f t="shared" si="217"/>
        <v>#VALUE!</v>
      </c>
      <c r="AK227" s="183" t="e">
        <f t="shared" si="218"/>
        <v>#VALUE!</v>
      </c>
      <c r="AL227" s="534"/>
      <c r="AM227" s="410"/>
      <c r="AN227" s="182" t="e">
        <f t="shared" si="219"/>
        <v>#DIV/0!</v>
      </c>
      <c r="AO227" s="184" t="e">
        <f t="shared" si="220"/>
        <v>#DIV/0!</v>
      </c>
      <c r="AP227" s="174"/>
      <c r="AQ227" s="174"/>
      <c r="AR227" s="534"/>
      <c r="AS227" s="409">
        <f t="shared" si="221"/>
        <v>0</v>
      </c>
      <c r="AT227" s="182" t="e">
        <f t="shared" si="222"/>
        <v>#DIV/0!</v>
      </c>
      <c r="AU227" s="183" t="e">
        <f t="shared" si="209"/>
        <v>#DIV/0!</v>
      </c>
      <c r="AV227" s="185">
        <f>COMMANDE!O227</f>
        <v>0</v>
      </c>
      <c r="AW227" s="186" t="str">
        <f t="shared" si="223"/>
        <v>-</v>
      </c>
      <c r="AX227" s="187" t="e">
        <f t="shared" si="224"/>
        <v>#VALUE!</v>
      </c>
      <c r="AY227" s="185">
        <f>COMMANDE!Q227</f>
        <v>0</v>
      </c>
      <c r="AZ227" s="186" t="str">
        <f t="shared" si="225"/>
        <v>-</v>
      </c>
      <c r="BA227" s="187" t="e">
        <f t="shared" si="226"/>
        <v>#VALUE!</v>
      </c>
      <c r="BB227" s="185">
        <f>COMMANDE!S227</f>
        <v>0</v>
      </c>
      <c r="BC227" s="186" t="str">
        <f t="shared" si="227"/>
        <v>-</v>
      </c>
      <c r="BD227" s="187" t="e">
        <f t="shared" si="228"/>
        <v>#VALUE!</v>
      </c>
      <c r="BE227" s="185">
        <f>COMMANDE!U227</f>
        <v>0</v>
      </c>
      <c r="BF227" s="186" t="str">
        <f t="shared" si="229"/>
        <v>-</v>
      </c>
      <c r="BG227" s="187" t="e">
        <f t="shared" si="230"/>
        <v>#VALUE!</v>
      </c>
      <c r="BH227" s="185">
        <f>COMMANDE!W227</f>
        <v>0</v>
      </c>
      <c r="BI227" s="186" t="str">
        <f t="shared" si="231"/>
        <v>-</v>
      </c>
      <c r="BJ227" s="187" t="e">
        <f t="shared" si="232"/>
        <v>#VALUE!</v>
      </c>
      <c r="BK227" s="185">
        <f>COMMANDE!Y227</f>
        <v>0</v>
      </c>
      <c r="BL227" s="186" t="str">
        <f t="shared" si="233"/>
        <v>-</v>
      </c>
      <c r="BM227" s="187" t="e">
        <f t="shared" si="234"/>
        <v>#VALUE!</v>
      </c>
      <c r="BN227" s="185">
        <f>COMMANDE!AA227</f>
        <v>0</v>
      </c>
      <c r="BO227" s="186" t="str">
        <f t="shared" si="235"/>
        <v>-</v>
      </c>
      <c r="BP227" s="187" t="e">
        <f t="shared" si="236"/>
        <v>#VALUE!</v>
      </c>
      <c r="BQ227" s="185">
        <f>COMMANDE!AC227</f>
        <v>0</v>
      </c>
      <c r="BR227" s="186" t="str">
        <f t="shared" si="237"/>
        <v>-</v>
      </c>
      <c r="BS227" s="187" t="e">
        <f t="shared" si="238"/>
        <v>#VALUE!</v>
      </c>
      <c r="BT227" s="185">
        <f>COMMANDE!AE227</f>
        <v>0</v>
      </c>
      <c r="BU227" s="186" t="str">
        <f t="shared" si="239"/>
        <v>-</v>
      </c>
      <c r="BV227" s="187" t="e">
        <f t="shared" si="240"/>
        <v>#VALUE!</v>
      </c>
      <c r="BW227" s="185">
        <f>COMMANDE!AG227</f>
        <v>0</v>
      </c>
      <c r="BX227" s="186" t="str">
        <f t="shared" si="241"/>
        <v>-</v>
      </c>
      <c r="BY227" s="187" t="e">
        <f t="shared" si="242"/>
        <v>#VALUE!</v>
      </c>
      <c r="BZ227" s="185">
        <f>COMMANDE!AI227</f>
        <v>0</v>
      </c>
      <c r="CA227" s="186" t="str">
        <f t="shared" si="243"/>
        <v>-</v>
      </c>
      <c r="CB227" s="187" t="e">
        <f t="shared" si="244"/>
        <v>#VALUE!</v>
      </c>
      <c r="CC227" s="185">
        <f>COMMANDE!AK227</f>
        <v>0</v>
      </c>
      <c r="CD227" s="186" t="str">
        <f t="shared" si="245"/>
        <v>-</v>
      </c>
      <c r="CE227" s="187" t="e">
        <f t="shared" si="246"/>
        <v>#VALUE!</v>
      </c>
      <c r="CF227" s="185">
        <f>COMMANDE!AM227</f>
        <v>0</v>
      </c>
      <c r="CG227" s="186" t="str">
        <f t="shared" si="247"/>
        <v>-</v>
      </c>
      <c r="CH227" s="187" t="e">
        <f t="shared" si="248"/>
        <v>#VALUE!</v>
      </c>
      <c r="CI227" s="185">
        <f>COMMANDE!AO227</f>
        <v>0</v>
      </c>
      <c r="CJ227" s="186" t="str">
        <f t="shared" si="249"/>
        <v>-</v>
      </c>
      <c r="CK227" s="187" t="e">
        <f t="shared" si="250"/>
        <v>#VALUE!</v>
      </c>
      <c r="CL227" s="185">
        <f>COMMANDE!AQ227</f>
        <v>0</v>
      </c>
      <c r="CM227" s="186" t="str">
        <f t="shared" si="251"/>
        <v>-</v>
      </c>
      <c r="CN227" s="187" t="e">
        <f t="shared" si="252"/>
        <v>#VALUE!</v>
      </c>
      <c r="CO227" s="185">
        <f>COMMANDE!AS227</f>
        <v>0</v>
      </c>
      <c r="CP227" s="186" t="str">
        <f t="shared" si="253"/>
        <v>-</v>
      </c>
      <c r="CQ227" s="187" t="e">
        <f t="shared" si="254"/>
        <v>#VALUE!</v>
      </c>
      <c r="CR227" s="185">
        <f>COMMANDE!AU227</f>
        <v>0</v>
      </c>
      <c r="CS227" s="186" t="str">
        <f t="shared" si="255"/>
        <v>-</v>
      </c>
      <c r="CT227" s="187" t="e">
        <f t="shared" si="256"/>
        <v>#VALUE!</v>
      </c>
      <c r="CU227" s="185">
        <f>COMMANDE!AW227</f>
        <v>0</v>
      </c>
      <c r="CV227" s="186" t="str">
        <f t="shared" si="257"/>
        <v>-</v>
      </c>
      <c r="CW227" s="187" t="e">
        <f t="shared" si="258"/>
        <v>#VALUE!</v>
      </c>
      <c r="CX227" s="185">
        <f>COMMANDE!AY227</f>
        <v>0</v>
      </c>
      <c r="CY227" s="186" t="str">
        <f t="shared" si="259"/>
        <v>-</v>
      </c>
      <c r="CZ227" s="187" t="e">
        <f t="shared" si="260"/>
        <v>#VALUE!</v>
      </c>
      <c r="DA227" s="185">
        <f>COMMANDE!BA227</f>
        <v>0</v>
      </c>
      <c r="DB227" s="186" t="str">
        <f t="shared" si="261"/>
        <v>-</v>
      </c>
      <c r="DC227" s="187" t="e">
        <f t="shared" si="262"/>
        <v>#VALUE!</v>
      </c>
      <c r="DD227" s="416"/>
      <c r="DE227" s="188"/>
    </row>
    <row r="228" spans="1:109" ht="40" customHeight="1" x14ac:dyDescent="0.2">
      <c r="A228" s="390" t="e">
        <f t="shared" si="141"/>
        <v>#VALUE!</v>
      </c>
      <c r="B228" s="390" t="e">
        <f t="shared" si="142"/>
        <v>#VALUE!</v>
      </c>
      <c r="C228" s="390" t="e">
        <f t="shared" si="143"/>
        <v>#VALUE!</v>
      </c>
      <c r="D228" s="390" t="e">
        <f t="shared" si="144"/>
        <v>#VALUE!</v>
      </c>
      <c r="E228" s="390" t="e">
        <f t="shared" si="145"/>
        <v>#VALUE!</v>
      </c>
      <c r="F228" s="390" t="e">
        <f t="shared" si="146"/>
        <v>#VALUE!</v>
      </c>
      <c r="G228" s="390" t="e">
        <f t="shared" si="147"/>
        <v>#VALUE!</v>
      </c>
      <c r="H228" s="390" t="e">
        <f t="shared" si="148"/>
        <v>#VALUE!</v>
      </c>
      <c r="I228" s="390" t="e">
        <f t="shared" si="149"/>
        <v>#VALUE!</v>
      </c>
      <c r="J228" s="390" t="e">
        <f t="shared" si="150"/>
        <v>#VALUE!</v>
      </c>
      <c r="K228" s="390" t="e">
        <f t="shared" si="151"/>
        <v>#VALUE!</v>
      </c>
      <c r="L228" s="390" t="e">
        <f t="shared" si="152"/>
        <v>#VALUE!</v>
      </c>
      <c r="M228" s="390" t="e">
        <f t="shared" si="153"/>
        <v>#VALUE!</v>
      </c>
      <c r="N228" s="390" t="e">
        <f t="shared" si="154"/>
        <v>#VALUE!</v>
      </c>
      <c r="O228" s="390" t="e">
        <f t="shared" si="155"/>
        <v>#VALUE!</v>
      </c>
      <c r="P228" s="390" t="e">
        <f t="shared" si="210"/>
        <v>#VALUE!</v>
      </c>
      <c r="Q228" s="390" t="e">
        <f t="shared" si="211"/>
        <v>#VALUE!</v>
      </c>
      <c r="R228" s="390" t="e">
        <f t="shared" si="212"/>
        <v>#VALUE!</v>
      </c>
      <c r="S228" s="390" t="e">
        <f t="shared" si="213"/>
        <v>#VALUE!</v>
      </c>
      <c r="T228" s="390" t="e">
        <f t="shared" si="214"/>
        <v>#VALUE!</v>
      </c>
      <c r="U228" s="387">
        <f t="shared" si="215"/>
        <v>0</v>
      </c>
      <c r="V228" s="175">
        <f>BDD!A218</f>
        <v>0</v>
      </c>
      <c r="W228" s="176">
        <f>BDD!B218</f>
        <v>0</v>
      </c>
      <c r="X228" s="177" t="str">
        <f>IF(BDD!F218=0, "", BDD!F218)</f>
        <v/>
      </c>
      <c r="Y228" s="178" t="e">
        <f>ROUND(BDD!G218+FDP_CMD_KG, 2)</f>
        <v>#VALUE!</v>
      </c>
      <c r="Z228" s="178" t="e">
        <f>ROUND(BDD!G218+FDP_FACT_KG, 2)</f>
        <v>#DIV/0!</v>
      </c>
      <c r="AA228" s="179">
        <f>BDD!H218</f>
        <v>0</v>
      </c>
      <c r="AB228" s="180" t="str">
        <f>IF(NOT(ISBLANK(BDD!I218)), ROUND(SUM((BDD!G218*reduc1),FDP_CMD_KG), 2), "")</f>
        <v/>
      </c>
      <c r="AC228" s="180" t="str">
        <f>IF(NOT(ISBLANK(BDD!J218)), ROUND(SUM((BDD!G218*reduc2),FDP_CMD_KG), 2), "")</f>
        <v/>
      </c>
      <c r="AD228" s="180" t="str">
        <f>IF(NOT(ISBLANK(BDD!K218)), ROUND(SUM((BDD!G218*reduc3),FDP_CMD_KG), 2), "")</f>
        <v/>
      </c>
      <c r="AE228" s="180" t="str">
        <f>IF(NOT(ISBLANK(BDD!I218)), ROUND(SUM((BDD!G218*reduc1),FDP_FACT_KG), 2), "")</f>
        <v/>
      </c>
      <c r="AF228" s="180" t="str">
        <f>IF(NOT(ISBLANK(BDD!J218)), ROUND(SUM((BDD!G218*reduc2),FDP_FACT_KG), 2), "")</f>
        <v/>
      </c>
      <c r="AG228" s="180" t="str">
        <f>IF(NOT(ISBLANK(BDD!K218)), ROUND(SUM((BDD!G218*reduc3),FDP_FACT_KG), 2), "")</f>
        <v/>
      </c>
      <c r="AH228" s="181">
        <f>BDD!C218</f>
        <v>0</v>
      </c>
      <c r="AI228" s="403">
        <f t="shared" si="216"/>
        <v>0</v>
      </c>
      <c r="AJ228" s="182" t="e">
        <f t="shared" si="217"/>
        <v>#VALUE!</v>
      </c>
      <c r="AK228" s="183" t="e">
        <f t="shared" si="218"/>
        <v>#VALUE!</v>
      </c>
      <c r="AL228" s="534"/>
      <c r="AM228" s="410"/>
      <c r="AN228" s="182" t="e">
        <f t="shared" si="219"/>
        <v>#DIV/0!</v>
      </c>
      <c r="AO228" s="184" t="e">
        <f t="shared" si="220"/>
        <v>#DIV/0!</v>
      </c>
      <c r="AP228" s="174"/>
      <c r="AQ228" s="174"/>
      <c r="AR228" s="534"/>
      <c r="AS228" s="409">
        <f t="shared" si="221"/>
        <v>0</v>
      </c>
      <c r="AT228" s="182" t="e">
        <f t="shared" si="222"/>
        <v>#DIV/0!</v>
      </c>
      <c r="AU228" s="183" t="e">
        <f t="shared" si="209"/>
        <v>#DIV/0!</v>
      </c>
      <c r="AV228" s="185">
        <f>COMMANDE!O228</f>
        <v>0</v>
      </c>
      <c r="AW228" s="186" t="str">
        <f t="shared" si="223"/>
        <v>-</v>
      </c>
      <c r="AX228" s="187" t="e">
        <f t="shared" si="224"/>
        <v>#VALUE!</v>
      </c>
      <c r="AY228" s="185">
        <f>COMMANDE!Q228</f>
        <v>0</v>
      </c>
      <c r="AZ228" s="186" t="str">
        <f t="shared" si="225"/>
        <v>-</v>
      </c>
      <c r="BA228" s="187" t="e">
        <f t="shared" si="226"/>
        <v>#VALUE!</v>
      </c>
      <c r="BB228" s="185">
        <f>COMMANDE!S228</f>
        <v>0</v>
      </c>
      <c r="BC228" s="186" t="str">
        <f t="shared" si="227"/>
        <v>-</v>
      </c>
      <c r="BD228" s="187" t="e">
        <f t="shared" si="228"/>
        <v>#VALUE!</v>
      </c>
      <c r="BE228" s="185">
        <f>COMMANDE!U228</f>
        <v>0</v>
      </c>
      <c r="BF228" s="186" t="str">
        <f t="shared" si="229"/>
        <v>-</v>
      </c>
      <c r="BG228" s="187" t="e">
        <f t="shared" si="230"/>
        <v>#VALUE!</v>
      </c>
      <c r="BH228" s="185">
        <f>COMMANDE!W228</f>
        <v>0</v>
      </c>
      <c r="BI228" s="186" t="str">
        <f t="shared" si="231"/>
        <v>-</v>
      </c>
      <c r="BJ228" s="187" t="e">
        <f t="shared" si="232"/>
        <v>#VALUE!</v>
      </c>
      <c r="BK228" s="185">
        <f>COMMANDE!Y228</f>
        <v>0</v>
      </c>
      <c r="BL228" s="186" t="str">
        <f t="shared" si="233"/>
        <v>-</v>
      </c>
      <c r="BM228" s="187" t="e">
        <f t="shared" si="234"/>
        <v>#VALUE!</v>
      </c>
      <c r="BN228" s="185">
        <f>COMMANDE!AA228</f>
        <v>0</v>
      </c>
      <c r="BO228" s="186" t="str">
        <f t="shared" si="235"/>
        <v>-</v>
      </c>
      <c r="BP228" s="187" t="e">
        <f t="shared" si="236"/>
        <v>#VALUE!</v>
      </c>
      <c r="BQ228" s="185">
        <f>COMMANDE!AC228</f>
        <v>0</v>
      </c>
      <c r="BR228" s="186" t="str">
        <f t="shared" si="237"/>
        <v>-</v>
      </c>
      <c r="BS228" s="187" t="e">
        <f t="shared" si="238"/>
        <v>#VALUE!</v>
      </c>
      <c r="BT228" s="185">
        <f>COMMANDE!AE228</f>
        <v>0</v>
      </c>
      <c r="BU228" s="186" t="str">
        <f t="shared" si="239"/>
        <v>-</v>
      </c>
      <c r="BV228" s="187" t="e">
        <f t="shared" si="240"/>
        <v>#VALUE!</v>
      </c>
      <c r="BW228" s="185">
        <f>COMMANDE!AG228</f>
        <v>0</v>
      </c>
      <c r="BX228" s="186" t="str">
        <f t="shared" si="241"/>
        <v>-</v>
      </c>
      <c r="BY228" s="187" t="e">
        <f t="shared" si="242"/>
        <v>#VALUE!</v>
      </c>
      <c r="BZ228" s="185">
        <f>COMMANDE!AI228</f>
        <v>0</v>
      </c>
      <c r="CA228" s="186" t="str">
        <f t="shared" si="243"/>
        <v>-</v>
      </c>
      <c r="CB228" s="187" t="e">
        <f t="shared" si="244"/>
        <v>#VALUE!</v>
      </c>
      <c r="CC228" s="185">
        <f>COMMANDE!AK228</f>
        <v>0</v>
      </c>
      <c r="CD228" s="186" t="str">
        <f t="shared" si="245"/>
        <v>-</v>
      </c>
      <c r="CE228" s="187" t="e">
        <f t="shared" si="246"/>
        <v>#VALUE!</v>
      </c>
      <c r="CF228" s="185">
        <f>COMMANDE!AM228</f>
        <v>0</v>
      </c>
      <c r="CG228" s="186" t="str">
        <f t="shared" si="247"/>
        <v>-</v>
      </c>
      <c r="CH228" s="187" t="e">
        <f t="shared" si="248"/>
        <v>#VALUE!</v>
      </c>
      <c r="CI228" s="185">
        <f>COMMANDE!AO228</f>
        <v>0</v>
      </c>
      <c r="CJ228" s="186" t="str">
        <f t="shared" si="249"/>
        <v>-</v>
      </c>
      <c r="CK228" s="187" t="e">
        <f t="shared" si="250"/>
        <v>#VALUE!</v>
      </c>
      <c r="CL228" s="185">
        <f>COMMANDE!AQ228</f>
        <v>0</v>
      </c>
      <c r="CM228" s="186" t="str">
        <f t="shared" si="251"/>
        <v>-</v>
      </c>
      <c r="CN228" s="187" t="e">
        <f t="shared" si="252"/>
        <v>#VALUE!</v>
      </c>
      <c r="CO228" s="185">
        <f>COMMANDE!AS228</f>
        <v>0</v>
      </c>
      <c r="CP228" s="186" t="str">
        <f t="shared" si="253"/>
        <v>-</v>
      </c>
      <c r="CQ228" s="187" t="e">
        <f t="shared" si="254"/>
        <v>#VALUE!</v>
      </c>
      <c r="CR228" s="185">
        <f>COMMANDE!AU228</f>
        <v>0</v>
      </c>
      <c r="CS228" s="186" t="str">
        <f t="shared" si="255"/>
        <v>-</v>
      </c>
      <c r="CT228" s="187" t="e">
        <f t="shared" si="256"/>
        <v>#VALUE!</v>
      </c>
      <c r="CU228" s="185">
        <f>COMMANDE!AW228</f>
        <v>0</v>
      </c>
      <c r="CV228" s="186" t="str">
        <f t="shared" si="257"/>
        <v>-</v>
      </c>
      <c r="CW228" s="187" t="e">
        <f t="shared" si="258"/>
        <v>#VALUE!</v>
      </c>
      <c r="CX228" s="185">
        <f>COMMANDE!AY228</f>
        <v>0</v>
      </c>
      <c r="CY228" s="186" t="str">
        <f t="shared" si="259"/>
        <v>-</v>
      </c>
      <c r="CZ228" s="187" t="e">
        <f t="shared" si="260"/>
        <v>#VALUE!</v>
      </c>
      <c r="DA228" s="185">
        <f>COMMANDE!BA228</f>
        <v>0</v>
      </c>
      <c r="DB228" s="186" t="str">
        <f t="shared" si="261"/>
        <v>-</v>
      </c>
      <c r="DC228" s="187" t="e">
        <f t="shared" si="262"/>
        <v>#VALUE!</v>
      </c>
      <c r="DD228" s="416"/>
      <c r="DE228" s="188"/>
    </row>
    <row r="229" spans="1:109" ht="40" customHeight="1" x14ac:dyDescent="0.2">
      <c r="A229" s="390" t="e">
        <f t="shared" si="141"/>
        <v>#VALUE!</v>
      </c>
      <c r="B229" s="390" t="e">
        <f t="shared" si="142"/>
        <v>#VALUE!</v>
      </c>
      <c r="C229" s="390" t="e">
        <f t="shared" si="143"/>
        <v>#VALUE!</v>
      </c>
      <c r="D229" s="390" t="e">
        <f t="shared" si="144"/>
        <v>#VALUE!</v>
      </c>
      <c r="E229" s="390" t="e">
        <f t="shared" si="145"/>
        <v>#VALUE!</v>
      </c>
      <c r="F229" s="390" t="e">
        <f t="shared" si="146"/>
        <v>#VALUE!</v>
      </c>
      <c r="G229" s="390" t="e">
        <f t="shared" si="147"/>
        <v>#VALUE!</v>
      </c>
      <c r="H229" s="390" t="e">
        <f t="shared" si="148"/>
        <v>#VALUE!</v>
      </c>
      <c r="I229" s="390" t="e">
        <f t="shared" si="149"/>
        <v>#VALUE!</v>
      </c>
      <c r="J229" s="390" t="e">
        <f t="shared" si="150"/>
        <v>#VALUE!</v>
      </c>
      <c r="K229" s="390" t="e">
        <f t="shared" si="151"/>
        <v>#VALUE!</v>
      </c>
      <c r="L229" s="390" t="e">
        <f t="shared" si="152"/>
        <v>#VALUE!</v>
      </c>
      <c r="M229" s="390" t="e">
        <f t="shared" si="153"/>
        <v>#VALUE!</v>
      </c>
      <c r="N229" s="390" t="e">
        <f t="shared" si="154"/>
        <v>#VALUE!</v>
      </c>
      <c r="O229" s="390" t="e">
        <f t="shared" si="155"/>
        <v>#VALUE!</v>
      </c>
      <c r="P229" s="390" t="e">
        <f t="shared" si="210"/>
        <v>#VALUE!</v>
      </c>
      <c r="Q229" s="390" t="e">
        <f t="shared" si="211"/>
        <v>#VALUE!</v>
      </c>
      <c r="R229" s="390" t="e">
        <f t="shared" si="212"/>
        <v>#VALUE!</v>
      </c>
      <c r="S229" s="390" t="e">
        <f t="shared" si="213"/>
        <v>#VALUE!</v>
      </c>
      <c r="T229" s="390" t="e">
        <f t="shared" si="214"/>
        <v>#VALUE!</v>
      </c>
      <c r="U229" s="387">
        <f t="shared" si="215"/>
        <v>0</v>
      </c>
      <c r="V229" s="175">
        <f>BDD!A219</f>
        <v>0</v>
      </c>
      <c r="W229" s="176">
        <f>BDD!B219</f>
        <v>0</v>
      </c>
      <c r="X229" s="177" t="str">
        <f>IF(BDD!F219=0, "", BDD!F219)</f>
        <v/>
      </c>
      <c r="Y229" s="178" t="e">
        <f>ROUND(BDD!G219+FDP_CMD_KG, 2)</f>
        <v>#VALUE!</v>
      </c>
      <c r="Z229" s="178" t="e">
        <f>ROUND(BDD!G219+FDP_FACT_KG, 2)</f>
        <v>#DIV/0!</v>
      </c>
      <c r="AA229" s="179">
        <f>BDD!H219</f>
        <v>0</v>
      </c>
      <c r="AB229" s="180" t="str">
        <f>IF(NOT(ISBLANK(BDD!I219)), ROUND(SUM((BDD!G219*reduc1),FDP_CMD_KG), 2), "")</f>
        <v/>
      </c>
      <c r="AC229" s="180" t="str">
        <f>IF(NOT(ISBLANK(BDD!J219)), ROUND(SUM((BDD!G219*reduc2),FDP_CMD_KG), 2), "")</f>
        <v/>
      </c>
      <c r="AD229" s="180" t="str">
        <f>IF(NOT(ISBLANK(BDD!K219)), ROUND(SUM((BDD!G219*reduc3),FDP_CMD_KG), 2), "")</f>
        <v/>
      </c>
      <c r="AE229" s="180" t="str">
        <f>IF(NOT(ISBLANK(BDD!I219)), ROUND(SUM((BDD!G219*reduc1),FDP_FACT_KG), 2), "")</f>
        <v/>
      </c>
      <c r="AF229" s="180" t="str">
        <f>IF(NOT(ISBLANK(BDD!J219)), ROUND(SUM((BDD!G219*reduc2),FDP_FACT_KG), 2), "")</f>
        <v/>
      </c>
      <c r="AG229" s="180" t="str">
        <f>IF(NOT(ISBLANK(BDD!K219)), ROUND(SUM((BDD!G219*reduc3),FDP_FACT_KG), 2), "")</f>
        <v/>
      </c>
      <c r="AH229" s="181">
        <f>BDD!C219</f>
        <v>0</v>
      </c>
      <c r="AI229" s="403">
        <f t="shared" si="216"/>
        <v>0</v>
      </c>
      <c r="AJ229" s="182" t="e">
        <f t="shared" si="217"/>
        <v>#VALUE!</v>
      </c>
      <c r="AK229" s="183" t="e">
        <f t="shared" si="218"/>
        <v>#VALUE!</v>
      </c>
      <c r="AL229" s="534"/>
      <c r="AM229" s="410"/>
      <c r="AN229" s="182" t="e">
        <f t="shared" si="219"/>
        <v>#DIV/0!</v>
      </c>
      <c r="AO229" s="184" t="e">
        <f t="shared" si="220"/>
        <v>#DIV/0!</v>
      </c>
      <c r="AP229" s="174"/>
      <c r="AQ229" s="174"/>
      <c r="AR229" s="534"/>
      <c r="AS229" s="409">
        <f t="shared" si="221"/>
        <v>0</v>
      </c>
      <c r="AT229" s="182" t="e">
        <f t="shared" si="222"/>
        <v>#DIV/0!</v>
      </c>
      <c r="AU229" s="183" t="e">
        <f t="shared" si="209"/>
        <v>#DIV/0!</v>
      </c>
      <c r="AV229" s="185">
        <f>COMMANDE!O229</f>
        <v>0</v>
      </c>
      <c r="AW229" s="186" t="str">
        <f t="shared" si="223"/>
        <v>-</v>
      </c>
      <c r="AX229" s="187" t="e">
        <f t="shared" si="224"/>
        <v>#VALUE!</v>
      </c>
      <c r="AY229" s="185">
        <f>COMMANDE!Q229</f>
        <v>0</v>
      </c>
      <c r="AZ229" s="186" t="str">
        <f t="shared" si="225"/>
        <v>-</v>
      </c>
      <c r="BA229" s="187" t="e">
        <f t="shared" si="226"/>
        <v>#VALUE!</v>
      </c>
      <c r="BB229" s="185">
        <f>COMMANDE!S229</f>
        <v>0</v>
      </c>
      <c r="BC229" s="186" t="str">
        <f t="shared" si="227"/>
        <v>-</v>
      </c>
      <c r="BD229" s="187" t="e">
        <f t="shared" si="228"/>
        <v>#VALUE!</v>
      </c>
      <c r="BE229" s="185">
        <f>COMMANDE!U229</f>
        <v>0</v>
      </c>
      <c r="BF229" s="186" t="str">
        <f t="shared" si="229"/>
        <v>-</v>
      </c>
      <c r="BG229" s="187" t="e">
        <f t="shared" si="230"/>
        <v>#VALUE!</v>
      </c>
      <c r="BH229" s="185">
        <f>COMMANDE!W229</f>
        <v>0</v>
      </c>
      <c r="BI229" s="186" t="str">
        <f t="shared" si="231"/>
        <v>-</v>
      </c>
      <c r="BJ229" s="187" t="e">
        <f t="shared" si="232"/>
        <v>#VALUE!</v>
      </c>
      <c r="BK229" s="185">
        <f>COMMANDE!Y229</f>
        <v>0</v>
      </c>
      <c r="BL229" s="186" t="str">
        <f t="shared" si="233"/>
        <v>-</v>
      </c>
      <c r="BM229" s="187" t="e">
        <f t="shared" si="234"/>
        <v>#VALUE!</v>
      </c>
      <c r="BN229" s="185">
        <f>COMMANDE!AA229</f>
        <v>0</v>
      </c>
      <c r="BO229" s="186" t="str">
        <f t="shared" si="235"/>
        <v>-</v>
      </c>
      <c r="BP229" s="187" t="e">
        <f t="shared" si="236"/>
        <v>#VALUE!</v>
      </c>
      <c r="BQ229" s="185">
        <f>COMMANDE!AC229</f>
        <v>0</v>
      </c>
      <c r="BR229" s="186" t="str">
        <f t="shared" si="237"/>
        <v>-</v>
      </c>
      <c r="BS229" s="187" t="e">
        <f t="shared" si="238"/>
        <v>#VALUE!</v>
      </c>
      <c r="BT229" s="185">
        <f>COMMANDE!AE229</f>
        <v>0</v>
      </c>
      <c r="BU229" s="186" t="str">
        <f t="shared" si="239"/>
        <v>-</v>
      </c>
      <c r="BV229" s="187" t="e">
        <f t="shared" si="240"/>
        <v>#VALUE!</v>
      </c>
      <c r="BW229" s="185">
        <f>COMMANDE!AG229</f>
        <v>0</v>
      </c>
      <c r="BX229" s="186" t="str">
        <f t="shared" si="241"/>
        <v>-</v>
      </c>
      <c r="BY229" s="187" t="e">
        <f t="shared" si="242"/>
        <v>#VALUE!</v>
      </c>
      <c r="BZ229" s="185">
        <f>COMMANDE!AI229</f>
        <v>0</v>
      </c>
      <c r="CA229" s="186" t="str">
        <f t="shared" si="243"/>
        <v>-</v>
      </c>
      <c r="CB229" s="187" t="e">
        <f t="shared" si="244"/>
        <v>#VALUE!</v>
      </c>
      <c r="CC229" s="185">
        <f>COMMANDE!AK229</f>
        <v>0</v>
      </c>
      <c r="CD229" s="186" t="str">
        <f t="shared" si="245"/>
        <v>-</v>
      </c>
      <c r="CE229" s="187" t="e">
        <f t="shared" si="246"/>
        <v>#VALUE!</v>
      </c>
      <c r="CF229" s="185">
        <f>COMMANDE!AM229</f>
        <v>0</v>
      </c>
      <c r="CG229" s="186" t="str">
        <f t="shared" si="247"/>
        <v>-</v>
      </c>
      <c r="CH229" s="187" t="e">
        <f t="shared" si="248"/>
        <v>#VALUE!</v>
      </c>
      <c r="CI229" s="185">
        <f>COMMANDE!AO229</f>
        <v>0</v>
      </c>
      <c r="CJ229" s="186" t="str">
        <f t="shared" si="249"/>
        <v>-</v>
      </c>
      <c r="CK229" s="187" t="e">
        <f t="shared" si="250"/>
        <v>#VALUE!</v>
      </c>
      <c r="CL229" s="185">
        <f>COMMANDE!AQ229</f>
        <v>0</v>
      </c>
      <c r="CM229" s="186" t="str">
        <f t="shared" si="251"/>
        <v>-</v>
      </c>
      <c r="CN229" s="187" t="e">
        <f t="shared" si="252"/>
        <v>#VALUE!</v>
      </c>
      <c r="CO229" s="185">
        <f>COMMANDE!AS229</f>
        <v>0</v>
      </c>
      <c r="CP229" s="186" t="str">
        <f t="shared" si="253"/>
        <v>-</v>
      </c>
      <c r="CQ229" s="187" t="e">
        <f t="shared" si="254"/>
        <v>#VALUE!</v>
      </c>
      <c r="CR229" s="185">
        <f>COMMANDE!AU229</f>
        <v>0</v>
      </c>
      <c r="CS229" s="186" t="str">
        <f t="shared" si="255"/>
        <v>-</v>
      </c>
      <c r="CT229" s="187" t="e">
        <f t="shared" si="256"/>
        <v>#VALUE!</v>
      </c>
      <c r="CU229" s="185">
        <f>COMMANDE!AW229</f>
        <v>0</v>
      </c>
      <c r="CV229" s="186" t="str">
        <f t="shared" si="257"/>
        <v>-</v>
      </c>
      <c r="CW229" s="187" t="e">
        <f t="shared" si="258"/>
        <v>#VALUE!</v>
      </c>
      <c r="CX229" s="185">
        <f>COMMANDE!AY229</f>
        <v>0</v>
      </c>
      <c r="CY229" s="186" t="str">
        <f t="shared" si="259"/>
        <v>-</v>
      </c>
      <c r="CZ229" s="187" t="e">
        <f t="shared" si="260"/>
        <v>#VALUE!</v>
      </c>
      <c r="DA229" s="185">
        <f>COMMANDE!BA229</f>
        <v>0</v>
      </c>
      <c r="DB229" s="186" t="str">
        <f t="shared" si="261"/>
        <v>-</v>
      </c>
      <c r="DC229" s="187" t="e">
        <f t="shared" si="262"/>
        <v>#VALUE!</v>
      </c>
      <c r="DD229" s="416"/>
      <c r="DE229" s="188"/>
    </row>
    <row r="230" spans="1:109" ht="40" customHeight="1" x14ac:dyDescent="0.2">
      <c r="A230" s="390" t="e">
        <f t="shared" si="141"/>
        <v>#VALUE!</v>
      </c>
      <c r="B230" s="390" t="e">
        <f t="shared" si="142"/>
        <v>#VALUE!</v>
      </c>
      <c r="C230" s="390" t="e">
        <f t="shared" si="143"/>
        <v>#VALUE!</v>
      </c>
      <c r="D230" s="390" t="e">
        <f t="shared" si="144"/>
        <v>#VALUE!</v>
      </c>
      <c r="E230" s="390" t="e">
        <f t="shared" si="145"/>
        <v>#VALUE!</v>
      </c>
      <c r="F230" s="390" t="e">
        <f t="shared" si="146"/>
        <v>#VALUE!</v>
      </c>
      <c r="G230" s="390" t="e">
        <f t="shared" si="147"/>
        <v>#VALUE!</v>
      </c>
      <c r="H230" s="390" t="e">
        <f t="shared" si="148"/>
        <v>#VALUE!</v>
      </c>
      <c r="I230" s="390" t="e">
        <f t="shared" si="149"/>
        <v>#VALUE!</v>
      </c>
      <c r="J230" s="390" t="e">
        <f t="shared" si="150"/>
        <v>#VALUE!</v>
      </c>
      <c r="K230" s="390" t="e">
        <f t="shared" si="151"/>
        <v>#VALUE!</v>
      </c>
      <c r="L230" s="390" t="e">
        <f t="shared" si="152"/>
        <v>#VALUE!</v>
      </c>
      <c r="M230" s="390" t="e">
        <f t="shared" si="153"/>
        <v>#VALUE!</v>
      </c>
      <c r="N230" s="390" t="e">
        <f t="shared" si="154"/>
        <v>#VALUE!</v>
      </c>
      <c r="O230" s="390" t="e">
        <f t="shared" si="155"/>
        <v>#VALUE!</v>
      </c>
      <c r="P230" s="390" t="e">
        <f t="shared" si="210"/>
        <v>#VALUE!</v>
      </c>
      <c r="Q230" s="390" t="e">
        <f t="shared" si="211"/>
        <v>#VALUE!</v>
      </c>
      <c r="R230" s="390" t="e">
        <f t="shared" si="212"/>
        <v>#VALUE!</v>
      </c>
      <c r="S230" s="390" t="e">
        <f t="shared" si="213"/>
        <v>#VALUE!</v>
      </c>
      <c r="T230" s="390" t="e">
        <f t="shared" si="214"/>
        <v>#VALUE!</v>
      </c>
      <c r="U230" s="387">
        <f t="shared" si="215"/>
        <v>0</v>
      </c>
      <c r="V230" s="175">
        <f>BDD!A220</f>
        <v>0</v>
      </c>
      <c r="W230" s="176">
        <f>BDD!B220</f>
        <v>0</v>
      </c>
      <c r="X230" s="177" t="str">
        <f>IF(BDD!F220=0, "", BDD!F220)</f>
        <v/>
      </c>
      <c r="Y230" s="178" t="e">
        <f>ROUND(BDD!G220+FDP_CMD_KG, 2)</f>
        <v>#VALUE!</v>
      </c>
      <c r="Z230" s="178" t="e">
        <f>ROUND(BDD!G220+FDP_FACT_KG, 2)</f>
        <v>#DIV/0!</v>
      </c>
      <c r="AA230" s="179">
        <f>BDD!H220</f>
        <v>0</v>
      </c>
      <c r="AB230" s="180" t="str">
        <f>IF(NOT(ISBLANK(BDD!I220)), ROUND(SUM((BDD!G220*reduc1),FDP_CMD_KG), 2), "")</f>
        <v/>
      </c>
      <c r="AC230" s="180" t="str">
        <f>IF(NOT(ISBLANK(BDD!J220)), ROUND(SUM((BDD!G220*reduc2),FDP_CMD_KG), 2), "")</f>
        <v/>
      </c>
      <c r="AD230" s="180" t="str">
        <f>IF(NOT(ISBLANK(BDD!K220)), ROUND(SUM((BDD!G220*reduc3),FDP_CMD_KG), 2), "")</f>
        <v/>
      </c>
      <c r="AE230" s="180" t="str">
        <f>IF(NOT(ISBLANK(BDD!I220)), ROUND(SUM((BDD!G220*reduc1),FDP_FACT_KG), 2), "")</f>
        <v/>
      </c>
      <c r="AF230" s="180" t="str">
        <f>IF(NOT(ISBLANK(BDD!J220)), ROUND(SUM((BDD!G220*reduc2),FDP_FACT_KG), 2), "")</f>
        <v/>
      </c>
      <c r="AG230" s="180" t="str">
        <f>IF(NOT(ISBLANK(BDD!K220)), ROUND(SUM((BDD!G220*reduc3),FDP_FACT_KG), 2), "")</f>
        <v/>
      </c>
      <c r="AH230" s="181">
        <f>BDD!C220</f>
        <v>0</v>
      </c>
      <c r="AI230" s="403">
        <f t="shared" si="216"/>
        <v>0</v>
      </c>
      <c r="AJ230" s="182" t="e">
        <f t="shared" si="217"/>
        <v>#VALUE!</v>
      </c>
      <c r="AK230" s="183" t="e">
        <f t="shared" si="218"/>
        <v>#VALUE!</v>
      </c>
      <c r="AL230" s="534"/>
      <c r="AM230" s="410"/>
      <c r="AN230" s="182" t="e">
        <f t="shared" si="219"/>
        <v>#DIV/0!</v>
      </c>
      <c r="AO230" s="184" t="e">
        <f t="shared" si="220"/>
        <v>#DIV/0!</v>
      </c>
      <c r="AP230" s="174"/>
      <c r="AQ230" s="174"/>
      <c r="AR230" s="534"/>
      <c r="AS230" s="409">
        <f t="shared" si="221"/>
        <v>0</v>
      </c>
      <c r="AT230" s="182" t="e">
        <f t="shared" si="222"/>
        <v>#DIV/0!</v>
      </c>
      <c r="AU230" s="183" t="e">
        <f t="shared" si="209"/>
        <v>#DIV/0!</v>
      </c>
      <c r="AV230" s="185">
        <f>COMMANDE!O230</f>
        <v>0</v>
      </c>
      <c r="AW230" s="186" t="str">
        <f t="shared" si="223"/>
        <v>-</v>
      </c>
      <c r="AX230" s="187" t="e">
        <f t="shared" si="224"/>
        <v>#VALUE!</v>
      </c>
      <c r="AY230" s="185">
        <f>COMMANDE!Q230</f>
        <v>0</v>
      </c>
      <c r="AZ230" s="186" t="str">
        <f t="shared" si="225"/>
        <v>-</v>
      </c>
      <c r="BA230" s="187" t="e">
        <f t="shared" si="226"/>
        <v>#VALUE!</v>
      </c>
      <c r="BB230" s="185">
        <f>COMMANDE!S230</f>
        <v>0</v>
      </c>
      <c r="BC230" s="186" t="str">
        <f t="shared" si="227"/>
        <v>-</v>
      </c>
      <c r="BD230" s="187" t="e">
        <f t="shared" si="228"/>
        <v>#VALUE!</v>
      </c>
      <c r="BE230" s="185">
        <f>COMMANDE!U230</f>
        <v>0</v>
      </c>
      <c r="BF230" s="186" t="str">
        <f t="shared" si="229"/>
        <v>-</v>
      </c>
      <c r="BG230" s="187" t="e">
        <f t="shared" si="230"/>
        <v>#VALUE!</v>
      </c>
      <c r="BH230" s="185">
        <f>COMMANDE!W230</f>
        <v>0</v>
      </c>
      <c r="BI230" s="186" t="str">
        <f t="shared" si="231"/>
        <v>-</v>
      </c>
      <c r="BJ230" s="187" t="e">
        <f t="shared" si="232"/>
        <v>#VALUE!</v>
      </c>
      <c r="BK230" s="185">
        <f>COMMANDE!Y230</f>
        <v>0</v>
      </c>
      <c r="BL230" s="186" t="str">
        <f t="shared" si="233"/>
        <v>-</v>
      </c>
      <c r="BM230" s="187" t="e">
        <f t="shared" si="234"/>
        <v>#VALUE!</v>
      </c>
      <c r="BN230" s="185">
        <f>COMMANDE!AA230</f>
        <v>0</v>
      </c>
      <c r="BO230" s="186" t="str">
        <f t="shared" si="235"/>
        <v>-</v>
      </c>
      <c r="BP230" s="187" t="e">
        <f t="shared" si="236"/>
        <v>#VALUE!</v>
      </c>
      <c r="BQ230" s="185">
        <f>COMMANDE!AC230</f>
        <v>0</v>
      </c>
      <c r="BR230" s="186" t="str">
        <f t="shared" si="237"/>
        <v>-</v>
      </c>
      <c r="BS230" s="187" t="e">
        <f t="shared" si="238"/>
        <v>#VALUE!</v>
      </c>
      <c r="BT230" s="185">
        <f>COMMANDE!AE230</f>
        <v>0</v>
      </c>
      <c r="BU230" s="186" t="str">
        <f t="shared" si="239"/>
        <v>-</v>
      </c>
      <c r="BV230" s="187" t="e">
        <f t="shared" si="240"/>
        <v>#VALUE!</v>
      </c>
      <c r="BW230" s="185">
        <f>COMMANDE!AG230</f>
        <v>0</v>
      </c>
      <c r="BX230" s="186" t="str">
        <f t="shared" si="241"/>
        <v>-</v>
      </c>
      <c r="BY230" s="187" t="e">
        <f t="shared" si="242"/>
        <v>#VALUE!</v>
      </c>
      <c r="BZ230" s="185">
        <f>COMMANDE!AI230</f>
        <v>0</v>
      </c>
      <c r="CA230" s="186" t="str">
        <f t="shared" si="243"/>
        <v>-</v>
      </c>
      <c r="CB230" s="187" t="e">
        <f t="shared" si="244"/>
        <v>#VALUE!</v>
      </c>
      <c r="CC230" s="185">
        <f>COMMANDE!AK230</f>
        <v>0</v>
      </c>
      <c r="CD230" s="186" t="str">
        <f t="shared" si="245"/>
        <v>-</v>
      </c>
      <c r="CE230" s="187" t="e">
        <f t="shared" si="246"/>
        <v>#VALUE!</v>
      </c>
      <c r="CF230" s="185">
        <f>COMMANDE!AM230</f>
        <v>0</v>
      </c>
      <c r="CG230" s="186" t="str">
        <f t="shared" si="247"/>
        <v>-</v>
      </c>
      <c r="CH230" s="187" t="e">
        <f t="shared" si="248"/>
        <v>#VALUE!</v>
      </c>
      <c r="CI230" s="185">
        <f>COMMANDE!AO230</f>
        <v>0</v>
      </c>
      <c r="CJ230" s="186" t="str">
        <f t="shared" si="249"/>
        <v>-</v>
      </c>
      <c r="CK230" s="187" t="e">
        <f t="shared" si="250"/>
        <v>#VALUE!</v>
      </c>
      <c r="CL230" s="185">
        <f>COMMANDE!AQ230</f>
        <v>0</v>
      </c>
      <c r="CM230" s="186" t="str">
        <f t="shared" si="251"/>
        <v>-</v>
      </c>
      <c r="CN230" s="187" t="e">
        <f t="shared" si="252"/>
        <v>#VALUE!</v>
      </c>
      <c r="CO230" s="185">
        <f>COMMANDE!AS230</f>
        <v>0</v>
      </c>
      <c r="CP230" s="186" t="str">
        <f t="shared" si="253"/>
        <v>-</v>
      </c>
      <c r="CQ230" s="187" t="e">
        <f t="shared" si="254"/>
        <v>#VALUE!</v>
      </c>
      <c r="CR230" s="185">
        <f>COMMANDE!AU230</f>
        <v>0</v>
      </c>
      <c r="CS230" s="186" t="str">
        <f t="shared" si="255"/>
        <v>-</v>
      </c>
      <c r="CT230" s="187" t="e">
        <f t="shared" si="256"/>
        <v>#VALUE!</v>
      </c>
      <c r="CU230" s="185">
        <f>COMMANDE!AW230</f>
        <v>0</v>
      </c>
      <c r="CV230" s="186" t="str">
        <f t="shared" si="257"/>
        <v>-</v>
      </c>
      <c r="CW230" s="187" t="e">
        <f t="shared" si="258"/>
        <v>#VALUE!</v>
      </c>
      <c r="CX230" s="185">
        <f>COMMANDE!AY230</f>
        <v>0</v>
      </c>
      <c r="CY230" s="186" t="str">
        <f t="shared" si="259"/>
        <v>-</v>
      </c>
      <c r="CZ230" s="187" t="e">
        <f t="shared" si="260"/>
        <v>#VALUE!</v>
      </c>
      <c r="DA230" s="185">
        <f>COMMANDE!BA230</f>
        <v>0</v>
      </c>
      <c r="DB230" s="186" t="str">
        <f t="shared" si="261"/>
        <v>-</v>
      </c>
      <c r="DC230" s="187" t="e">
        <f t="shared" si="262"/>
        <v>#VALUE!</v>
      </c>
      <c r="DD230" s="416"/>
      <c r="DE230" s="188"/>
    </row>
    <row r="231" spans="1:109" ht="40" customHeight="1" x14ac:dyDescent="0.2">
      <c r="A231" s="391" t="e">
        <f t="shared" si="141"/>
        <v>#VALUE!</v>
      </c>
      <c r="B231" s="391" t="e">
        <f t="shared" si="142"/>
        <v>#VALUE!</v>
      </c>
      <c r="C231" s="391" t="e">
        <f t="shared" si="143"/>
        <v>#VALUE!</v>
      </c>
      <c r="D231" s="391" t="e">
        <f t="shared" si="144"/>
        <v>#VALUE!</v>
      </c>
      <c r="E231" s="391" t="e">
        <f t="shared" si="145"/>
        <v>#VALUE!</v>
      </c>
      <c r="F231" s="391" t="e">
        <f t="shared" si="146"/>
        <v>#VALUE!</v>
      </c>
      <c r="G231" s="391" t="e">
        <f t="shared" si="147"/>
        <v>#VALUE!</v>
      </c>
      <c r="H231" s="391" t="e">
        <f t="shared" si="148"/>
        <v>#VALUE!</v>
      </c>
      <c r="I231" s="391" t="e">
        <f t="shared" si="149"/>
        <v>#VALUE!</v>
      </c>
      <c r="J231" s="391" t="e">
        <f t="shared" si="150"/>
        <v>#VALUE!</v>
      </c>
      <c r="K231" s="391" t="e">
        <f t="shared" si="151"/>
        <v>#VALUE!</v>
      </c>
      <c r="L231" s="391" t="e">
        <f t="shared" si="152"/>
        <v>#VALUE!</v>
      </c>
      <c r="M231" s="391" t="e">
        <f t="shared" si="153"/>
        <v>#VALUE!</v>
      </c>
      <c r="N231" s="391" t="e">
        <f t="shared" si="154"/>
        <v>#VALUE!</v>
      </c>
      <c r="O231" s="391" t="e">
        <f t="shared" si="155"/>
        <v>#VALUE!</v>
      </c>
      <c r="P231" s="390" t="e">
        <f t="shared" si="210"/>
        <v>#VALUE!</v>
      </c>
      <c r="Q231" s="390" t="e">
        <f t="shared" si="211"/>
        <v>#VALUE!</v>
      </c>
      <c r="R231" s="390" t="e">
        <f t="shared" si="212"/>
        <v>#VALUE!</v>
      </c>
      <c r="S231" s="390" t="e">
        <f t="shared" si="213"/>
        <v>#VALUE!</v>
      </c>
      <c r="T231" s="390" t="e">
        <f t="shared" si="214"/>
        <v>#VALUE!</v>
      </c>
      <c r="U231" s="387">
        <f t="shared" si="215"/>
        <v>0</v>
      </c>
      <c r="V231" s="175">
        <f>BDD!A221</f>
        <v>0</v>
      </c>
      <c r="W231" s="176">
        <f>BDD!B221</f>
        <v>0</v>
      </c>
      <c r="X231" s="177" t="str">
        <f>IF(BDD!F221=0, "", BDD!F221)</f>
        <v/>
      </c>
      <c r="Y231" s="178" t="e">
        <f>ROUND(BDD!G221+FDP_CMD_KG, 2)</f>
        <v>#VALUE!</v>
      </c>
      <c r="Z231" s="178" t="e">
        <f>ROUND(BDD!G221+FDP_FACT_KG, 2)</f>
        <v>#DIV/0!</v>
      </c>
      <c r="AA231" s="179">
        <f>BDD!H221</f>
        <v>0</v>
      </c>
      <c r="AB231" s="180" t="str">
        <f>IF(NOT(ISBLANK(BDD!I221)), ROUND(SUM((BDD!G221*reduc1),FDP_CMD_KG), 2), "")</f>
        <v/>
      </c>
      <c r="AC231" s="180" t="str">
        <f>IF(NOT(ISBLANK(BDD!J221)), ROUND(SUM((BDD!G221*reduc2),FDP_CMD_KG), 2), "")</f>
        <v/>
      </c>
      <c r="AD231" s="180" t="str">
        <f>IF(NOT(ISBLANK(BDD!K221)), ROUND(SUM((BDD!G221*reduc3),FDP_CMD_KG), 2), "")</f>
        <v/>
      </c>
      <c r="AE231" s="180" t="str">
        <f>IF(NOT(ISBLANK(BDD!I221)), ROUND(SUM((BDD!G221*reduc1),FDP_FACT_KG), 2), "")</f>
        <v/>
      </c>
      <c r="AF231" s="180" t="str">
        <f>IF(NOT(ISBLANK(BDD!J221)), ROUND(SUM((BDD!G221*reduc2),FDP_FACT_KG), 2), "")</f>
        <v/>
      </c>
      <c r="AG231" s="180" t="str">
        <f>IF(NOT(ISBLANK(BDD!K221)), ROUND(SUM((BDD!G221*reduc3),FDP_FACT_KG), 2), "")</f>
        <v/>
      </c>
      <c r="AH231" s="181">
        <f>BDD!C221</f>
        <v>0</v>
      </c>
      <c r="AI231" s="403">
        <f t="shared" si="216"/>
        <v>0</v>
      </c>
      <c r="AJ231" s="182" t="e">
        <f t="shared" si="217"/>
        <v>#VALUE!</v>
      </c>
      <c r="AK231" s="183" t="e">
        <f t="shared" si="218"/>
        <v>#VALUE!</v>
      </c>
      <c r="AL231" s="534"/>
      <c r="AM231" s="410"/>
      <c r="AN231" s="182" t="e">
        <f t="shared" si="219"/>
        <v>#DIV/0!</v>
      </c>
      <c r="AO231" s="184" t="e">
        <f t="shared" si="220"/>
        <v>#DIV/0!</v>
      </c>
      <c r="AP231" s="174"/>
      <c r="AQ231" s="174"/>
      <c r="AR231" s="534"/>
      <c r="AS231" s="409">
        <f t="shared" si="221"/>
        <v>0</v>
      </c>
      <c r="AT231" s="182" t="e">
        <f t="shared" si="222"/>
        <v>#DIV/0!</v>
      </c>
      <c r="AU231" s="183" t="e">
        <f t="shared" si="209"/>
        <v>#DIV/0!</v>
      </c>
      <c r="AV231" s="185">
        <f>COMMANDE!O231</f>
        <v>0</v>
      </c>
      <c r="AW231" s="186" t="str">
        <f t="shared" si="223"/>
        <v>-</v>
      </c>
      <c r="AX231" s="187" t="e">
        <f t="shared" si="224"/>
        <v>#VALUE!</v>
      </c>
      <c r="AY231" s="185">
        <f>COMMANDE!Q231</f>
        <v>0</v>
      </c>
      <c r="AZ231" s="186" t="str">
        <f t="shared" si="225"/>
        <v>-</v>
      </c>
      <c r="BA231" s="187" t="e">
        <f t="shared" si="226"/>
        <v>#VALUE!</v>
      </c>
      <c r="BB231" s="185">
        <f>COMMANDE!S231</f>
        <v>0</v>
      </c>
      <c r="BC231" s="186" t="str">
        <f t="shared" si="227"/>
        <v>-</v>
      </c>
      <c r="BD231" s="187" t="e">
        <f t="shared" si="228"/>
        <v>#VALUE!</v>
      </c>
      <c r="BE231" s="185">
        <f>COMMANDE!U231</f>
        <v>0</v>
      </c>
      <c r="BF231" s="186" t="str">
        <f t="shared" si="229"/>
        <v>-</v>
      </c>
      <c r="BG231" s="187" t="e">
        <f t="shared" si="230"/>
        <v>#VALUE!</v>
      </c>
      <c r="BH231" s="185">
        <f>COMMANDE!W231</f>
        <v>0</v>
      </c>
      <c r="BI231" s="186" t="str">
        <f t="shared" si="231"/>
        <v>-</v>
      </c>
      <c r="BJ231" s="187" t="e">
        <f t="shared" si="232"/>
        <v>#VALUE!</v>
      </c>
      <c r="BK231" s="185">
        <f>COMMANDE!Y231</f>
        <v>0</v>
      </c>
      <c r="BL231" s="186" t="str">
        <f t="shared" si="233"/>
        <v>-</v>
      </c>
      <c r="BM231" s="187" t="e">
        <f t="shared" si="234"/>
        <v>#VALUE!</v>
      </c>
      <c r="BN231" s="185">
        <f>COMMANDE!AA231</f>
        <v>0</v>
      </c>
      <c r="BO231" s="186" t="str">
        <f t="shared" si="235"/>
        <v>-</v>
      </c>
      <c r="BP231" s="187" t="e">
        <f t="shared" si="236"/>
        <v>#VALUE!</v>
      </c>
      <c r="BQ231" s="185">
        <f>COMMANDE!AC231</f>
        <v>0</v>
      </c>
      <c r="BR231" s="186" t="str">
        <f t="shared" si="237"/>
        <v>-</v>
      </c>
      <c r="BS231" s="187" t="e">
        <f t="shared" si="238"/>
        <v>#VALUE!</v>
      </c>
      <c r="BT231" s="185">
        <f>COMMANDE!AE231</f>
        <v>0</v>
      </c>
      <c r="BU231" s="186" t="str">
        <f t="shared" si="239"/>
        <v>-</v>
      </c>
      <c r="BV231" s="187" t="e">
        <f t="shared" si="240"/>
        <v>#VALUE!</v>
      </c>
      <c r="BW231" s="185">
        <f>COMMANDE!AG231</f>
        <v>0</v>
      </c>
      <c r="BX231" s="186" t="str">
        <f t="shared" si="241"/>
        <v>-</v>
      </c>
      <c r="BY231" s="187" t="e">
        <f t="shared" si="242"/>
        <v>#VALUE!</v>
      </c>
      <c r="BZ231" s="185">
        <f>COMMANDE!AI231</f>
        <v>0</v>
      </c>
      <c r="CA231" s="186" t="str">
        <f t="shared" si="243"/>
        <v>-</v>
      </c>
      <c r="CB231" s="187" t="e">
        <f t="shared" si="244"/>
        <v>#VALUE!</v>
      </c>
      <c r="CC231" s="185">
        <f>COMMANDE!AK231</f>
        <v>0</v>
      </c>
      <c r="CD231" s="186" t="str">
        <f t="shared" si="245"/>
        <v>-</v>
      </c>
      <c r="CE231" s="187" t="e">
        <f t="shared" si="246"/>
        <v>#VALUE!</v>
      </c>
      <c r="CF231" s="185">
        <f>COMMANDE!AM231</f>
        <v>0</v>
      </c>
      <c r="CG231" s="186" t="str">
        <f t="shared" si="247"/>
        <v>-</v>
      </c>
      <c r="CH231" s="187" t="e">
        <f t="shared" si="248"/>
        <v>#VALUE!</v>
      </c>
      <c r="CI231" s="185">
        <f>COMMANDE!AO231</f>
        <v>0</v>
      </c>
      <c r="CJ231" s="186" t="str">
        <f t="shared" si="249"/>
        <v>-</v>
      </c>
      <c r="CK231" s="187" t="e">
        <f t="shared" si="250"/>
        <v>#VALUE!</v>
      </c>
      <c r="CL231" s="185">
        <f>COMMANDE!AQ231</f>
        <v>0</v>
      </c>
      <c r="CM231" s="186" t="str">
        <f t="shared" si="251"/>
        <v>-</v>
      </c>
      <c r="CN231" s="187" t="e">
        <f t="shared" si="252"/>
        <v>#VALUE!</v>
      </c>
      <c r="CO231" s="185">
        <f>COMMANDE!AS231</f>
        <v>0</v>
      </c>
      <c r="CP231" s="186" t="str">
        <f t="shared" si="253"/>
        <v>-</v>
      </c>
      <c r="CQ231" s="187" t="e">
        <f t="shared" si="254"/>
        <v>#VALUE!</v>
      </c>
      <c r="CR231" s="185">
        <f>COMMANDE!AU231</f>
        <v>0</v>
      </c>
      <c r="CS231" s="186" t="str">
        <f t="shared" si="255"/>
        <v>-</v>
      </c>
      <c r="CT231" s="187" t="e">
        <f t="shared" si="256"/>
        <v>#VALUE!</v>
      </c>
      <c r="CU231" s="185">
        <f>COMMANDE!AW231</f>
        <v>0</v>
      </c>
      <c r="CV231" s="186" t="str">
        <f t="shared" si="257"/>
        <v>-</v>
      </c>
      <c r="CW231" s="187" t="e">
        <f t="shared" si="258"/>
        <v>#VALUE!</v>
      </c>
      <c r="CX231" s="185">
        <f>COMMANDE!AY231</f>
        <v>0</v>
      </c>
      <c r="CY231" s="186" t="str">
        <f t="shared" si="259"/>
        <v>-</v>
      </c>
      <c r="CZ231" s="187" t="e">
        <f t="shared" si="260"/>
        <v>#VALUE!</v>
      </c>
      <c r="DA231" s="185">
        <f>COMMANDE!BA231</f>
        <v>0</v>
      </c>
      <c r="DB231" s="186" t="str">
        <f t="shared" si="261"/>
        <v>-</v>
      </c>
      <c r="DC231" s="187" t="e">
        <f t="shared" si="262"/>
        <v>#VALUE!</v>
      </c>
      <c r="DD231" s="416"/>
      <c r="DE231" s="188"/>
    </row>
    <row r="232" spans="1:109" ht="40" customHeight="1" x14ac:dyDescent="0.2">
      <c r="A232" s="391" t="e">
        <f t="shared" si="141"/>
        <v>#VALUE!</v>
      </c>
      <c r="B232" s="391" t="e">
        <f t="shared" si="142"/>
        <v>#VALUE!</v>
      </c>
      <c r="C232" s="391" t="e">
        <f t="shared" si="143"/>
        <v>#VALUE!</v>
      </c>
      <c r="D232" s="391" t="e">
        <f t="shared" si="144"/>
        <v>#VALUE!</v>
      </c>
      <c r="E232" s="391" t="e">
        <f t="shared" si="145"/>
        <v>#VALUE!</v>
      </c>
      <c r="F232" s="391" t="e">
        <f t="shared" si="146"/>
        <v>#VALUE!</v>
      </c>
      <c r="G232" s="391" t="e">
        <f t="shared" si="147"/>
        <v>#VALUE!</v>
      </c>
      <c r="H232" s="391" t="e">
        <f t="shared" si="148"/>
        <v>#VALUE!</v>
      </c>
      <c r="I232" s="391" t="e">
        <f t="shared" si="149"/>
        <v>#VALUE!</v>
      </c>
      <c r="J232" s="391" t="e">
        <f t="shared" si="150"/>
        <v>#VALUE!</v>
      </c>
      <c r="K232" s="391" t="e">
        <f t="shared" si="151"/>
        <v>#VALUE!</v>
      </c>
      <c r="L232" s="391" t="e">
        <f t="shared" si="152"/>
        <v>#VALUE!</v>
      </c>
      <c r="M232" s="391" t="e">
        <f t="shared" si="153"/>
        <v>#VALUE!</v>
      </c>
      <c r="N232" s="391" t="e">
        <f t="shared" si="154"/>
        <v>#VALUE!</v>
      </c>
      <c r="O232" s="391" t="e">
        <f t="shared" si="155"/>
        <v>#VALUE!</v>
      </c>
      <c r="P232" s="390" t="e">
        <f t="shared" si="210"/>
        <v>#VALUE!</v>
      </c>
      <c r="Q232" s="390" t="e">
        <f t="shared" si="211"/>
        <v>#VALUE!</v>
      </c>
      <c r="R232" s="390" t="e">
        <f t="shared" si="212"/>
        <v>#VALUE!</v>
      </c>
      <c r="S232" s="390" t="e">
        <f t="shared" si="213"/>
        <v>#VALUE!</v>
      </c>
      <c r="T232" s="390" t="e">
        <f t="shared" si="214"/>
        <v>#VALUE!</v>
      </c>
      <c r="U232" s="387">
        <f t="shared" si="215"/>
        <v>0</v>
      </c>
      <c r="V232" s="175">
        <f>BDD!A222</f>
        <v>0</v>
      </c>
      <c r="W232" s="176">
        <f>BDD!B222</f>
        <v>0</v>
      </c>
      <c r="X232" s="177" t="str">
        <f>IF(BDD!F222=0, "", BDD!F222)</f>
        <v/>
      </c>
      <c r="Y232" s="178" t="e">
        <f>ROUND(BDD!G222+FDP_CMD_KG, 2)</f>
        <v>#VALUE!</v>
      </c>
      <c r="Z232" s="178" t="e">
        <f>ROUND(BDD!G222+FDP_FACT_KG, 2)</f>
        <v>#DIV/0!</v>
      </c>
      <c r="AA232" s="179">
        <f>BDD!H222</f>
        <v>0</v>
      </c>
      <c r="AB232" s="180" t="str">
        <f>IF(NOT(ISBLANK(BDD!I222)), ROUND(SUM((BDD!G222*reduc1),FDP_CMD_KG), 2), "")</f>
        <v/>
      </c>
      <c r="AC232" s="180" t="str">
        <f>IF(NOT(ISBLANK(BDD!J222)), ROUND(SUM((BDD!G222*reduc2),FDP_CMD_KG), 2), "")</f>
        <v/>
      </c>
      <c r="AD232" s="180" t="str">
        <f>IF(NOT(ISBLANK(BDD!K222)), ROUND(SUM((BDD!G222*reduc3),FDP_CMD_KG), 2), "")</f>
        <v/>
      </c>
      <c r="AE232" s="180" t="str">
        <f>IF(NOT(ISBLANK(BDD!I222)), ROUND(SUM((BDD!G222*reduc1),FDP_FACT_KG), 2), "")</f>
        <v/>
      </c>
      <c r="AF232" s="180" t="str">
        <f>IF(NOT(ISBLANK(BDD!J222)), ROUND(SUM((BDD!G222*reduc2),FDP_FACT_KG), 2), "")</f>
        <v/>
      </c>
      <c r="AG232" s="180" t="str">
        <f>IF(NOT(ISBLANK(BDD!K222)), ROUND(SUM((BDD!G222*reduc3),FDP_FACT_KG), 2), "")</f>
        <v/>
      </c>
      <c r="AH232" s="181">
        <f>BDD!C222</f>
        <v>0</v>
      </c>
      <c r="AI232" s="403">
        <f t="shared" si="216"/>
        <v>0</v>
      </c>
      <c r="AJ232" s="182" t="e">
        <f t="shared" si="217"/>
        <v>#VALUE!</v>
      </c>
      <c r="AK232" s="183" t="e">
        <f t="shared" si="218"/>
        <v>#VALUE!</v>
      </c>
      <c r="AL232" s="534"/>
      <c r="AM232" s="410"/>
      <c r="AN232" s="182" t="e">
        <f t="shared" si="219"/>
        <v>#DIV/0!</v>
      </c>
      <c r="AO232" s="184" t="e">
        <f t="shared" si="220"/>
        <v>#DIV/0!</v>
      </c>
      <c r="AP232" s="174"/>
      <c r="AQ232" s="174"/>
      <c r="AR232" s="534"/>
      <c r="AS232" s="409">
        <f t="shared" si="221"/>
        <v>0</v>
      </c>
      <c r="AT232" s="182" t="e">
        <f t="shared" si="222"/>
        <v>#DIV/0!</v>
      </c>
      <c r="AU232" s="183" t="e">
        <f t="shared" si="209"/>
        <v>#DIV/0!</v>
      </c>
      <c r="AV232" s="185">
        <f>COMMANDE!O232</f>
        <v>0</v>
      </c>
      <c r="AW232" s="186" t="str">
        <f t="shared" si="223"/>
        <v>-</v>
      </c>
      <c r="AX232" s="187" t="e">
        <f t="shared" si="224"/>
        <v>#VALUE!</v>
      </c>
      <c r="AY232" s="185">
        <f>COMMANDE!Q232</f>
        <v>0</v>
      </c>
      <c r="AZ232" s="186" t="str">
        <f t="shared" si="225"/>
        <v>-</v>
      </c>
      <c r="BA232" s="187" t="e">
        <f t="shared" si="226"/>
        <v>#VALUE!</v>
      </c>
      <c r="BB232" s="185">
        <f>COMMANDE!S232</f>
        <v>0</v>
      </c>
      <c r="BC232" s="186" t="str">
        <f t="shared" si="227"/>
        <v>-</v>
      </c>
      <c r="BD232" s="187" t="e">
        <f t="shared" si="228"/>
        <v>#VALUE!</v>
      </c>
      <c r="BE232" s="185">
        <f>COMMANDE!U232</f>
        <v>0</v>
      </c>
      <c r="BF232" s="186" t="str">
        <f t="shared" si="229"/>
        <v>-</v>
      </c>
      <c r="BG232" s="187" t="e">
        <f t="shared" si="230"/>
        <v>#VALUE!</v>
      </c>
      <c r="BH232" s="185">
        <f>COMMANDE!W232</f>
        <v>0</v>
      </c>
      <c r="BI232" s="186" t="str">
        <f t="shared" si="231"/>
        <v>-</v>
      </c>
      <c r="BJ232" s="187" t="e">
        <f t="shared" si="232"/>
        <v>#VALUE!</v>
      </c>
      <c r="BK232" s="185">
        <f>COMMANDE!Y232</f>
        <v>0</v>
      </c>
      <c r="BL232" s="186" t="str">
        <f t="shared" si="233"/>
        <v>-</v>
      </c>
      <c r="BM232" s="187" t="e">
        <f t="shared" si="234"/>
        <v>#VALUE!</v>
      </c>
      <c r="BN232" s="185">
        <f>COMMANDE!AA232</f>
        <v>0</v>
      </c>
      <c r="BO232" s="186" t="str">
        <f t="shared" si="235"/>
        <v>-</v>
      </c>
      <c r="BP232" s="187" t="e">
        <f t="shared" si="236"/>
        <v>#VALUE!</v>
      </c>
      <c r="BQ232" s="185">
        <f>COMMANDE!AC232</f>
        <v>0</v>
      </c>
      <c r="BR232" s="186" t="str">
        <f t="shared" si="237"/>
        <v>-</v>
      </c>
      <c r="BS232" s="187" t="e">
        <f t="shared" si="238"/>
        <v>#VALUE!</v>
      </c>
      <c r="BT232" s="185">
        <f>COMMANDE!AE232</f>
        <v>0</v>
      </c>
      <c r="BU232" s="186" t="str">
        <f t="shared" si="239"/>
        <v>-</v>
      </c>
      <c r="BV232" s="187" t="e">
        <f t="shared" si="240"/>
        <v>#VALUE!</v>
      </c>
      <c r="BW232" s="185">
        <f>COMMANDE!AG232</f>
        <v>0</v>
      </c>
      <c r="BX232" s="186" t="str">
        <f t="shared" si="241"/>
        <v>-</v>
      </c>
      <c r="BY232" s="187" t="e">
        <f t="shared" si="242"/>
        <v>#VALUE!</v>
      </c>
      <c r="BZ232" s="185">
        <f>COMMANDE!AI232</f>
        <v>0</v>
      </c>
      <c r="CA232" s="186" t="str">
        <f t="shared" si="243"/>
        <v>-</v>
      </c>
      <c r="CB232" s="187" t="e">
        <f t="shared" si="244"/>
        <v>#VALUE!</v>
      </c>
      <c r="CC232" s="185">
        <f>COMMANDE!AK232</f>
        <v>0</v>
      </c>
      <c r="CD232" s="186" t="str">
        <f t="shared" si="245"/>
        <v>-</v>
      </c>
      <c r="CE232" s="187" t="e">
        <f t="shared" si="246"/>
        <v>#VALUE!</v>
      </c>
      <c r="CF232" s="185">
        <f>COMMANDE!AM232</f>
        <v>0</v>
      </c>
      <c r="CG232" s="186" t="str">
        <f t="shared" si="247"/>
        <v>-</v>
      </c>
      <c r="CH232" s="187" t="e">
        <f t="shared" si="248"/>
        <v>#VALUE!</v>
      </c>
      <c r="CI232" s="185">
        <f>COMMANDE!AO232</f>
        <v>0</v>
      </c>
      <c r="CJ232" s="186" t="str">
        <f t="shared" si="249"/>
        <v>-</v>
      </c>
      <c r="CK232" s="187" t="e">
        <f t="shared" si="250"/>
        <v>#VALUE!</v>
      </c>
      <c r="CL232" s="185">
        <f>COMMANDE!AQ232</f>
        <v>0</v>
      </c>
      <c r="CM232" s="186" t="str">
        <f t="shared" si="251"/>
        <v>-</v>
      </c>
      <c r="CN232" s="187" t="e">
        <f t="shared" si="252"/>
        <v>#VALUE!</v>
      </c>
      <c r="CO232" s="185">
        <f>COMMANDE!AS232</f>
        <v>0</v>
      </c>
      <c r="CP232" s="186" t="str">
        <f t="shared" si="253"/>
        <v>-</v>
      </c>
      <c r="CQ232" s="187" t="e">
        <f t="shared" si="254"/>
        <v>#VALUE!</v>
      </c>
      <c r="CR232" s="185">
        <f>COMMANDE!AU232</f>
        <v>0</v>
      </c>
      <c r="CS232" s="186" t="str">
        <f t="shared" si="255"/>
        <v>-</v>
      </c>
      <c r="CT232" s="187" t="e">
        <f t="shared" si="256"/>
        <v>#VALUE!</v>
      </c>
      <c r="CU232" s="185">
        <f>COMMANDE!AW232</f>
        <v>0</v>
      </c>
      <c r="CV232" s="186" t="str">
        <f t="shared" si="257"/>
        <v>-</v>
      </c>
      <c r="CW232" s="187" t="e">
        <f t="shared" si="258"/>
        <v>#VALUE!</v>
      </c>
      <c r="CX232" s="185">
        <f>COMMANDE!AY232</f>
        <v>0</v>
      </c>
      <c r="CY232" s="186" t="str">
        <f t="shared" si="259"/>
        <v>-</v>
      </c>
      <c r="CZ232" s="187" t="e">
        <f t="shared" si="260"/>
        <v>#VALUE!</v>
      </c>
      <c r="DA232" s="185">
        <f>COMMANDE!BA232</f>
        <v>0</v>
      </c>
      <c r="DB232" s="186" t="str">
        <f t="shared" si="261"/>
        <v>-</v>
      </c>
      <c r="DC232" s="187" t="e">
        <f t="shared" si="262"/>
        <v>#VALUE!</v>
      </c>
      <c r="DD232" s="416"/>
      <c r="DE232" s="188"/>
    </row>
    <row r="233" spans="1:109" ht="40" customHeight="1" x14ac:dyDescent="0.2">
      <c r="A233" s="390" t="e">
        <f t="shared" si="141"/>
        <v>#VALUE!</v>
      </c>
      <c r="B233" s="390" t="e">
        <f t="shared" si="142"/>
        <v>#VALUE!</v>
      </c>
      <c r="C233" s="390" t="e">
        <f t="shared" si="143"/>
        <v>#VALUE!</v>
      </c>
      <c r="D233" s="390" t="e">
        <f t="shared" si="144"/>
        <v>#VALUE!</v>
      </c>
      <c r="E233" s="390" t="e">
        <f t="shared" si="145"/>
        <v>#VALUE!</v>
      </c>
      <c r="F233" s="390" t="e">
        <f t="shared" si="146"/>
        <v>#VALUE!</v>
      </c>
      <c r="G233" s="390" t="e">
        <f t="shared" si="147"/>
        <v>#VALUE!</v>
      </c>
      <c r="H233" s="390" t="e">
        <f t="shared" si="148"/>
        <v>#VALUE!</v>
      </c>
      <c r="I233" s="390" t="e">
        <f t="shared" si="149"/>
        <v>#VALUE!</v>
      </c>
      <c r="J233" s="390" t="e">
        <f t="shared" si="150"/>
        <v>#VALUE!</v>
      </c>
      <c r="K233" s="390" t="e">
        <f t="shared" si="151"/>
        <v>#VALUE!</v>
      </c>
      <c r="L233" s="390" t="e">
        <f t="shared" si="152"/>
        <v>#VALUE!</v>
      </c>
      <c r="M233" s="390" t="e">
        <f t="shared" si="153"/>
        <v>#VALUE!</v>
      </c>
      <c r="N233" s="390" t="e">
        <f t="shared" si="154"/>
        <v>#VALUE!</v>
      </c>
      <c r="O233" s="390" t="e">
        <f t="shared" si="155"/>
        <v>#VALUE!</v>
      </c>
      <c r="P233" s="390" t="e">
        <f t="shared" si="210"/>
        <v>#VALUE!</v>
      </c>
      <c r="Q233" s="390" t="e">
        <f t="shared" si="211"/>
        <v>#VALUE!</v>
      </c>
      <c r="R233" s="390" t="e">
        <f t="shared" si="212"/>
        <v>#VALUE!</v>
      </c>
      <c r="S233" s="390" t="e">
        <f t="shared" si="213"/>
        <v>#VALUE!</v>
      </c>
      <c r="T233" s="390" t="e">
        <f t="shared" si="214"/>
        <v>#VALUE!</v>
      </c>
      <c r="U233" s="387">
        <f t="shared" si="215"/>
        <v>0</v>
      </c>
      <c r="V233" s="175">
        <f>BDD!A223</f>
        <v>0</v>
      </c>
      <c r="W233" s="176">
        <f>BDD!B223</f>
        <v>0</v>
      </c>
      <c r="X233" s="177" t="str">
        <f>IF(BDD!F223=0, "", BDD!F223)</f>
        <v/>
      </c>
      <c r="Y233" s="178" t="e">
        <f>ROUND(BDD!G223+FDP_CMD_KG, 2)</f>
        <v>#VALUE!</v>
      </c>
      <c r="Z233" s="178" t="e">
        <f>ROUND(BDD!G223+FDP_FACT_KG, 2)</f>
        <v>#DIV/0!</v>
      </c>
      <c r="AA233" s="179">
        <f>BDD!H223</f>
        <v>0</v>
      </c>
      <c r="AB233" s="180" t="str">
        <f>IF(NOT(ISBLANK(BDD!I223)), ROUND(SUM((BDD!G223*reduc1),FDP_CMD_KG), 2), "")</f>
        <v/>
      </c>
      <c r="AC233" s="180" t="str">
        <f>IF(NOT(ISBLANK(BDD!J223)), ROUND(SUM((BDD!G223*reduc2),FDP_CMD_KG), 2), "")</f>
        <v/>
      </c>
      <c r="AD233" s="180" t="str">
        <f>IF(NOT(ISBLANK(BDD!K223)), ROUND(SUM((BDD!G223*reduc3),FDP_CMD_KG), 2), "")</f>
        <v/>
      </c>
      <c r="AE233" s="180" t="str">
        <f>IF(NOT(ISBLANK(BDD!I223)), ROUND(SUM((BDD!G223*reduc1),FDP_FACT_KG), 2), "")</f>
        <v/>
      </c>
      <c r="AF233" s="180" t="str">
        <f>IF(NOT(ISBLANK(BDD!J223)), ROUND(SUM((BDD!G223*reduc2),FDP_FACT_KG), 2), "")</f>
        <v/>
      </c>
      <c r="AG233" s="180" t="str">
        <f>IF(NOT(ISBLANK(BDD!K223)), ROUND(SUM((BDD!G223*reduc3),FDP_FACT_KG), 2), "")</f>
        <v/>
      </c>
      <c r="AH233" s="181">
        <f>BDD!C223</f>
        <v>0</v>
      </c>
      <c r="AI233" s="403">
        <f t="shared" si="216"/>
        <v>0</v>
      </c>
      <c r="AJ233" s="182" t="e">
        <f t="shared" si="217"/>
        <v>#VALUE!</v>
      </c>
      <c r="AK233" s="183" t="e">
        <f t="shared" si="218"/>
        <v>#VALUE!</v>
      </c>
      <c r="AL233" s="534"/>
      <c r="AM233" s="410"/>
      <c r="AN233" s="182" t="e">
        <f t="shared" si="219"/>
        <v>#DIV/0!</v>
      </c>
      <c r="AO233" s="184" t="e">
        <f t="shared" si="220"/>
        <v>#DIV/0!</v>
      </c>
      <c r="AP233" s="174"/>
      <c r="AQ233" s="174"/>
      <c r="AR233" s="534"/>
      <c r="AS233" s="409">
        <f t="shared" si="221"/>
        <v>0</v>
      </c>
      <c r="AT233" s="182" t="e">
        <f t="shared" si="222"/>
        <v>#DIV/0!</v>
      </c>
      <c r="AU233" s="183" t="e">
        <f t="shared" si="209"/>
        <v>#DIV/0!</v>
      </c>
      <c r="AV233" s="185">
        <f>COMMANDE!O233</f>
        <v>0</v>
      </c>
      <c r="AW233" s="186" t="str">
        <f t="shared" si="223"/>
        <v>-</v>
      </c>
      <c r="AX233" s="187" t="e">
        <f t="shared" si="224"/>
        <v>#VALUE!</v>
      </c>
      <c r="AY233" s="185">
        <f>COMMANDE!Q233</f>
        <v>0</v>
      </c>
      <c r="AZ233" s="186" t="str">
        <f t="shared" si="225"/>
        <v>-</v>
      </c>
      <c r="BA233" s="187" t="e">
        <f t="shared" si="226"/>
        <v>#VALUE!</v>
      </c>
      <c r="BB233" s="185">
        <f>COMMANDE!S233</f>
        <v>0</v>
      </c>
      <c r="BC233" s="186" t="str">
        <f t="shared" si="227"/>
        <v>-</v>
      </c>
      <c r="BD233" s="187" t="e">
        <f t="shared" si="228"/>
        <v>#VALUE!</v>
      </c>
      <c r="BE233" s="185">
        <f>COMMANDE!U233</f>
        <v>0</v>
      </c>
      <c r="BF233" s="186" t="str">
        <f t="shared" si="229"/>
        <v>-</v>
      </c>
      <c r="BG233" s="187" t="e">
        <f t="shared" si="230"/>
        <v>#VALUE!</v>
      </c>
      <c r="BH233" s="185">
        <f>COMMANDE!W233</f>
        <v>0</v>
      </c>
      <c r="BI233" s="186" t="str">
        <f t="shared" si="231"/>
        <v>-</v>
      </c>
      <c r="BJ233" s="187" t="e">
        <f t="shared" si="232"/>
        <v>#VALUE!</v>
      </c>
      <c r="BK233" s="185">
        <f>COMMANDE!Y233</f>
        <v>0</v>
      </c>
      <c r="BL233" s="186" t="str">
        <f t="shared" si="233"/>
        <v>-</v>
      </c>
      <c r="BM233" s="187" t="e">
        <f t="shared" si="234"/>
        <v>#VALUE!</v>
      </c>
      <c r="BN233" s="185">
        <f>COMMANDE!AA233</f>
        <v>0</v>
      </c>
      <c r="BO233" s="186" t="str">
        <f t="shared" si="235"/>
        <v>-</v>
      </c>
      <c r="BP233" s="187" t="e">
        <f t="shared" si="236"/>
        <v>#VALUE!</v>
      </c>
      <c r="BQ233" s="185">
        <f>COMMANDE!AC233</f>
        <v>0</v>
      </c>
      <c r="BR233" s="186" t="str">
        <f t="shared" si="237"/>
        <v>-</v>
      </c>
      <c r="BS233" s="187" t="e">
        <f t="shared" si="238"/>
        <v>#VALUE!</v>
      </c>
      <c r="BT233" s="185">
        <f>COMMANDE!AE233</f>
        <v>0</v>
      </c>
      <c r="BU233" s="186" t="str">
        <f t="shared" si="239"/>
        <v>-</v>
      </c>
      <c r="BV233" s="187" t="e">
        <f t="shared" si="240"/>
        <v>#VALUE!</v>
      </c>
      <c r="BW233" s="185">
        <f>COMMANDE!AG233</f>
        <v>0</v>
      </c>
      <c r="BX233" s="186" t="str">
        <f t="shared" si="241"/>
        <v>-</v>
      </c>
      <c r="BY233" s="187" t="e">
        <f t="shared" si="242"/>
        <v>#VALUE!</v>
      </c>
      <c r="BZ233" s="185">
        <f>COMMANDE!AI233</f>
        <v>0</v>
      </c>
      <c r="CA233" s="186" t="str">
        <f t="shared" si="243"/>
        <v>-</v>
      </c>
      <c r="CB233" s="187" t="e">
        <f t="shared" si="244"/>
        <v>#VALUE!</v>
      </c>
      <c r="CC233" s="185">
        <f>COMMANDE!AK233</f>
        <v>0</v>
      </c>
      <c r="CD233" s="186" t="str">
        <f t="shared" si="245"/>
        <v>-</v>
      </c>
      <c r="CE233" s="187" t="e">
        <f t="shared" si="246"/>
        <v>#VALUE!</v>
      </c>
      <c r="CF233" s="185">
        <f>COMMANDE!AM233</f>
        <v>0</v>
      </c>
      <c r="CG233" s="186" t="str">
        <f t="shared" si="247"/>
        <v>-</v>
      </c>
      <c r="CH233" s="187" t="e">
        <f t="shared" si="248"/>
        <v>#VALUE!</v>
      </c>
      <c r="CI233" s="185">
        <f>COMMANDE!AO233</f>
        <v>0</v>
      </c>
      <c r="CJ233" s="186" t="str">
        <f t="shared" si="249"/>
        <v>-</v>
      </c>
      <c r="CK233" s="187" t="e">
        <f t="shared" si="250"/>
        <v>#VALUE!</v>
      </c>
      <c r="CL233" s="185">
        <f>COMMANDE!AQ233</f>
        <v>0</v>
      </c>
      <c r="CM233" s="186" t="str">
        <f t="shared" si="251"/>
        <v>-</v>
      </c>
      <c r="CN233" s="187" t="e">
        <f t="shared" si="252"/>
        <v>#VALUE!</v>
      </c>
      <c r="CO233" s="185">
        <f>COMMANDE!AS233</f>
        <v>0</v>
      </c>
      <c r="CP233" s="186" t="str">
        <f t="shared" si="253"/>
        <v>-</v>
      </c>
      <c r="CQ233" s="187" t="e">
        <f t="shared" si="254"/>
        <v>#VALUE!</v>
      </c>
      <c r="CR233" s="185">
        <f>COMMANDE!AU233</f>
        <v>0</v>
      </c>
      <c r="CS233" s="186" t="str">
        <f t="shared" si="255"/>
        <v>-</v>
      </c>
      <c r="CT233" s="187" t="e">
        <f t="shared" si="256"/>
        <v>#VALUE!</v>
      </c>
      <c r="CU233" s="185">
        <f>COMMANDE!AW233</f>
        <v>0</v>
      </c>
      <c r="CV233" s="186" t="str">
        <f t="shared" si="257"/>
        <v>-</v>
      </c>
      <c r="CW233" s="187" t="e">
        <f t="shared" si="258"/>
        <v>#VALUE!</v>
      </c>
      <c r="CX233" s="185">
        <f>COMMANDE!AY233</f>
        <v>0</v>
      </c>
      <c r="CY233" s="186" t="str">
        <f t="shared" si="259"/>
        <v>-</v>
      </c>
      <c r="CZ233" s="187" t="e">
        <f t="shared" si="260"/>
        <v>#VALUE!</v>
      </c>
      <c r="DA233" s="185">
        <f>COMMANDE!BA233</f>
        <v>0</v>
      </c>
      <c r="DB233" s="186" t="str">
        <f t="shared" si="261"/>
        <v>-</v>
      </c>
      <c r="DC233" s="187" t="e">
        <f t="shared" si="262"/>
        <v>#VALUE!</v>
      </c>
      <c r="DD233" s="416"/>
      <c r="DE233" s="188"/>
    </row>
    <row r="234" spans="1:109" ht="40" customHeight="1" x14ac:dyDescent="0.2">
      <c r="A234" s="390" t="e">
        <f t="shared" si="141"/>
        <v>#VALUE!</v>
      </c>
      <c r="B234" s="390" t="e">
        <f t="shared" si="142"/>
        <v>#VALUE!</v>
      </c>
      <c r="C234" s="390" t="e">
        <f t="shared" si="143"/>
        <v>#VALUE!</v>
      </c>
      <c r="D234" s="390" t="e">
        <f t="shared" si="144"/>
        <v>#VALUE!</v>
      </c>
      <c r="E234" s="390" t="e">
        <f t="shared" si="145"/>
        <v>#VALUE!</v>
      </c>
      <c r="F234" s="390" t="e">
        <f t="shared" si="146"/>
        <v>#VALUE!</v>
      </c>
      <c r="G234" s="390" t="e">
        <f t="shared" si="147"/>
        <v>#VALUE!</v>
      </c>
      <c r="H234" s="390" t="e">
        <f t="shared" si="148"/>
        <v>#VALUE!</v>
      </c>
      <c r="I234" s="390" t="e">
        <f t="shared" si="149"/>
        <v>#VALUE!</v>
      </c>
      <c r="J234" s="390" t="e">
        <f t="shared" si="150"/>
        <v>#VALUE!</v>
      </c>
      <c r="K234" s="390" t="e">
        <f t="shared" si="151"/>
        <v>#VALUE!</v>
      </c>
      <c r="L234" s="390" t="e">
        <f t="shared" si="152"/>
        <v>#VALUE!</v>
      </c>
      <c r="M234" s="390" t="e">
        <f t="shared" si="153"/>
        <v>#VALUE!</v>
      </c>
      <c r="N234" s="390" t="e">
        <f t="shared" si="154"/>
        <v>#VALUE!</v>
      </c>
      <c r="O234" s="390" t="e">
        <f t="shared" si="155"/>
        <v>#VALUE!</v>
      </c>
      <c r="P234" s="390" t="e">
        <f t="shared" si="210"/>
        <v>#VALUE!</v>
      </c>
      <c r="Q234" s="390" t="e">
        <f t="shared" si="211"/>
        <v>#VALUE!</v>
      </c>
      <c r="R234" s="390" t="e">
        <f t="shared" si="212"/>
        <v>#VALUE!</v>
      </c>
      <c r="S234" s="390" t="e">
        <f t="shared" si="213"/>
        <v>#VALUE!</v>
      </c>
      <c r="T234" s="390" t="e">
        <f t="shared" si="214"/>
        <v>#VALUE!</v>
      </c>
      <c r="U234" s="387">
        <f t="shared" si="215"/>
        <v>0</v>
      </c>
      <c r="V234" s="175">
        <f>BDD!A224</f>
        <v>0</v>
      </c>
      <c r="W234" s="176">
        <f>BDD!B224</f>
        <v>0</v>
      </c>
      <c r="X234" s="177" t="str">
        <f>IF(BDD!F224=0, "", BDD!F224)</f>
        <v/>
      </c>
      <c r="Y234" s="178" t="e">
        <f>ROUND(BDD!G224+FDP_CMD_KG, 2)</f>
        <v>#VALUE!</v>
      </c>
      <c r="Z234" s="178" t="e">
        <f>ROUND(BDD!G224+FDP_FACT_KG, 2)</f>
        <v>#DIV/0!</v>
      </c>
      <c r="AA234" s="179">
        <f>BDD!H224</f>
        <v>0</v>
      </c>
      <c r="AB234" s="180" t="str">
        <f>IF(NOT(ISBLANK(BDD!I224)), ROUND(SUM((BDD!G224*reduc1),FDP_CMD_KG), 2), "")</f>
        <v/>
      </c>
      <c r="AC234" s="180" t="str">
        <f>IF(NOT(ISBLANK(BDD!J224)), ROUND(SUM((BDD!G224*reduc2),FDP_CMD_KG), 2), "")</f>
        <v/>
      </c>
      <c r="AD234" s="180" t="str">
        <f>IF(NOT(ISBLANK(BDD!K224)), ROUND(SUM((BDD!G224*reduc3),FDP_CMD_KG), 2), "")</f>
        <v/>
      </c>
      <c r="AE234" s="180" t="str">
        <f>IF(NOT(ISBLANK(BDD!I224)), ROUND(SUM((BDD!G224*reduc1),FDP_FACT_KG), 2), "")</f>
        <v/>
      </c>
      <c r="AF234" s="180" t="str">
        <f>IF(NOT(ISBLANK(BDD!J224)), ROUND(SUM((BDD!G224*reduc2),FDP_FACT_KG), 2), "")</f>
        <v/>
      </c>
      <c r="AG234" s="180" t="str">
        <f>IF(NOT(ISBLANK(BDD!K224)), ROUND(SUM((BDD!G224*reduc3),FDP_FACT_KG), 2), "")</f>
        <v/>
      </c>
      <c r="AH234" s="181">
        <f>BDD!C224</f>
        <v>0</v>
      </c>
      <c r="AI234" s="403">
        <f t="shared" si="216"/>
        <v>0</v>
      </c>
      <c r="AJ234" s="182" t="e">
        <f t="shared" si="217"/>
        <v>#VALUE!</v>
      </c>
      <c r="AK234" s="183" t="e">
        <f t="shared" si="218"/>
        <v>#VALUE!</v>
      </c>
      <c r="AL234" s="534"/>
      <c r="AM234" s="410"/>
      <c r="AN234" s="182" t="e">
        <f t="shared" si="219"/>
        <v>#DIV/0!</v>
      </c>
      <c r="AO234" s="184" t="e">
        <f t="shared" si="220"/>
        <v>#DIV/0!</v>
      </c>
      <c r="AP234" s="174"/>
      <c r="AQ234" s="174"/>
      <c r="AR234" s="534"/>
      <c r="AS234" s="409">
        <f t="shared" si="221"/>
        <v>0</v>
      </c>
      <c r="AT234" s="182" t="e">
        <f t="shared" si="222"/>
        <v>#DIV/0!</v>
      </c>
      <c r="AU234" s="183" t="e">
        <f t="shared" si="209"/>
        <v>#DIV/0!</v>
      </c>
      <c r="AV234" s="185">
        <f>COMMANDE!O234</f>
        <v>0</v>
      </c>
      <c r="AW234" s="186" t="str">
        <f t="shared" si="223"/>
        <v>-</v>
      </c>
      <c r="AX234" s="187" t="e">
        <f t="shared" si="224"/>
        <v>#VALUE!</v>
      </c>
      <c r="AY234" s="185">
        <f>COMMANDE!Q234</f>
        <v>0</v>
      </c>
      <c r="AZ234" s="186" t="str">
        <f t="shared" si="225"/>
        <v>-</v>
      </c>
      <c r="BA234" s="187" t="e">
        <f t="shared" si="226"/>
        <v>#VALUE!</v>
      </c>
      <c r="BB234" s="185">
        <f>COMMANDE!S234</f>
        <v>0</v>
      </c>
      <c r="BC234" s="186" t="str">
        <f t="shared" si="227"/>
        <v>-</v>
      </c>
      <c r="BD234" s="187" t="e">
        <f t="shared" si="228"/>
        <v>#VALUE!</v>
      </c>
      <c r="BE234" s="185">
        <f>COMMANDE!U234</f>
        <v>0</v>
      </c>
      <c r="BF234" s="186" t="str">
        <f t="shared" si="229"/>
        <v>-</v>
      </c>
      <c r="BG234" s="187" t="e">
        <f t="shared" si="230"/>
        <v>#VALUE!</v>
      </c>
      <c r="BH234" s="185">
        <f>COMMANDE!W234</f>
        <v>0</v>
      </c>
      <c r="BI234" s="186" t="str">
        <f t="shared" si="231"/>
        <v>-</v>
      </c>
      <c r="BJ234" s="187" t="e">
        <f t="shared" si="232"/>
        <v>#VALUE!</v>
      </c>
      <c r="BK234" s="185">
        <f>COMMANDE!Y234</f>
        <v>0</v>
      </c>
      <c r="BL234" s="186" t="str">
        <f t="shared" si="233"/>
        <v>-</v>
      </c>
      <c r="BM234" s="187" t="e">
        <f t="shared" si="234"/>
        <v>#VALUE!</v>
      </c>
      <c r="BN234" s="185">
        <f>COMMANDE!AA234</f>
        <v>0</v>
      </c>
      <c r="BO234" s="186" t="str">
        <f t="shared" si="235"/>
        <v>-</v>
      </c>
      <c r="BP234" s="187" t="e">
        <f t="shared" si="236"/>
        <v>#VALUE!</v>
      </c>
      <c r="BQ234" s="185">
        <f>COMMANDE!AC234</f>
        <v>0</v>
      </c>
      <c r="BR234" s="186" t="str">
        <f t="shared" si="237"/>
        <v>-</v>
      </c>
      <c r="BS234" s="187" t="e">
        <f t="shared" si="238"/>
        <v>#VALUE!</v>
      </c>
      <c r="BT234" s="185">
        <f>COMMANDE!AE234</f>
        <v>0</v>
      </c>
      <c r="BU234" s="186" t="str">
        <f t="shared" si="239"/>
        <v>-</v>
      </c>
      <c r="BV234" s="187" t="e">
        <f t="shared" si="240"/>
        <v>#VALUE!</v>
      </c>
      <c r="BW234" s="185">
        <f>COMMANDE!AG234</f>
        <v>0</v>
      </c>
      <c r="BX234" s="186" t="str">
        <f t="shared" si="241"/>
        <v>-</v>
      </c>
      <c r="BY234" s="187" t="e">
        <f t="shared" si="242"/>
        <v>#VALUE!</v>
      </c>
      <c r="BZ234" s="185">
        <f>COMMANDE!AI234</f>
        <v>0</v>
      </c>
      <c r="CA234" s="186" t="str">
        <f t="shared" si="243"/>
        <v>-</v>
      </c>
      <c r="CB234" s="187" t="e">
        <f t="shared" si="244"/>
        <v>#VALUE!</v>
      </c>
      <c r="CC234" s="185">
        <f>COMMANDE!AK234</f>
        <v>0</v>
      </c>
      <c r="CD234" s="186" t="str">
        <f t="shared" si="245"/>
        <v>-</v>
      </c>
      <c r="CE234" s="187" t="e">
        <f t="shared" si="246"/>
        <v>#VALUE!</v>
      </c>
      <c r="CF234" s="185">
        <f>COMMANDE!AM234</f>
        <v>0</v>
      </c>
      <c r="CG234" s="186" t="str">
        <f t="shared" si="247"/>
        <v>-</v>
      </c>
      <c r="CH234" s="187" t="e">
        <f t="shared" si="248"/>
        <v>#VALUE!</v>
      </c>
      <c r="CI234" s="185">
        <f>COMMANDE!AO234</f>
        <v>0</v>
      </c>
      <c r="CJ234" s="186" t="str">
        <f t="shared" si="249"/>
        <v>-</v>
      </c>
      <c r="CK234" s="187" t="e">
        <f t="shared" si="250"/>
        <v>#VALUE!</v>
      </c>
      <c r="CL234" s="185">
        <f>COMMANDE!AQ234</f>
        <v>0</v>
      </c>
      <c r="CM234" s="186" t="str">
        <f t="shared" si="251"/>
        <v>-</v>
      </c>
      <c r="CN234" s="187" t="e">
        <f t="shared" si="252"/>
        <v>#VALUE!</v>
      </c>
      <c r="CO234" s="185">
        <f>COMMANDE!AS234</f>
        <v>0</v>
      </c>
      <c r="CP234" s="186" t="str">
        <f t="shared" si="253"/>
        <v>-</v>
      </c>
      <c r="CQ234" s="187" t="e">
        <f t="shared" si="254"/>
        <v>#VALUE!</v>
      </c>
      <c r="CR234" s="185">
        <f>COMMANDE!AU234</f>
        <v>0</v>
      </c>
      <c r="CS234" s="186" t="str">
        <f t="shared" si="255"/>
        <v>-</v>
      </c>
      <c r="CT234" s="187" t="e">
        <f t="shared" si="256"/>
        <v>#VALUE!</v>
      </c>
      <c r="CU234" s="185">
        <f>COMMANDE!AW234</f>
        <v>0</v>
      </c>
      <c r="CV234" s="186" t="str">
        <f t="shared" si="257"/>
        <v>-</v>
      </c>
      <c r="CW234" s="187" t="e">
        <f t="shared" si="258"/>
        <v>#VALUE!</v>
      </c>
      <c r="CX234" s="185">
        <f>COMMANDE!AY234</f>
        <v>0</v>
      </c>
      <c r="CY234" s="186" t="str">
        <f t="shared" si="259"/>
        <v>-</v>
      </c>
      <c r="CZ234" s="187" t="e">
        <f t="shared" si="260"/>
        <v>#VALUE!</v>
      </c>
      <c r="DA234" s="185">
        <f>COMMANDE!BA234</f>
        <v>0</v>
      </c>
      <c r="DB234" s="186" t="str">
        <f t="shared" si="261"/>
        <v>-</v>
      </c>
      <c r="DC234" s="187" t="e">
        <f t="shared" si="262"/>
        <v>#VALUE!</v>
      </c>
      <c r="DD234" s="416"/>
      <c r="DE234" s="188"/>
    </row>
    <row r="235" spans="1:109" ht="40" customHeight="1" x14ac:dyDescent="0.2">
      <c r="A235" s="390" t="e">
        <f t="shared" si="141"/>
        <v>#VALUE!</v>
      </c>
      <c r="B235" s="390" t="e">
        <f t="shared" si="142"/>
        <v>#VALUE!</v>
      </c>
      <c r="C235" s="390" t="e">
        <f t="shared" si="143"/>
        <v>#VALUE!</v>
      </c>
      <c r="D235" s="390" t="e">
        <f t="shared" si="144"/>
        <v>#VALUE!</v>
      </c>
      <c r="E235" s="390" t="e">
        <f t="shared" si="145"/>
        <v>#VALUE!</v>
      </c>
      <c r="F235" s="390" t="e">
        <f t="shared" si="146"/>
        <v>#VALUE!</v>
      </c>
      <c r="G235" s="390" t="e">
        <f t="shared" si="147"/>
        <v>#VALUE!</v>
      </c>
      <c r="H235" s="390" t="e">
        <f t="shared" si="148"/>
        <v>#VALUE!</v>
      </c>
      <c r="I235" s="390" t="e">
        <f t="shared" si="149"/>
        <v>#VALUE!</v>
      </c>
      <c r="J235" s="390" t="e">
        <f t="shared" si="150"/>
        <v>#VALUE!</v>
      </c>
      <c r="K235" s="390" t="e">
        <f t="shared" si="151"/>
        <v>#VALUE!</v>
      </c>
      <c r="L235" s="390" t="e">
        <f t="shared" si="152"/>
        <v>#VALUE!</v>
      </c>
      <c r="M235" s="390" t="e">
        <f t="shared" si="153"/>
        <v>#VALUE!</v>
      </c>
      <c r="N235" s="390" t="e">
        <f t="shared" si="154"/>
        <v>#VALUE!</v>
      </c>
      <c r="O235" s="390" t="e">
        <f t="shared" si="155"/>
        <v>#VALUE!</v>
      </c>
      <c r="P235" s="390" t="e">
        <f t="shared" si="210"/>
        <v>#VALUE!</v>
      </c>
      <c r="Q235" s="390" t="e">
        <f t="shared" si="211"/>
        <v>#VALUE!</v>
      </c>
      <c r="R235" s="390" t="e">
        <f t="shared" si="212"/>
        <v>#VALUE!</v>
      </c>
      <c r="S235" s="390" t="e">
        <f t="shared" si="213"/>
        <v>#VALUE!</v>
      </c>
      <c r="T235" s="390" t="e">
        <f t="shared" si="214"/>
        <v>#VALUE!</v>
      </c>
      <c r="U235" s="387">
        <f t="shared" si="215"/>
        <v>0</v>
      </c>
      <c r="V235" s="175">
        <f>BDD!A225</f>
        <v>0</v>
      </c>
      <c r="W235" s="176">
        <f>BDD!B225</f>
        <v>0</v>
      </c>
      <c r="X235" s="177" t="str">
        <f>IF(BDD!F225=0, "", BDD!F225)</f>
        <v/>
      </c>
      <c r="Y235" s="178" t="e">
        <f>ROUND(BDD!G225+FDP_CMD_KG, 2)</f>
        <v>#VALUE!</v>
      </c>
      <c r="Z235" s="178" t="e">
        <f>ROUND(BDD!G225+FDP_FACT_KG, 2)</f>
        <v>#DIV/0!</v>
      </c>
      <c r="AA235" s="179">
        <f>BDD!H225</f>
        <v>0</v>
      </c>
      <c r="AB235" s="180" t="str">
        <f>IF(NOT(ISBLANK(BDD!I225)), ROUND(SUM((BDD!G225*reduc1),FDP_CMD_KG), 2), "")</f>
        <v/>
      </c>
      <c r="AC235" s="180" t="str">
        <f>IF(NOT(ISBLANK(BDD!J225)), ROUND(SUM((BDD!G225*reduc2),FDP_CMD_KG), 2), "")</f>
        <v/>
      </c>
      <c r="AD235" s="180" t="str">
        <f>IF(NOT(ISBLANK(BDD!K225)), ROUND(SUM((BDD!G225*reduc3),FDP_CMD_KG), 2), "")</f>
        <v/>
      </c>
      <c r="AE235" s="180" t="str">
        <f>IF(NOT(ISBLANK(BDD!I225)), ROUND(SUM((BDD!G225*reduc1),FDP_FACT_KG), 2), "")</f>
        <v/>
      </c>
      <c r="AF235" s="180" t="str">
        <f>IF(NOT(ISBLANK(BDD!J225)), ROUND(SUM((BDD!G225*reduc2),FDP_FACT_KG), 2), "")</f>
        <v/>
      </c>
      <c r="AG235" s="180" t="str">
        <f>IF(NOT(ISBLANK(BDD!K225)), ROUND(SUM((BDD!G225*reduc3),FDP_FACT_KG), 2), "")</f>
        <v/>
      </c>
      <c r="AH235" s="181">
        <f>BDD!C225</f>
        <v>0</v>
      </c>
      <c r="AI235" s="403">
        <f t="shared" si="216"/>
        <v>0</v>
      </c>
      <c r="AJ235" s="182" t="e">
        <f t="shared" si="217"/>
        <v>#VALUE!</v>
      </c>
      <c r="AK235" s="183" t="e">
        <f t="shared" si="218"/>
        <v>#VALUE!</v>
      </c>
      <c r="AL235" s="534"/>
      <c r="AM235" s="410"/>
      <c r="AN235" s="182" t="e">
        <f t="shared" si="219"/>
        <v>#DIV/0!</v>
      </c>
      <c r="AO235" s="184" t="e">
        <f t="shared" si="220"/>
        <v>#DIV/0!</v>
      </c>
      <c r="AP235" s="174"/>
      <c r="AQ235" s="174"/>
      <c r="AR235" s="534"/>
      <c r="AS235" s="409">
        <f t="shared" si="221"/>
        <v>0</v>
      </c>
      <c r="AT235" s="182" t="e">
        <f t="shared" si="222"/>
        <v>#DIV/0!</v>
      </c>
      <c r="AU235" s="183" t="e">
        <f t="shared" si="209"/>
        <v>#DIV/0!</v>
      </c>
      <c r="AV235" s="185">
        <f>COMMANDE!O235</f>
        <v>0</v>
      </c>
      <c r="AW235" s="186" t="str">
        <f t="shared" si="223"/>
        <v>-</v>
      </c>
      <c r="AX235" s="187" t="e">
        <f t="shared" si="224"/>
        <v>#VALUE!</v>
      </c>
      <c r="AY235" s="185">
        <f>COMMANDE!Q235</f>
        <v>0</v>
      </c>
      <c r="AZ235" s="186" t="str">
        <f t="shared" si="225"/>
        <v>-</v>
      </c>
      <c r="BA235" s="187" t="e">
        <f t="shared" si="226"/>
        <v>#VALUE!</v>
      </c>
      <c r="BB235" s="185">
        <f>COMMANDE!S235</f>
        <v>0</v>
      </c>
      <c r="BC235" s="186" t="str">
        <f t="shared" si="227"/>
        <v>-</v>
      </c>
      <c r="BD235" s="187" t="e">
        <f t="shared" si="228"/>
        <v>#VALUE!</v>
      </c>
      <c r="BE235" s="185">
        <f>COMMANDE!U235</f>
        <v>0</v>
      </c>
      <c r="BF235" s="186" t="str">
        <f t="shared" si="229"/>
        <v>-</v>
      </c>
      <c r="BG235" s="187" t="e">
        <f t="shared" si="230"/>
        <v>#VALUE!</v>
      </c>
      <c r="BH235" s="185">
        <f>COMMANDE!W235</f>
        <v>0</v>
      </c>
      <c r="BI235" s="186" t="str">
        <f t="shared" si="231"/>
        <v>-</v>
      </c>
      <c r="BJ235" s="187" t="e">
        <f t="shared" si="232"/>
        <v>#VALUE!</v>
      </c>
      <c r="BK235" s="185">
        <f>COMMANDE!Y235</f>
        <v>0</v>
      </c>
      <c r="BL235" s="186" t="str">
        <f t="shared" si="233"/>
        <v>-</v>
      </c>
      <c r="BM235" s="187" t="e">
        <f t="shared" si="234"/>
        <v>#VALUE!</v>
      </c>
      <c r="BN235" s="185">
        <f>COMMANDE!AA235</f>
        <v>0</v>
      </c>
      <c r="BO235" s="186" t="str">
        <f t="shared" si="235"/>
        <v>-</v>
      </c>
      <c r="BP235" s="187" t="e">
        <f t="shared" si="236"/>
        <v>#VALUE!</v>
      </c>
      <c r="BQ235" s="185">
        <f>COMMANDE!AC235</f>
        <v>0</v>
      </c>
      <c r="BR235" s="186" t="str">
        <f t="shared" si="237"/>
        <v>-</v>
      </c>
      <c r="BS235" s="187" t="e">
        <f t="shared" si="238"/>
        <v>#VALUE!</v>
      </c>
      <c r="BT235" s="185">
        <f>COMMANDE!AE235</f>
        <v>0</v>
      </c>
      <c r="BU235" s="186" t="str">
        <f t="shared" si="239"/>
        <v>-</v>
      </c>
      <c r="BV235" s="187" t="e">
        <f t="shared" si="240"/>
        <v>#VALUE!</v>
      </c>
      <c r="BW235" s="185">
        <f>COMMANDE!AG235</f>
        <v>0</v>
      </c>
      <c r="BX235" s="186" t="str">
        <f t="shared" si="241"/>
        <v>-</v>
      </c>
      <c r="BY235" s="187" t="e">
        <f t="shared" si="242"/>
        <v>#VALUE!</v>
      </c>
      <c r="BZ235" s="185">
        <f>COMMANDE!AI235</f>
        <v>0</v>
      </c>
      <c r="CA235" s="186" t="str">
        <f t="shared" si="243"/>
        <v>-</v>
      </c>
      <c r="CB235" s="187" t="e">
        <f t="shared" si="244"/>
        <v>#VALUE!</v>
      </c>
      <c r="CC235" s="185">
        <f>COMMANDE!AK235</f>
        <v>0</v>
      </c>
      <c r="CD235" s="186" t="str">
        <f t="shared" si="245"/>
        <v>-</v>
      </c>
      <c r="CE235" s="187" t="e">
        <f t="shared" si="246"/>
        <v>#VALUE!</v>
      </c>
      <c r="CF235" s="185">
        <f>COMMANDE!AM235</f>
        <v>0</v>
      </c>
      <c r="CG235" s="186" t="str">
        <f t="shared" si="247"/>
        <v>-</v>
      </c>
      <c r="CH235" s="187" t="e">
        <f t="shared" si="248"/>
        <v>#VALUE!</v>
      </c>
      <c r="CI235" s="185">
        <f>COMMANDE!AO235</f>
        <v>0</v>
      </c>
      <c r="CJ235" s="186" t="str">
        <f t="shared" si="249"/>
        <v>-</v>
      </c>
      <c r="CK235" s="187" t="e">
        <f t="shared" si="250"/>
        <v>#VALUE!</v>
      </c>
      <c r="CL235" s="185">
        <f>COMMANDE!AQ235</f>
        <v>0</v>
      </c>
      <c r="CM235" s="186" t="str">
        <f t="shared" si="251"/>
        <v>-</v>
      </c>
      <c r="CN235" s="187" t="e">
        <f t="shared" si="252"/>
        <v>#VALUE!</v>
      </c>
      <c r="CO235" s="185">
        <f>COMMANDE!AS235</f>
        <v>0</v>
      </c>
      <c r="CP235" s="186" t="str">
        <f t="shared" si="253"/>
        <v>-</v>
      </c>
      <c r="CQ235" s="187" t="e">
        <f t="shared" si="254"/>
        <v>#VALUE!</v>
      </c>
      <c r="CR235" s="185">
        <f>COMMANDE!AU235</f>
        <v>0</v>
      </c>
      <c r="CS235" s="186" t="str">
        <f t="shared" si="255"/>
        <v>-</v>
      </c>
      <c r="CT235" s="187" t="e">
        <f t="shared" si="256"/>
        <v>#VALUE!</v>
      </c>
      <c r="CU235" s="185">
        <f>COMMANDE!AW235</f>
        <v>0</v>
      </c>
      <c r="CV235" s="186" t="str">
        <f t="shared" si="257"/>
        <v>-</v>
      </c>
      <c r="CW235" s="187" t="e">
        <f t="shared" si="258"/>
        <v>#VALUE!</v>
      </c>
      <c r="CX235" s="185">
        <f>COMMANDE!AY235</f>
        <v>0</v>
      </c>
      <c r="CY235" s="186" t="str">
        <f t="shared" si="259"/>
        <v>-</v>
      </c>
      <c r="CZ235" s="187" t="e">
        <f t="shared" si="260"/>
        <v>#VALUE!</v>
      </c>
      <c r="DA235" s="185">
        <f>COMMANDE!BA235</f>
        <v>0</v>
      </c>
      <c r="DB235" s="186" t="str">
        <f t="shared" si="261"/>
        <v>-</v>
      </c>
      <c r="DC235" s="187" t="e">
        <f t="shared" si="262"/>
        <v>#VALUE!</v>
      </c>
      <c r="DD235" s="416"/>
      <c r="DE235" s="188"/>
    </row>
    <row r="236" spans="1:109" ht="40" customHeight="1" x14ac:dyDescent="0.2">
      <c r="A236" s="390" t="e">
        <f t="shared" si="141"/>
        <v>#VALUE!</v>
      </c>
      <c r="B236" s="390" t="e">
        <f t="shared" si="142"/>
        <v>#VALUE!</v>
      </c>
      <c r="C236" s="390" t="e">
        <f t="shared" si="143"/>
        <v>#VALUE!</v>
      </c>
      <c r="D236" s="390" t="e">
        <f t="shared" si="144"/>
        <v>#VALUE!</v>
      </c>
      <c r="E236" s="390" t="e">
        <f t="shared" si="145"/>
        <v>#VALUE!</v>
      </c>
      <c r="F236" s="390" t="e">
        <f t="shared" si="146"/>
        <v>#VALUE!</v>
      </c>
      <c r="G236" s="390" t="e">
        <f t="shared" si="147"/>
        <v>#VALUE!</v>
      </c>
      <c r="H236" s="390" t="e">
        <f t="shared" si="148"/>
        <v>#VALUE!</v>
      </c>
      <c r="I236" s="390" t="e">
        <f t="shared" si="149"/>
        <v>#VALUE!</v>
      </c>
      <c r="J236" s="390" t="e">
        <f t="shared" si="150"/>
        <v>#VALUE!</v>
      </c>
      <c r="K236" s="390" t="e">
        <f t="shared" si="151"/>
        <v>#VALUE!</v>
      </c>
      <c r="L236" s="390" t="e">
        <f t="shared" si="152"/>
        <v>#VALUE!</v>
      </c>
      <c r="M236" s="390" t="e">
        <f t="shared" si="153"/>
        <v>#VALUE!</v>
      </c>
      <c r="N236" s="390" t="e">
        <f t="shared" si="154"/>
        <v>#VALUE!</v>
      </c>
      <c r="O236" s="390" t="e">
        <f t="shared" si="155"/>
        <v>#VALUE!</v>
      </c>
      <c r="P236" s="390" t="e">
        <f t="shared" si="210"/>
        <v>#VALUE!</v>
      </c>
      <c r="Q236" s="390" t="e">
        <f t="shared" si="211"/>
        <v>#VALUE!</v>
      </c>
      <c r="R236" s="390" t="e">
        <f t="shared" si="212"/>
        <v>#VALUE!</v>
      </c>
      <c r="S236" s="390" t="e">
        <f t="shared" si="213"/>
        <v>#VALUE!</v>
      </c>
      <c r="T236" s="390" t="e">
        <f t="shared" si="214"/>
        <v>#VALUE!</v>
      </c>
      <c r="U236" s="387">
        <f t="shared" si="215"/>
        <v>0</v>
      </c>
      <c r="V236" s="175">
        <f>BDD!A226</f>
        <v>0</v>
      </c>
      <c r="W236" s="176">
        <f>BDD!B226</f>
        <v>0</v>
      </c>
      <c r="X236" s="177" t="str">
        <f>IF(BDD!F226=0, "", BDD!F226)</f>
        <v/>
      </c>
      <c r="Y236" s="178" t="e">
        <f>ROUND(BDD!G226+FDP_CMD_KG, 2)</f>
        <v>#VALUE!</v>
      </c>
      <c r="Z236" s="178" t="e">
        <f>ROUND(BDD!G226+FDP_FACT_KG, 2)</f>
        <v>#DIV/0!</v>
      </c>
      <c r="AA236" s="179">
        <f>BDD!H226</f>
        <v>0</v>
      </c>
      <c r="AB236" s="180" t="str">
        <f>IF(NOT(ISBLANK(BDD!I226)), ROUND(SUM((BDD!G226*reduc1),FDP_CMD_KG), 2), "")</f>
        <v/>
      </c>
      <c r="AC236" s="180" t="str">
        <f>IF(NOT(ISBLANK(BDD!J226)), ROUND(SUM((BDD!G226*reduc2),FDP_CMD_KG), 2), "")</f>
        <v/>
      </c>
      <c r="AD236" s="180" t="str">
        <f>IF(NOT(ISBLANK(BDD!K226)), ROUND(SUM((BDD!G226*reduc3),FDP_CMD_KG), 2), "")</f>
        <v/>
      </c>
      <c r="AE236" s="180" t="str">
        <f>IF(NOT(ISBLANK(BDD!I226)), ROUND(SUM((BDD!G226*reduc1),FDP_FACT_KG), 2), "")</f>
        <v/>
      </c>
      <c r="AF236" s="180" t="str">
        <f>IF(NOT(ISBLANK(BDD!J226)), ROUND(SUM((BDD!G226*reduc2),FDP_FACT_KG), 2), "")</f>
        <v/>
      </c>
      <c r="AG236" s="180" t="str">
        <f>IF(NOT(ISBLANK(BDD!K226)), ROUND(SUM((BDD!G226*reduc3),FDP_FACT_KG), 2), "")</f>
        <v/>
      </c>
      <c r="AH236" s="181">
        <f>BDD!C226</f>
        <v>0</v>
      </c>
      <c r="AI236" s="403">
        <f t="shared" si="216"/>
        <v>0</v>
      </c>
      <c r="AJ236" s="182" t="e">
        <f t="shared" si="217"/>
        <v>#VALUE!</v>
      </c>
      <c r="AK236" s="183" t="e">
        <f t="shared" si="218"/>
        <v>#VALUE!</v>
      </c>
      <c r="AL236" s="534"/>
      <c r="AM236" s="410"/>
      <c r="AN236" s="182" t="e">
        <f t="shared" si="219"/>
        <v>#DIV/0!</v>
      </c>
      <c r="AO236" s="184" t="e">
        <f t="shared" si="220"/>
        <v>#DIV/0!</v>
      </c>
      <c r="AP236" s="174"/>
      <c r="AQ236" s="174"/>
      <c r="AR236" s="534"/>
      <c r="AS236" s="409">
        <f t="shared" si="221"/>
        <v>0</v>
      </c>
      <c r="AT236" s="182" t="e">
        <f t="shared" si="222"/>
        <v>#DIV/0!</v>
      </c>
      <c r="AU236" s="183" t="e">
        <f t="shared" si="209"/>
        <v>#DIV/0!</v>
      </c>
      <c r="AV236" s="185">
        <f>COMMANDE!O236</f>
        <v>0</v>
      </c>
      <c r="AW236" s="186" t="str">
        <f t="shared" si="223"/>
        <v>-</v>
      </c>
      <c r="AX236" s="187" t="e">
        <f t="shared" si="224"/>
        <v>#VALUE!</v>
      </c>
      <c r="AY236" s="185">
        <f>COMMANDE!Q236</f>
        <v>0</v>
      </c>
      <c r="AZ236" s="186" t="str">
        <f t="shared" si="225"/>
        <v>-</v>
      </c>
      <c r="BA236" s="187" t="e">
        <f t="shared" si="226"/>
        <v>#VALUE!</v>
      </c>
      <c r="BB236" s="185">
        <f>COMMANDE!S236</f>
        <v>0</v>
      </c>
      <c r="BC236" s="186" t="str">
        <f t="shared" si="227"/>
        <v>-</v>
      </c>
      <c r="BD236" s="187" t="e">
        <f t="shared" si="228"/>
        <v>#VALUE!</v>
      </c>
      <c r="BE236" s="185">
        <f>COMMANDE!U236</f>
        <v>0</v>
      </c>
      <c r="BF236" s="186" t="str">
        <f t="shared" si="229"/>
        <v>-</v>
      </c>
      <c r="BG236" s="187" t="e">
        <f t="shared" si="230"/>
        <v>#VALUE!</v>
      </c>
      <c r="BH236" s="185">
        <f>COMMANDE!W236</f>
        <v>0</v>
      </c>
      <c r="BI236" s="186" t="str">
        <f t="shared" si="231"/>
        <v>-</v>
      </c>
      <c r="BJ236" s="187" t="e">
        <f t="shared" si="232"/>
        <v>#VALUE!</v>
      </c>
      <c r="BK236" s="185">
        <f>COMMANDE!Y236</f>
        <v>0</v>
      </c>
      <c r="BL236" s="186" t="str">
        <f t="shared" si="233"/>
        <v>-</v>
      </c>
      <c r="BM236" s="187" t="e">
        <f t="shared" si="234"/>
        <v>#VALUE!</v>
      </c>
      <c r="BN236" s="185">
        <f>COMMANDE!AA236</f>
        <v>0</v>
      </c>
      <c r="BO236" s="186" t="str">
        <f t="shared" si="235"/>
        <v>-</v>
      </c>
      <c r="BP236" s="187" t="e">
        <f t="shared" si="236"/>
        <v>#VALUE!</v>
      </c>
      <c r="BQ236" s="185">
        <f>COMMANDE!AC236</f>
        <v>0</v>
      </c>
      <c r="BR236" s="186" t="str">
        <f t="shared" si="237"/>
        <v>-</v>
      </c>
      <c r="BS236" s="187" t="e">
        <f t="shared" si="238"/>
        <v>#VALUE!</v>
      </c>
      <c r="BT236" s="185">
        <f>COMMANDE!AE236</f>
        <v>0</v>
      </c>
      <c r="BU236" s="186" t="str">
        <f t="shared" si="239"/>
        <v>-</v>
      </c>
      <c r="BV236" s="187" t="e">
        <f t="shared" si="240"/>
        <v>#VALUE!</v>
      </c>
      <c r="BW236" s="185">
        <f>COMMANDE!AG236</f>
        <v>0</v>
      </c>
      <c r="BX236" s="186" t="str">
        <f t="shared" si="241"/>
        <v>-</v>
      </c>
      <c r="BY236" s="187" t="e">
        <f t="shared" si="242"/>
        <v>#VALUE!</v>
      </c>
      <c r="BZ236" s="185">
        <f>COMMANDE!AI236</f>
        <v>0</v>
      </c>
      <c r="CA236" s="186" t="str">
        <f t="shared" si="243"/>
        <v>-</v>
      </c>
      <c r="CB236" s="187" t="e">
        <f t="shared" si="244"/>
        <v>#VALUE!</v>
      </c>
      <c r="CC236" s="185">
        <f>COMMANDE!AK236</f>
        <v>0</v>
      </c>
      <c r="CD236" s="186" t="str">
        <f t="shared" si="245"/>
        <v>-</v>
      </c>
      <c r="CE236" s="187" t="e">
        <f t="shared" si="246"/>
        <v>#VALUE!</v>
      </c>
      <c r="CF236" s="185">
        <f>COMMANDE!AM236</f>
        <v>0</v>
      </c>
      <c r="CG236" s="186" t="str">
        <f t="shared" si="247"/>
        <v>-</v>
      </c>
      <c r="CH236" s="187" t="e">
        <f t="shared" si="248"/>
        <v>#VALUE!</v>
      </c>
      <c r="CI236" s="185">
        <f>COMMANDE!AO236</f>
        <v>0</v>
      </c>
      <c r="CJ236" s="186" t="str">
        <f t="shared" si="249"/>
        <v>-</v>
      </c>
      <c r="CK236" s="187" t="e">
        <f t="shared" si="250"/>
        <v>#VALUE!</v>
      </c>
      <c r="CL236" s="185">
        <f>COMMANDE!AQ236</f>
        <v>0</v>
      </c>
      <c r="CM236" s="186" t="str">
        <f t="shared" si="251"/>
        <v>-</v>
      </c>
      <c r="CN236" s="187" t="e">
        <f t="shared" si="252"/>
        <v>#VALUE!</v>
      </c>
      <c r="CO236" s="185">
        <f>COMMANDE!AS236</f>
        <v>0</v>
      </c>
      <c r="CP236" s="186" t="str">
        <f t="shared" si="253"/>
        <v>-</v>
      </c>
      <c r="CQ236" s="187" t="e">
        <f t="shared" si="254"/>
        <v>#VALUE!</v>
      </c>
      <c r="CR236" s="185">
        <f>COMMANDE!AU236</f>
        <v>0</v>
      </c>
      <c r="CS236" s="186" t="str">
        <f t="shared" si="255"/>
        <v>-</v>
      </c>
      <c r="CT236" s="187" t="e">
        <f t="shared" si="256"/>
        <v>#VALUE!</v>
      </c>
      <c r="CU236" s="185">
        <f>COMMANDE!AW236</f>
        <v>0</v>
      </c>
      <c r="CV236" s="186" t="str">
        <f t="shared" si="257"/>
        <v>-</v>
      </c>
      <c r="CW236" s="187" t="e">
        <f t="shared" si="258"/>
        <v>#VALUE!</v>
      </c>
      <c r="CX236" s="185">
        <f>COMMANDE!AY236</f>
        <v>0</v>
      </c>
      <c r="CY236" s="186" t="str">
        <f t="shared" si="259"/>
        <v>-</v>
      </c>
      <c r="CZ236" s="187" t="e">
        <f t="shared" si="260"/>
        <v>#VALUE!</v>
      </c>
      <c r="DA236" s="185">
        <f>COMMANDE!BA236</f>
        <v>0</v>
      </c>
      <c r="DB236" s="186" t="str">
        <f t="shared" si="261"/>
        <v>-</v>
      </c>
      <c r="DC236" s="187" t="e">
        <f t="shared" si="262"/>
        <v>#VALUE!</v>
      </c>
      <c r="DD236" s="416"/>
      <c r="DE236" s="188"/>
    </row>
    <row r="237" spans="1:109" ht="40" customHeight="1" x14ac:dyDescent="0.2">
      <c r="A237" s="390" t="e">
        <f t="shared" si="141"/>
        <v>#VALUE!</v>
      </c>
      <c r="B237" s="390" t="e">
        <f t="shared" si="142"/>
        <v>#VALUE!</v>
      </c>
      <c r="C237" s="390" t="e">
        <f t="shared" si="143"/>
        <v>#VALUE!</v>
      </c>
      <c r="D237" s="390" t="e">
        <f t="shared" si="144"/>
        <v>#VALUE!</v>
      </c>
      <c r="E237" s="390" t="e">
        <f t="shared" si="145"/>
        <v>#VALUE!</v>
      </c>
      <c r="F237" s="390" t="e">
        <f t="shared" si="146"/>
        <v>#VALUE!</v>
      </c>
      <c r="G237" s="390" t="e">
        <f t="shared" si="147"/>
        <v>#VALUE!</v>
      </c>
      <c r="H237" s="390" t="e">
        <f t="shared" si="148"/>
        <v>#VALUE!</v>
      </c>
      <c r="I237" s="390" t="e">
        <f t="shared" si="149"/>
        <v>#VALUE!</v>
      </c>
      <c r="J237" s="390" t="e">
        <f t="shared" si="150"/>
        <v>#VALUE!</v>
      </c>
      <c r="K237" s="390" t="e">
        <f t="shared" si="151"/>
        <v>#VALUE!</v>
      </c>
      <c r="L237" s="390" t="e">
        <f t="shared" si="152"/>
        <v>#VALUE!</v>
      </c>
      <c r="M237" s="390" t="e">
        <f t="shared" si="153"/>
        <v>#VALUE!</v>
      </c>
      <c r="N237" s="390" t="e">
        <f t="shared" si="154"/>
        <v>#VALUE!</v>
      </c>
      <c r="O237" s="390" t="e">
        <f t="shared" si="155"/>
        <v>#VALUE!</v>
      </c>
      <c r="P237" s="390" t="e">
        <f t="shared" si="210"/>
        <v>#VALUE!</v>
      </c>
      <c r="Q237" s="390" t="e">
        <f t="shared" si="211"/>
        <v>#VALUE!</v>
      </c>
      <c r="R237" s="390" t="e">
        <f t="shared" si="212"/>
        <v>#VALUE!</v>
      </c>
      <c r="S237" s="390" t="e">
        <f t="shared" si="213"/>
        <v>#VALUE!</v>
      </c>
      <c r="T237" s="390" t="e">
        <f t="shared" si="214"/>
        <v>#VALUE!</v>
      </c>
      <c r="U237" s="387">
        <f t="shared" si="215"/>
        <v>0</v>
      </c>
      <c r="V237" s="175">
        <f>BDD!A227</f>
        <v>0</v>
      </c>
      <c r="W237" s="176">
        <f>BDD!B227</f>
        <v>0</v>
      </c>
      <c r="X237" s="177" t="str">
        <f>IF(BDD!F227=0, "", BDD!F227)</f>
        <v/>
      </c>
      <c r="Y237" s="178" t="e">
        <f>ROUND(BDD!G227+FDP_CMD_KG, 2)</f>
        <v>#VALUE!</v>
      </c>
      <c r="Z237" s="178" t="e">
        <f>ROUND(BDD!G227+FDP_FACT_KG, 2)</f>
        <v>#DIV/0!</v>
      </c>
      <c r="AA237" s="179">
        <f>BDD!H227</f>
        <v>0</v>
      </c>
      <c r="AB237" s="180" t="str">
        <f>IF(NOT(ISBLANK(BDD!I227)), ROUND(SUM((BDD!G227*reduc1),FDP_CMD_KG), 2), "")</f>
        <v/>
      </c>
      <c r="AC237" s="180" t="str">
        <f>IF(NOT(ISBLANK(BDD!J227)), ROUND(SUM((BDD!G227*reduc2),FDP_CMD_KG), 2), "")</f>
        <v/>
      </c>
      <c r="AD237" s="180" t="str">
        <f>IF(NOT(ISBLANK(BDD!K227)), ROUND(SUM((BDD!G227*reduc3),FDP_CMD_KG), 2), "")</f>
        <v/>
      </c>
      <c r="AE237" s="180" t="str">
        <f>IF(NOT(ISBLANK(BDD!I227)), ROUND(SUM((BDD!G227*reduc1),FDP_FACT_KG), 2), "")</f>
        <v/>
      </c>
      <c r="AF237" s="180" t="str">
        <f>IF(NOT(ISBLANK(BDD!J227)), ROUND(SUM((BDD!G227*reduc2),FDP_FACT_KG), 2), "")</f>
        <v/>
      </c>
      <c r="AG237" s="180" t="str">
        <f>IF(NOT(ISBLANK(BDD!K227)), ROUND(SUM((BDD!G227*reduc3),FDP_FACT_KG), 2), "")</f>
        <v/>
      </c>
      <c r="AH237" s="181">
        <f>BDD!C227</f>
        <v>0</v>
      </c>
      <c r="AI237" s="403">
        <f t="shared" si="216"/>
        <v>0</v>
      </c>
      <c r="AJ237" s="182" t="e">
        <f t="shared" si="217"/>
        <v>#VALUE!</v>
      </c>
      <c r="AK237" s="183" t="e">
        <f t="shared" si="218"/>
        <v>#VALUE!</v>
      </c>
      <c r="AL237" s="534"/>
      <c r="AM237" s="410"/>
      <c r="AN237" s="182" t="e">
        <f t="shared" si="219"/>
        <v>#DIV/0!</v>
      </c>
      <c r="AO237" s="184" t="e">
        <f t="shared" si="220"/>
        <v>#DIV/0!</v>
      </c>
      <c r="AP237" s="174"/>
      <c r="AQ237" s="174"/>
      <c r="AR237" s="534"/>
      <c r="AS237" s="409">
        <f t="shared" si="221"/>
        <v>0</v>
      </c>
      <c r="AT237" s="182" t="e">
        <f t="shared" si="222"/>
        <v>#DIV/0!</v>
      </c>
      <c r="AU237" s="183" t="e">
        <f t="shared" si="209"/>
        <v>#DIV/0!</v>
      </c>
      <c r="AV237" s="185">
        <f>COMMANDE!O237</f>
        <v>0</v>
      </c>
      <c r="AW237" s="186" t="str">
        <f t="shared" si="223"/>
        <v>-</v>
      </c>
      <c r="AX237" s="187" t="e">
        <f t="shared" si="224"/>
        <v>#VALUE!</v>
      </c>
      <c r="AY237" s="185">
        <f>COMMANDE!Q237</f>
        <v>0</v>
      </c>
      <c r="AZ237" s="186" t="str">
        <f t="shared" si="225"/>
        <v>-</v>
      </c>
      <c r="BA237" s="187" t="e">
        <f t="shared" si="226"/>
        <v>#VALUE!</v>
      </c>
      <c r="BB237" s="185">
        <f>COMMANDE!S237</f>
        <v>0</v>
      </c>
      <c r="BC237" s="186" t="str">
        <f t="shared" si="227"/>
        <v>-</v>
      </c>
      <c r="BD237" s="187" t="e">
        <f t="shared" si="228"/>
        <v>#VALUE!</v>
      </c>
      <c r="BE237" s="185">
        <f>COMMANDE!U237</f>
        <v>0</v>
      </c>
      <c r="BF237" s="186" t="str">
        <f t="shared" si="229"/>
        <v>-</v>
      </c>
      <c r="BG237" s="187" t="e">
        <f t="shared" si="230"/>
        <v>#VALUE!</v>
      </c>
      <c r="BH237" s="185">
        <f>COMMANDE!W237</f>
        <v>0</v>
      </c>
      <c r="BI237" s="186" t="str">
        <f t="shared" si="231"/>
        <v>-</v>
      </c>
      <c r="BJ237" s="187" t="e">
        <f t="shared" si="232"/>
        <v>#VALUE!</v>
      </c>
      <c r="BK237" s="185">
        <f>COMMANDE!Y237</f>
        <v>0</v>
      </c>
      <c r="BL237" s="186" t="str">
        <f t="shared" si="233"/>
        <v>-</v>
      </c>
      <c r="BM237" s="187" t="e">
        <f t="shared" si="234"/>
        <v>#VALUE!</v>
      </c>
      <c r="BN237" s="185">
        <f>COMMANDE!AA237</f>
        <v>0</v>
      </c>
      <c r="BO237" s="186" t="str">
        <f t="shared" si="235"/>
        <v>-</v>
      </c>
      <c r="BP237" s="187" t="e">
        <f t="shared" si="236"/>
        <v>#VALUE!</v>
      </c>
      <c r="BQ237" s="185">
        <f>COMMANDE!AC237</f>
        <v>0</v>
      </c>
      <c r="BR237" s="186" t="str">
        <f t="shared" si="237"/>
        <v>-</v>
      </c>
      <c r="BS237" s="187" t="e">
        <f t="shared" si="238"/>
        <v>#VALUE!</v>
      </c>
      <c r="BT237" s="185">
        <f>COMMANDE!AE237</f>
        <v>0</v>
      </c>
      <c r="BU237" s="186" t="str">
        <f t="shared" si="239"/>
        <v>-</v>
      </c>
      <c r="BV237" s="187" t="e">
        <f t="shared" si="240"/>
        <v>#VALUE!</v>
      </c>
      <c r="BW237" s="185">
        <f>COMMANDE!AG237</f>
        <v>0</v>
      </c>
      <c r="BX237" s="186" t="str">
        <f t="shared" si="241"/>
        <v>-</v>
      </c>
      <c r="BY237" s="187" t="e">
        <f t="shared" si="242"/>
        <v>#VALUE!</v>
      </c>
      <c r="BZ237" s="185">
        <f>COMMANDE!AI237</f>
        <v>0</v>
      </c>
      <c r="CA237" s="186" t="str">
        <f t="shared" si="243"/>
        <v>-</v>
      </c>
      <c r="CB237" s="187" t="e">
        <f t="shared" si="244"/>
        <v>#VALUE!</v>
      </c>
      <c r="CC237" s="185">
        <f>COMMANDE!AK237</f>
        <v>0</v>
      </c>
      <c r="CD237" s="186" t="str">
        <f t="shared" si="245"/>
        <v>-</v>
      </c>
      <c r="CE237" s="187" t="e">
        <f t="shared" si="246"/>
        <v>#VALUE!</v>
      </c>
      <c r="CF237" s="185">
        <f>COMMANDE!AM237</f>
        <v>0</v>
      </c>
      <c r="CG237" s="186" t="str">
        <f t="shared" si="247"/>
        <v>-</v>
      </c>
      <c r="CH237" s="187" t="e">
        <f t="shared" si="248"/>
        <v>#VALUE!</v>
      </c>
      <c r="CI237" s="185">
        <f>COMMANDE!AO237</f>
        <v>0</v>
      </c>
      <c r="CJ237" s="186" t="str">
        <f t="shared" si="249"/>
        <v>-</v>
      </c>
      <c r="CK237" s="187" t="e">
        <f t="shared" si="250"/>
        <v>#VALUE!</v>
      </c>
      <c r="CL237" s="185">
        <f>COMMANDE!AQ237</f>
        <v>0</v>
      </c>
      <c r="CM237" s="186" t="str">
        <f t="shared" si="251"/>
        <v>-</v>
      </c>
      <c r="CN237" s="187" t="e">
        <f t="shared" si="252"/>
        <v>#VALUE!</v>
      </c>
      <c r="CO237" s="185">
        <f>COMMANDE!AS237</f>
        <v>0</v>
      </c>
      <c r="CP237" s="186" t="str">
        <f t="shared" si="253"/>
        <v>-</v>
      </c>
      <c r="CQ237" s="187" t="e">
        <f t="shared" si="254"/>
        <v>#VALUE!</v>
      </c>
      <c r="CR237" s="185">
        <f>COMMANDE!AU237</f>
        <v>0</v>
      </c>
      <c r="CS237" s="186" t="str">
        <f t="shared" si="255"/>
        <v>-</v>
      </c>
      <c r="CT237" s="187" t="e">
        <f t="shared" si="256"/>
        <v>#VALUE!</v>
      </c>
      <c r="CU237" s="185">
        <f>COMMANDE!AW237</f>
        <v>0</v>
      </c>
      <c r="CV237" s="186" t="str">
        <f t="shared" si="257"/>
        <v>-</v>
      </c>
      <c r="CW237" s="187" t="e">
        <f t="shared" si="258"/>
        <v>#VALUE!</v>
      </c>
      <c r="CX237" s="185">
        <f>COMMANDE!AY237</f>
        <v>0</v>
      </c>
      <c r="CY237" s="186" t="str">
        <f t="shared" si="259"/>
        <v>-</v>
      </c>
      <c r="CZ237" s="187" t="e">
        <f t="shared" si="260"/>
        <v>#VALUE!</v>
      </c>
      <c r="DA237" s="185">
        <f>COMMANDE!BA237</f>
        <v>0</v>
      </c>
      <c r="DB237" s="186" t="str">
        <f t="shared" si="261"/>
        <v>-</v>
      </c>
      <c r="DC237" s="187" t="e">
        <f t="shared" si="262"/>
        <v>#VALUE!</v>
      </c>
      <c r="DD237" s="416"/>
      <c r="DE237" s="188"/>
    </row>
    <row r="238" spans="1:109" ht="40" customHeight="1" x14ac:dyDescent="0.2">
      <c r="A238" s="391" t="e">
        <f t="shared" si="141"/>
        <v>#VALUE!</v>
      </c>
      <c r="B238" s="391" t="e">
        <f t="shared" si="142"/>
        <v>#VALUE!</v>
      </c>
      <c r="C238" s="391" t="e">
        <f t="shared" si="143"/>
        <v>#VALUE!</v>
      </c>
      <c r="D238" s="391" t="e">
        <f t="shared" si="144"/>
        <v>#VALUE!</v>
      </c>
      <c r="E238" s="391" t="e">
        <f t="shared" si="145"/>
        <v>#VALUE!</v>
      </c>
      <c r="F238" s="391" t="e">
        <f t="shared" si="146"/>
        <v>#VALUE!</v>
      </c>
      <c r="G238" s="391" t="e">
        <f t="shared" si="147"/>
        <v>#VALUE!</v>
      </c>
      <c r="H238" s="391" t="e">
        <f t="shared" si="148"/>
        <v>#VALUE!</v>
      </c>
      <c r="I238" s="391" t="e">
        <f t="shared" si="149"/>
        <v>#VALUE!</v>
      </c>
      <c r="J238" s="391" t="e">
        <f t="shared" si="150"/>
        <v>#VALUE!</v>
      </c>
      <c r="K238" s="391" t="e">
        <f t="shared" si="151"/>
        <v>#VALUE!</v>
      </c>
      <c r="L238" s="391" t="e">
        <f t="shared" si="152"/>
        <v>#VALUE!</v>
      </c>
      <c r="M238" s="391" t="e">
        <f t="shared" si="153"/>
        <v>#VALUE!</v>
      </c>
      <c r="N238" s="391" t="e">
        <f t="shared" si="154"/>
        <v>#VALUE!</v>
      </c>
      <c r="O238" s="391" t="e">
        <f t="shared" si="155"/>
        <v>#VALUE!</v>
      </c>
      <c r="P238" s="390" t="e">
        <f t="shared" si="210"/>
        <v>#VALUE!</v>
      </c>
      <c r="Q238" s="390" t="e">
        <f t="shared" si="211"/>
        <v>#VALUE!</v>
      </c>
      <c r="R238" s="390" t="e">
        <f t="shared" si="212"/>
        <v>#VALUE!</v>
      </c>
      <c r="S238" s="390" t="e">
        <f t="shared" si="213"/>
        <v>#VALUE!</v>
      </c>
      <c r="T238" s="390" t="e">
        <f t="shared" si="214"/>
        <v>#VALUE!</v>
      </c>
      <c r="U238" s="387">
        <f t="shared" si="215"/>
        <v>0</v>
      </c>
      <c r="V238" s="175">
        <f>BDD!A228</f>
        <v>0</v>
      </c>
      <c r="W238" s="176">
        <f>BDD!B228</f>
        <v>0</v>
      </c>
      <c r="X238" s="177" t="str">
        <f>IF(BDD!F228=0, "", BDD!F228)</f>
        <v/>
      </c>
      <c r="Y238" s="178" t="e">
        <f>ROUND(BDD!G228+FDP_CMD_KG, 2)</f>
        <v>#VALUE!</v>
      </c>
      <c r="Z238" s="178" t="e">
        <f>ROUND(BDD!G228+FDP_FACT_KG, 2)</f>
        <v>#DIV/0!</v>
      </c>
      <c r="AA238" s="179">
        <f>BDD!H228</f>
        <v>0</v>
      </c>
      <c r="AB238" s="180" t="str">
        <f>IF(NOT(ISBLANK(BDD!I228)), ROUND(SUM((BDD!G228*reduc1),FDP_CMD_KG), 2), "")</f>
        <v/>
      </c>
      <c r="AC238" s="180" t="str">
        <f>IF(NOT(ISBLANK(BDD!J228)), ROUND(SUM((BDD!G228*reduc2),FDP_CMD_KG), 2), "")</f>
        <v/>
      </c>
      <c r="AD238" s="180" t="str">
        <f>IF(NOT(ISBLANK(BDD!K228)), ROUND(SUM((BDD!G228*reduc3),FDP_CMD_KG), 2), "")</f>
        <v/>
      </c>
      <c r="AE238" s="180" t="str">
        <f>IF(NOT(ISBLANK(BDD!I228)), ROUND(SUM((BDD!G228*reduc1),FDP_FACT_KG), 2), "")</f>
        <v/>
      </c>
      <c r="AF238" s="180" t="str">
        <f>IF(NOT(ISBLANK(BDD!J228)), ROUND(SUM((BDD!G228*reduc2),FDP_FACT_KG), 2), "")</f>
        <v/>
      </c>
      <c r="AG238" s="180" t="str">
        <f>IF(NOT(ISBLANK(BDD!K228)), ROUND(SUM((BDD!G228*reduc3),FDP_FACT_KG), 2), "")</f>
        <v/>
      </c>
      <c r="AH238" s="181">
        <f>BDD!C228</f>
        <v>0</v>
      </c>
      <c r="AI238" s="403">
        <f t="shared" si="216"/>
        <v>0</v>
      </c>
      <c r="AJ238" s="182" t="e">
        <f t="shared" si="217"/>
        <v>#VALUE!</v>
      </c>
      <c r="AK238" s="183" t="e">
        <f t="shared" si="218"/>
        <v>#VALUE!</v>
      </c>
      <c r="AL238" s="534"/>
      <c r="AM238" s="410"/>
      <c r="AN238" s="182" t="e">
        <f t="shared" si="219"/>
        <v>#DIV/0!</v>
      </c>
      <c r="AO238" s="184" t="e">
        <f t="shared" si="220"/>
        <v>#DIV/0!</v>
      </c>
      <c r="AP238" s="174"/>
      <c r="AQ238" s="174"/>
      <c r="AR238" s="534"/>
      <c r="AS238" s="409">
        <f t="shared" si="221"/>
        <v>0</v>
      </c>
      <c r="AT238" s="182" t="e">
        <f t="shared" si="222"/>
        <v>#DIV/0!</v>
      </c>
      <c r="AU238" s="183" t="e">
        <f t="shared" si="209"/>
        <v>#DIV/0!</v>
      </c>
      <c r="AV238" s="185">
        <f>COMMANDE!O238</f>
        <v>0</v>
      </c>
      <c r="AW238" s="186" t="str">
        <f t="shared" si="223"/>
        <v>-</v>
      </c>
      <c r="AX238" s="187" t="e">
        <f t="shared" si="224"/>
        <v>#VALUE!</v>
      </c>
      <c r="AY238" s="185">
        <f>COMMANDE!Q238</f>
        <v>0</v>
      </c>
      <c r="AZ238" s="186" t="str">
        <f t="shared" si="225"/>
        <v>-</v>
      </c>
      <c r="BA238" s="187" t="e">
        <f t="shared" si="226"/>
        <v>#VALUE!</v>
      </c>
      <c r="BB238" s="185">
        <f>COMMANDE!S238</f>
        <v>0</v>
      </c>
      <c r="BC238" s="186" t="str">
        <f t="shared" si="227"/>
        <v>-</v>
      </c>
      <c r="BD238" s="187" t="e">
        <f t="shared" si="228"/>
        <v>#VALUE!</v>
      </c>
      <c r="BE238" s="185">
        <f>COMMANDE!U238</f>
        <v>0</v>
      </c>
      <c r="BF238" s="186" t="str">
        <f t="shared" si="229"/>
        <v>-</v>
      </c>
      <c r="BG238" s="187" t="e">
        <f t="shared" si="230"/>
        <v>#VALUE!</v>
      </c>
      <c r="BH238" s="185">
        <f>COMMANDE!W238</f>
        <v>0</v>
      </c>
      <c r="BI238" s="186" t="str">
        <f t="shared" si="231"/>
        <v>-</v>
      </c>
      <c r="BJ238" s="187" t="e">
        <f t="shared" si="232"/>
        <v>#VALUE!</v>
      </c>
      <c r="BK238" s="185">
        <f>COMMANDE!Y238</f>
        <v>0</v>
      </c>
      <c r="BL238" s="186" t="str">
        <f t="shared" si="233"/>
        <v>-</v>
      </c>
      <c r="BM238" s="187" t="e">
        <f t="shared" si="234"/>
        <v>#VALUE!</v>
      </c>
      <c r="BN238" s="185">
        <f>COMMANDE!AA238</f>
        <v>0</v>
      </c>
      <c r="BO238" s="186" t="str">
        <f t="shared" si="235"/>
        <v>-</v>
      </c>
      <c r="BP238" s="187" t="e">
        <f t="shared" si="236"/>
        <v>#VALUE!</v>
      </c>
      <c r="BQ238" s="185">
        <f>COMMANDE!AC238</f>
        <v>0</v>
      </c>
      <c r="BR238" s="186" t="str">
        <f t="shared" si="237"/>
        <v>-</v>
      </c>
      <c r="BS238" s="187" t="e">
        <f t="shared" si="238"/>
        <v>#VALUE!</v>
      </c>
      <c r="BT238" s="185">
        <f>COMMANDE!AE238</f>
        <v>0</v>
      </c>
      <c r="BU238" s="186" t="str">
        <f t="shared" si="239"/>
        <v>-</v>
      </c>
      <c r="BV238" s="187" t="e">
        <f t="shared" si="240"/>
        <v>#VALUE!</v>
      </c>
      <c r="BW238" s="185">
        <f>COMMANDE!AG238</f>
        <v>0</v>
      </c>
      <c r="BX238" s="186" t="str">
        <f t="shared" si="241"/>
        <v>-</v>
      </c>
      <c r="BY238" s="187" t="e">
        <f t="shared" si="242"/>
        <v>#VALUE!</v>
      </c>
      <c r="BZ238" s="185">
        <f>COMMANDE!AI238</f>
        <v>0</v>
      </c>
      <c r="CA238" s="186" t="str">
        <f t="shared" si="243"/>
        <v>-</v>
      </c>
      <c r="CB238" s="187" t="e">
        <f t="shared" si="244"/>
        <v>#VALUE!</v>
      </c>
      <c r="CC238" s="185">
        <f>COMMANDE!AK238</f>
        <v>0</v>
      </c>
      <c r="CD238" s="186" t="str">
        <f t="shared" si="245"/>
        <v>-</v>
      </c>
      <c r="CE238" s="187" t="e">
        <f t="shared" si="246"/>
        <v>#VALUE!</v>
      </c>
      <c r="CF238" s="185">
        <f>COMMANDE!AM238</f>
        <v>0</v>
      </c>
      <c r="CG238" s="186" t="str">
        <f t="shared" si="247"/>
        <v>-</v>
      </c>
      <c r="CH238" s="187" t="e">
        <f t="shared" si="248"/>
        <v>#VALUE!</v>
      </c>
      <c r="CI238" s="185">
        <f>COMMANDE!AO238</f>
        <v>0</v>
      </c>
      <c r="CJ238" s="186" t="str">
        <f t="shared" si="249"/>
        <v>-</v>
      </c>
      <c r="CK238" s="187" t="e">
        <f t="shared" si="250"/>
        <v>#VALUE!</v>
      </c>
      <c r="CL238" s="185">
        <f>COMMANDE!AQ238</f>
        <v>0</v>
      </c>
      <c r="CM238" s="186" t="str">
        <f t="shared" si="251"/>
        <v>-</v>
      </c>
      <c r="CN238" s="187" t="e">
        <f t="shared" si="252"/>
        <v>#VALUE!</v>
      </c>
      <c r="CO238" s="185">
        <f>COMMANDE!AS238</f>
        <v>0</v>
      </c>
      <c r="CP238" s="186" t="str">
        <f t="shared" si="253"/>
        <v>-</v>
      </c>
      <c r="CQ238" s="187" t="e">
        <f t="shared" si="254"/>
        <v>#VALUE!</v>
      </c>
      <c r="CR238" s="185">
        <f>COMMANDE!AU238</f>
        <v>0</v>
      </c>
      <c r="CS238" s="186" t="str">
        <f t="shared" si="255"/>
        <v>-</v>
      </c>
      <c r="CT238" s="187" t="e">
        <f t="shared" si="256"/>
        <v>#VALUE!</v>
      </c>
      <c r="CU238" s="185">
        <f>COMMANDE!AW238</f>
        <v>0</v>
      </c>
      <c r="CV238" s="186" t="str">
        <f t="shared" si="257"/>
        <v>-</v>
      </c>
      <c r="CW238" s="187" t="e">
        <f t="shared" si="258"/>
        <v>#VALUE!</v>
      </c>
      <c r="CX238" s="185">
        <f>COMMANDE!AY238</f>
        <v>0</v>
      </c>
      <c r="CY238" s="186" t="str">
        <f t="shared" si="259"/>
        <v>-</v>
      </c>
      <c r="CZ238" s="187" t="e">
        <f t="shared" si="260"/>
        <v>#VALUE!</v>
      </c>
      <c r="DA238" s="185">
        <f>COMMANDE!BA238</f>
        <v>0</v>
      </c>
      <c r="DB238" s="186" t="str">
        <f t="shared" si="261"/>
        <v>-</v>
      </c>
      <c r="DC238" s="187" t="e">
        <f t="shared" si="262"/>
        <v>#VALUE!</v>
      </c>
      <c r="DD238" s="416"/>
      <c r="DE238" s="188"/>
    </row>
    <row r="239" spans="1:109" ht="40" customHeight="1" x14ac:dyDescent="0.2">
      <c r="A239" s="391" t="e">
        <f t="shared" si="141"/>
        <v>#VALUE!</v>
      </c>
      <c r="B239" s="391" t="e">
        <f t="shared" si="142"/>
        <v>#VALUE!</v>
      </c>
      <c r="C239" s="391" t="e">
        <f t="shared" si="143"/>
        <v>#VALUE!</v>
      </c>
      <c r="D239" s="391" t="e">
        <f t="shared" si="144"/>
        <v>#VALUE!</v>
      </c>
      <c r="E239" s="391" t="e">
        <f t="shared" si="145"/>
        <v>#VALUE!</v>
      </c>
      <c r="F239" s="391" t="e">
        <f t="shared" si="146"/>
        <v>#VALUE!</v>
      </c>
      <c r="G239" s="391" t="e">
        <f t="shared" si="147"/>
        <v>#VALUE!</v>
      </c>
      <c r="H239" s="391" t="e">
        <f t="shared" si="148"/>
        <v>#VALUE!</v>
      </c>
      <c r="I239" s="391" t="e">
        <f t="shared" si="149"/>
        <v>#VALUE!</v>
      </c>
      <c r="J239" s="391" t="e">
        <f t="shared" si="150"/>
        <v>#VALUE!</v>
      </c>
      <c r="K239" s="391" t="e">
        <f t="shared" si="151"/>
        <v>#VALUE!</v>
      </c>
      <c r="L239" s="391" t="e">
        <f t="shared" si="152"/>
        <v>#VALUE!</v>
      </c>
      <c r="M239" s="391" t="e">
        <f t="shared" si="153"/>
        <v>#VALUE!</v>
      </c>
      <c r="N239" s="391" t="e">
        <f t="shared" si="154"/>
        <v>#VALUE!</v>
      </c>
      <c r="O239" s="391" t="e">
        <f t="shared" si="155"/>
        <v>#VALUE!</v>
      </c>
      <c r="P239" s="390" t="e">
        <f t="shared" si="210"/>
        <v>#VALUE!</v>
      </c>
      <c r="Q239" s="390" t="e">
        <f t="shared" si="211"/>
        <v>#VALUE!</v>
      </c>
      <c r="R239" s="390" t="e">
        <f t="shared" si="212"/>
        <v>#VALUE!</v>
      </c>
      <c r="S239" s="390" t="e">
        <f t="shared" si="213"/>
        <v>#VALUE!</v>
      </c>
      <c r="T239" s="390" t="e">
        <f t="shared" si="214"/>
        <v>#VALUE!</v>
      </c>
      <c r="U239" s="387">
        <f t="shared" si="215"/>
        <v>0</v>
      </c>
      <c r="V239" s="175">
        <f>BDD!A229</f>
        <v>0</v>
      </c>
      <c r="W239" s="176">
        <f>BDD!B229</f>
        <v>0</v>
      </c>
      <c r="X239" s="177" t="str">
        <f>IF(BDD!F229=0, "", BDD!F229)</f>
        <v/>
      </c>
      <c r="Y239" s="178" t="e">
        <f>ROUND(BDD!G229+FDP_CMD_KG, 2)</f>
        <v>#VALUE!</v>
      </c>
      <c r="Z239" s="178" t="e">
        <f>ROUND(BDD!G229+FDP_FACT_KG, 2)</f>
        <v>#DIV/0!</v>
      </c>
      <c r="AA239" s="179">
        <f>BDD!H229</f>
        <v>0</v>
      </c>
      <c r="AB239" s="180" t="str">
        <f>IF(NOT(ISBLANK(BDD!I229)), ROUND(SUM((BDD!G229*reduc1),FDP_CMD_KG), 2), "")</f>
        <v/>
      </c>
      <c r="AC239" s="180" t="str">
        <f>IF(NOT(ISBLANK(BDD!J229)), ROUND(SUM((BDD!G229*reduc2),FDP_CMD_KG), 2), "")</f>
        <v/>
      </c>
      <c r="AD239" s="180" t="str">
        <f>IF(NOT(ISBLANK(BDD!K229)), ROUND(SUM((BDD!G229*reduc3),FDP_CMD_KG), 2), "")</f>
        <v/>
      </c>
      <c r="AE239" s="180" t="str">
        <f>IF(NOT(ISBLANK(BDD!I229)), ROUND(SUM((BDD!G229*reduc1),FDP_FACT_KG), 2), "")</f>
        <v/>
      </c>
      <c r="AF239" s="180" t="str">
        <f>IF(NOT(ISBLANK(BDD!J229)), ROUND(SUM((BDD!G229*reduc2),FDP_FACT_KG), 2), "")</f>
        <v/>
      </c>
      <c r="AG239" s="180" t="str">
        <f>IF(NOT(ISBLANK(BDD!K229)), ROUND(SUM((BDD!G229*reduc3),FDP_FACT_KG), 2), "")</f>
        <v/>
      </c>
      <c r="AH239" s="181">
        <f>BDD!C229</f>
        <v>0</v>
      </c>
      <c r="AI239" s="403">
        <f t="shared" si="216"/>
        <v>0</v>
      </c>
      <c r="AJ239" s="182" t="e">
        <f t="shared" si="217"/>
        <v>#VALUE!</v>
      </c>
      <c r="AK239" s="183" t="e">
        <f t="shared" si="218"/>
        <v>#VALUE!</v>
      </c>
      <c r="AL239" s="534"/>
      <c r="AM239" s="410"/>
      <c r="AN239" s="182" t="e">
        <f t="shared" si="219"/>
        <v>#DIV/0!</v>
      </c>
      <c r="AO239" s="184" t="e">
        <f t="shared" si="220"/>
        <v>#DIV/0!</v>
      </c>
      <c r="AP239" s="174"/>
      <c r="AQ239" s="174"/>
      <c r="AR239" s="534"/>
      <c r="AS239" s="409">
        <f t="shared" si="221"/>
        <v>0</v>
      </c>
      <c r="AT239" s="182" t="e">
        <f t="shared" si="222"/>
        <v>#DIV/0!</v>
      </c>
      <c r="AU239" s="183" t="e">
        <f t="shared" si="209"/>
        <v>#DIV/0!</v>
      </c>
      <c r="AV239" s="185">
        <f>COMMANDE!O239</f>
        <v>0</v>
      </c>
      <c r="AW239" s="186" t="str">
        <f t="shared" si="223"/>
        <v>-</v>
      </c>
      <c r="AX239" s="187" t="e">
        <f t="shared" si="224"/>
        <v>#VALUE!</v>
      </c>
      <c r="AY239" s="185">
        <f>COMMANDE!Q239</f>
        <v>0</v>
      </c>
      <c r="AZ239" s="186" t="str">
        <f t="shared" si="225"/>
        <v>-</v>
      </c>
      <c r="BA239" s="187" t="e">
        <f t="shared" si="226"/>
        <v>#VALUE!</v>
      </c>
      <c r="BB239" s="185">
        <f>COMMANDE!S239</f>
        <v>0</v>
      </c>
      <c r="BC239" s="186" t="str">
        <f t="shared" si="227"/>
        <v>-</v>
      </c>
      <c r="BD239" s="187" t="e">
        <f t="shared" si="228"/>
        <v>#VALUE!</v>
      </c>
      <c r="BE239" s="185">
        <f>COMMANDE!U239</f>
        <v>0</v>
      </c>
      <c r="BF239" s="186" t="str">
        <f t="shared" si="229"/>
        <v>-</v>
      </c>
      <c r="BG239" s="187" t="e">
        <f t="shared" si="230"/>
        <v>#VALUE!</v>
      </c>
      <c r="BH239" s="185">
        <f>COMMANDE!W239</f>
        <v>0</v>
      </c>
      <c r="BI239" s="186" t="str">
        <f t="shared" si="231"/>
        <v>-</v>
      </c>
      <c r="BJ239" s="187" t="e">
        <f t="shared" si="232"/>
        <v>#VALUE!</v>
      </c>
      <c r="BK239" s="185">
        <f>COMMANDE!Y239</f>
        <v>0</v>
      </c>
      <c r="BL239" s="186" t="str">
        <f t="shared" si="233"/>
        <v>-</v>
      </c>
      <c r="BM239" s="187" t="e">
        <f t="shared" si="234"/>
        <v>#VALUE!</v>
      </c>
      <c r="BN239" s="185">
        <f>COMMANDE!AA239</f>
        <v>0</v>
      </c>
      <c r="BO239" s="186" t="str">
        <f t="shared" si="235"/>
        <v>-</v>
      </c>
      <c r="BP239" s="187" t="e">
        <f t="shared" si="236"/>
        <v>#VALUE!</v>
      </c>
      <c r="BQ239" s="185">
        <f>COMMANDE!AC239</f>
        <v>0</v>
      </c>
      <c r="BR239" s="186" t="str">
        <f t="shared" si="237"/>
        <v>-</v>
      </c>
      <c r="BS239" s="187" t="e">
        <f t="shared" si="238"/>
        <v>#VALUE!</v>
      </c>
      <c r="BT239" s="185">
        <f>COMMANDE!AE239</f>
        <v>0</v>
      </c>
      <c r="BU239" s="186" t="str">
        <f t="shared" si="239"/>
        <v>-</v>
      </c>
      <c r="BV239" s="187" t="e">
        <f t="shared" si="240"/>
        <v>#VALUE!</v>
      </c>
      <c r="BW239" s="185">
        <f>COMMANDE!AG239</f>
        <v>0</v>
      </c>
      <c r="BX239" s="186" t="str">
        <f t="shared" si="241"/>
        <v>-</v>
      </c>
      <c r="BY239" s="187" t="e">
        <f t="shared" si="242"/>
        <v>#VALUE!</v>
      </c>
      <c r="BZ239" s="185">
        <f>COMMANDE!AI239</f>
        <v>0</v>
      </c>
      <c r="CA239" s="186" t="str">
        <f t="shared" si="243"/>
        <v>-</v>
      </c>
      <c r="CB239" s="187" t="e">
        <f t="shared" si="244"/>
        <v>#VALUE!</v>
      </c>
      <c r="CC239" s="185">
        <f>COMMANDE!AK239</f>
        <v>0</v>
      </c>
      <c r="CD239" s="186" t="str">
        <f t="shared" si="245"/>
        <v>-</v>
      </c>
      <c r="CE239" s="187" t="e">
        <f t="shared" si="246"/>
        <v>#VALUE!</v>
      </c>
      <c r="CF239" s="185">
        <f>COMMANDE!AM239</f>
        <v>0</v>
      </c>
      <c r="CG239" s="186" t="str">
        <f t="shared" si="247"/>
        <v>-</v>
      </c>
      <c r="CH239" s="187" t="e">
        <f t="shared" si="248"/>
        <v>#VALUE!</v>
      </c>
      <c r="CI239" s="185">
        <f>COMMANDE!AO239</f>
        <v>0</v>
      </c>
      <c r="CJ239" s="186" t="str">
        <f t="shared" si="249"/>
        <v>-</v>
      </c>
      <c r="CK239" s="187" t="e">
        <f t="shared" si="250"/>
        <v>#VALUE!</v>
      </c>
      <c r="CL239" s="185">
        <f>COMMANDE!AQ239</f>
        <v>0</v>
      </c>
      <c r="CM239" s="186" t="str">
        <f t="shared" si="251"/>
        <v>-</v>
      </c>
      <c r="CN239" s="187" t="e">
        <f t="shared" si="252"/>
        <v>#VALUE!</v>
      </c>
      <c r="CO239" s="185">
        <f>COMMANDE!AS239</f>
        <v>0</v>
      </c>
      <c r="CP239" s="186" t="str">
        <f t="shared" si="253"/>
        <v>-</v>
      </c>
      <c r="CQ239" s="187" t="e">
        <f t="shared" si="254"/>
        <v>#VALUE!</v>
      </c>
      <c r="CR239" s="185">
        <f>COMMANDE!AU239</f>
        <v>0</v>
      </c>
      <c r="CS239" s="186" t="str">
        <f t="shared" si="255"/>
        <v>-</v>
      </c>
      <c r="CT239" s="187" t="e">
        <f t="shared" si="256"/>
        <v>#VALUE!</v>
      </c>
      <c r="CU239" s="185">
        <f>COMMANDE!AW239</f>
        <v>0</v>
      </c>
      <c r="CV239" s="186" t="str">
        <f t="shared" si="257"/>
        <v>-</v>
      </c>
      <c r="CW239" s="187" t="e">
        <f t="shared" si="258"/>
        <v>#VALUE!</v>
      </c>
      <c r="CX239" s="185">
        <f>COMMANDE!AY239</f>
        <v>0</v>
      </c>
      <c r="CY239" s="186" t="str">
        <f t="shared" si="259"/>
        <v>-</v>
      </c>
      <c r="CZ239" s="187" t="e">
        <f t="shared" si="260"/>
        <v>#VALUE!</v>
      </c>
      <c r="DA239" s="185">
        <f>COMMANDE!BA239</f>
        <v>0</v>
      </c>
      <c r="DB239" s="186" t="str">
        <f t="shared" si="261"/>
        <v>-</v>
      </c>
      <c r="DC239" s="187" t="e">
        <f t="shared" si="262"/>
        <v>#VALUE!</v>
      </c>
      <c r="DD239" s="416"/>
      <c r="DE239" s="188"/>
    </row>
    <row r="240" spans="1:109" ht="40" customHeight="1" x14ac:dyDescent="0.2">
      <c r="A240" s="390" t="e">
        <f t="shared" si="141"/>
        <v>#VALUE!</v>
      </c>
      <c r="B240" s="390" t="e">
        <f t="shared" si="142"/>
        <v>#VALUE!</v>
      </c>
      <c r="C240" s="390" t="e">
        <f t="shared" si="143"/>
        <v>#VALUE!</v>
      </c>
      <c r="D240" s="390" t="e">
        <f t="shared" si="144"/>
        <v>#VALUE!</v>
      </c>
      <c r="E240" s="390" t="e">
        <f t="shared" si="145"/>
        <v>#VALUE!</v>
      </c>
      <c r="F240" s="390" t="e">
        <f t="shared" si="146"/>
        <v>#VALUE!</v>
      </c>
      <c r="G240" s="390" t="e">
        <f t="shared" si="147"/>
        <v>#VALUE!</v>
      </c>
      <c r="H240" s="390" t="e">
        <f t="shared" si="148"/>
        <v>#VALUE!</v>
      </c>
      <c r="I240" s="390" t="e">
        <f t="shared" si="149"/>
        <v>#VALUE!</v>
      </c>
      <c r="J240" s="390" t="e">
        <f t="shared" si="150"/>
        <v>#VALUE!</v>
      </c>
      <c r="K240" s="390" t="e">
        <f t="shared" si="151"/>
        <v>#VALUE!</v>
      </c>
      <c r="L240" s="390" t="e">
        <f t="shared" si="152"/>
        <v>#VALUE!</v>
      </c>
      <c r="M240" s="390" t="e">
        <f t="shared" si="153"/>
        <v>#VALUE!</v>
      </c>
      <c r="N240" s="390" t="e">
        <f t="shared" si="154"/>
        <v>#VALUE!</v>
      </c>
      <c r="O240" s="390" t="e">
        <f t="shared" si="155"/>
        <v>#VALUE!</v>
      </c>
      <c r="P240" s="390" t="e">
        <f t="shared" si="210"/>
        <v>#VALUE!</v>
      </c>
      <c r="Q240" s="390" t="e">
        <f t="shared" si="211"/>
        <v>#VALUE!</v>
      </c>
      <c r="R240" s="390" t="e">
        <f t="shared" si="212"/>
        <v>#VALUE!</v>
      </c>
      <c r="S240" s="390" t="e">
        <f t="shared" si="213"/>
        <v>#VALUE!</v>
      </c>
      <c r="T240" s="390" t="e">
        <f t="shared" si="214"/>
        <v>#VALUE!</v>
      </c>
      <c r="U240" s="387">
        <f t="shared" si="215"/>
        <v>0</v>
      </c>
      <c r="V240" s="175">
        <f>BDD!A230</f>
        <v>0</v>
      </c>
      <c r="W240" s="176">
        <f>BDD!B230</f>
        <v>0</v>
      </c>
      <c r="X240" s="177" t="str">
        <f>IF(BDD!F230=0, "", BDD!F230)</f>
        <v/>
      </c>
      <c r="Y240" s="178" t="e">
        <f>ROUND(BDD!G230+FDP_CMD_KG, 2)</f>
        <v>#VALUE!</v>
      </c>
      <c r="Z240" s="178" t="e">
        <f>ROUND(BDD!G230+FDP_FACT_KG, 2)</f>
        <v>#DIV/0!</v>
      </c>
      <c r="AA240" s="179">
        <f>BDD!H230</f>
        <v>0</v>
      </c>
      <c r="AB240" s="180" t="str">
        <f>IF(NOT(ISBLANK(BDD!I230)), ROUND(SUM((BDD!G230*reduc1),FDP_CMD_KG), 2), "")</f>
        <v/>
      </c>
      <c r="AC240" s="180" t="str">
        <f>IF(NOT(ISBLANK(BDD!J230)), ROUND(SUM((BDD!G230*reduc2),FDP_CMD_KG), 2), "")</f>
        <v/>
      </c>
      <c r="AD240" s="180" t="str">
        <f>IF(NOT(ISBLANK(BDD!K230)), ROUND(SUM((BDD!G230*reduc3),FDP_CMD_KG), 2), "")</f>
        <v/>
      </c>
      <c r="AE240" s="180" t="str">
        <f>IF(NOT(ISBLANK(BDD!I230)), ROUND(SUM((BDD!G230*reduc1),FDP_FACT_KG), 2), "")</f>
        <v/>
      </c>
      <c r="AF240" s="180" t="str">
        <f>IF(NOT(ISBLANK(BDD!J230)), ROUND(SUM((BDD!G230*reduc2),FDP_FACT_KG), 2), "")</f>
        <v/>
      </c>
      <c r="AG240" s="180" t="str">
        <f>IF(NOT(ISBLANK(BDD!K230)), ROUND(SUM((BDD!G230*reduc3),FDP_FACT_KG), 2), "")</f>
        <v/>
      </c>
      <c r="AH240" s="181">
        <f>BDD!C230</f>
        <v>0</v>
      </c>
      <c r="AI240" s="403">
        <f t="shared" si="216"/>
        <v>0</v>
      </c>
      <c r="AJ240" s="182" t="e">
        <f t="shared" si="217"/>
        <v>#VALUE!</v>
      </c>
      <c r="AK240" s="183" t="e">
        <f t="shared" si="218"/>
        <v>#VALUE!</v>
      </c>
      <c r="AL240" s="534"/>
      <c r="AM240" s="410"/>
      <c r="AN240" s="182" t="e">
        <f t="shared" si="219"/>
        <v>#DIV/0!</v>
      </c>
      <c r="AO240" s="184" t="e">
        <f t="shared" si="220"/>
        <v>#DIV/0!</v>
      </c>
      <c r="AP240" s="174"/>
      <c r="AQ240" s="174"/>
      <c r="AR240" s="534"/>
      <c r="AS240" s="409">
        <f t="shared" si="221"/>
        <v>0</v>
      </c>
      <c r="AT240" s="182" t="e">
        <f t="shared" si="222"/>
        <v>#DIV/0!</v>
      </c>
      <c r="AU240" s="183" t="e">
        <f t="shared" si="209"/>
        <v>#DIV/0!</v>
      </c>
      <c r="AV240" s="185">
        <f>COMMANDE!O240</f>
        <v>0</v>
      </c>
      <c r="AW240" s="186" t="str">
        <f t="shared" si="223"/>
        <v>-</v>
      </c>
      <c r="AX240" s="187" t="e">
        <f t="shared" si="224"/>
        <v>#VALUE!</v>
      </c>
      <c r="AY240" s="185">
        <f>COMMANDE!Q240</f>
        <v>0</v>
      </c>
      <c r="AZ240" s="186" t="str">
        <f t="shared" si="225"/>
        <v>-</v>
      </c>
      <c r="BA240" s="187" t="e">
        <f t="shared" si="226"/>
        <v>#VALUE!</v>
      </c>
      <c r="BB240" s="185">
        <f>COMMANDE!S240</f>
        <v>0</v>
      </c>
      <c r="BC240" s="186" t="str">
        <f t="shared" si="227"/>
        <v>-</v>
      </c>
      <c r="BD240" s="187" t="e">
        <f t="shared" si="228"/>
        <v>#VALUE!</v>
      </c>
      <c r="BE240" s="185">
        <f>COMMANDE!U240</f>
        <v>0</v>
      </c>
      <c r="BF240" s="186" t="str">
        <f t="shared" si="229"/>
        <v>-</v>
      </c>
      <c r="BG240" s="187" t="e">
        <f t="shared" si="230"/>
        <v>#VALUE!</v>
      </c>
      <c r="BH240" s="185">
        <f>COMMANDE!W240</f>
        <v>0</v>
      </c>
      <c r="BI240" s="186" t="str">
        <f t="shared" si="231"/>
        <v>-</v>
      </c>
      <c r="BJ240" s="187" t="e">
        <f t="shared" si="232"/>
        <v>#VALUE!</v>
      </c>
      <c r="BK240" s="185">
        <f>COMMANDE!Y240</f>
        <v>0</v>
      </c>
      <c r="BL240" s="186" t="str">
        <f t="shared" si="233"/>
        <v>-</v>
      </c>
      <c r="BM240" s="187" t="e">
        <f t="shared" si="234"/>
        <v>#VALUE!</v>
      </c>
      <c r="BN240" s="185">
        <f>COMMANDE!AA240</f>
        <v>0</v>
      </c>
      <c r="BO240" s="186" t="str">
        <f t="shared" si="235"/>
        <v>-</v>
      </c>
      <c r="BP240" s="187" t="e">
        <f t="shared" si="236"/>
        <v>#VALUE!</v>
      </c>
      <c r="BQ240" s="185">
        <f>COMMANDE!AC240</f>
        <v>0</v>
      </c>
      <c r="BR240" s="186" t="str">
        <f t="shared" si="237"/>
        <v>-</v>
      </c>
      <c r="BS240" s="187" t="e">
        <f t="shared" si="238"/>
        <v>#VALUE!</v>
      </c>
      <c r="BT240" s="185">
        <f>COMMANDE!AE240</f>
        <v>0</v>
      </c>
      <c r="BU240" s="186" t="str">
        <f t="shared" si="239"/>
        <v>-</v>
      </c>
      <c r="BV240" s="187" t="e">
        <f t="shared" si="240"/>
        <v>#VALUE!</v>
      </c>
      <c r="BW240" s="185">
        <f>COMMANDE!AG240</f>
        <v>0</v>
      </c>
      <c r="BX240" s="186" t="str">
        <f t="shared" si="241"/>
        <v>-</v>
      </c>
      <c r="BY240" s="187" t="e">
        <f t="shared" si="242"/>
        <v>#VALUE!</v>
      </c>
      <c r="BZ240" s="185">
        <f>COMMANDE!AI240</f>
        <v>0</v>
      </c>
      <c r="CA240" s="186" t="str">
        <f t="shared" si="243"/>
        <v>-</v>
      </c>
      <c r="CB240" s="187" t="e">
        <f t="shared" si="244"/>
        <v>#VALUE!</v>
      </c>
      <c r="CC240" s="185">
        <f>COMMANDE!AK240</f>
        <v>0</v>
      </c>
      <c r="CD240" s="186" t="str">
        <f t="shared" si="245"/>
        <v>-</v>
      </c>
      <c r="CE240" s="187" t="e">
        <f t="shared" si="246"/>
        <v>#VALUE!</v>
      </c>
      <c r="CF240" s="185">
        <f>COMMANDE!AM240</f>
        <v>0</v>
      </c>
      <c r="CG240" s="186" t="str">
        <f t="shared" si="247"/>
        <v>-</v>
      </c>
      <c r="CH240" s="187" t="e">
        <f t="shared" si="248"/>
        <v>#VALUE!</v>
      </c>
      <c r="CI240" s="185">
        <f>COMMANDE!AO240</f>
        <v>0</v>
      </c>
      <c r="CJ240" s="186" t="str">
        <f t="shared" si="249"/>
        <v>-</v>
      </c>
      <c r="CK240" s="187" t="e">
        <f t="shared" si="250"/>
        <v>#VALUE!</v>
      </c>
      <c r="CL240" s="185">
        <f>COMMANDE!AQ240</f>
        <v>0</v>
      </c>
      <c r="CM240" s="186" t="str">
        <f t="shared" si="251"/>
        <v>-</v>
      </c>
      <c r="CN240" s="187" t="e">
        <f t="shared" si="252"/>
        <v>#VALUE!</v>
      </c>
      <c r="CO240" s="185">
        <f>COMMANDE!AS240</f>
        <v>0</v>
      </c>
      <c r="CP240" s="186" t="str">
        <f t="shared" si="253"/>
        <v>-</v>
      </c>
      <c r="CQ240" s="187" t="e">
        <f t="shared" si="254"/>
        <v>#VALUE!</v>
      </c>
      <c r="CR240" s="185">
        <f>COMMANDE!AU240</f>
        <v>0</v>
      </c>
      <c r="CS240" s="186" t="str">
        <f t="shared" si="255"/>
        <v>-</v>
      </c>
      <c r="CT240" s="187" t="e">
        <f t="shared" si="256"/>
        <v>#VALUE!</v>
      </c>
      <c r="CU240" s="185">
        <f>COMMANDE!AW240</f>
        <v>0</v>
      </c>
      <c r="CV240" s="186" t="str">
        <f t="shared" si="257"/>
        <v>-</v>
      </c>
      <c r="CW240" s="187" t="e">
        <f t="shared" si="258"/>
        <v>#VALUE!</v>
      </c>
      <c r="CX240" s="185">
        <f>COMMANDE!AY240</f>
        <v>0</v>
      </c>
      <c r="CY240" s="186" t="str">
        <f t="shared" si="259"/>
        <v>-</v>
      </c>
      <c r="CZ240" s="187" t="e">
        <f t="shared" si="260"/>
        <v>#VALUE!</v>
      </c>
      <c r="DA240" s="185">
        <f>COMMANDE!BA240</f>
        <v>0</v>
      </c>
      <c r="DB240" s="186" t="str">
        <f t="shared" si="261"/>
        <v>-</v>
      </c>
      <c r="DC240" s="187" t="e">
        <f t="shared" si="262"/>
        <v>#VALUE!</v>
      </c>
      <c r="DD240" s="416"/>
      <c r="DE240" s="188"/>
    </row>
    <row r="241" spans="1:109" ht="40" customHeight="1" x14ac:dyDescent="0.2">
      <c r="A241" s="390" t="e">
        <f t="shared" si="141"/>
        <v>#VALUE!</v>
      </c>
      <c r="B241" s="390" t="e">
        <f t="shared" si="142"/>
        <v>#VALUE!</v>
      </c>
      <c r="C241" s="390" t="e">
        <f t="shared" si="143"/>
        <v>#VALUE!</v>
      </c>
      <c r="D241" s="390" t="e">
        <f t="shared" si="144"/>
        <v>#VALUE!</v>
      </c>
      <c r="E241" s="390" t="e">
        <f t="shared" si="145"/>
        <v>#VALUE!</v>
      </c>
      <c r="F241" s="390" t="e">
        <f t="shared" si="146"/>
        <v>#VALUE!</v>
      </c>
      <c r="G241" s="390" t="e">
        <f t="shared" si="147"/>
        <v>#VALUE!</v>
      </c>
      <c r="H241" s="390" t="e">
        <f t="shared" si="148"/>
        <v>#VALUE!</v>
      </c>
      <c r="I241" s="390" t="e">
        <f t="shared" si="149"/>
        <v>#VALUE!</v>
      </c>
      <c r="J241" s="390" t="e">
        <f t="shared" si="150"/>
        <v>#VALUE!</v>
      </c>
      <c r="K241" s="390" t="e">
        <f t="shared" si="151"/>
        <v>#VALUE!</v>
      </c>
      <c r="L241" s="390" t="e">
        <f t="shared" si="152"/>
        <v>#VALUE!</v>
      </c>
      <c r="M241" s="390" t="e">
        <f t="shared" si="153"/>
        <v>#VALUE!</v>
      </c>
      <c r="N241" s="390" t="e">
        <f t="shared" si="154"/>
        <v>#VALUE!</v>
      </c>
      <c r="O241" s="390" t="e">
        <f t="shared" si="155"/>
        <v>#VALUE!</v>
      </c>
      <c r="P241" s="390" t="e">
        <f t="shared" si="210"/>
        <v>#VALUE!</v>
      </c>
      <c r="Q241" s="390" t="e">
        <f t="shared" si="211"/>
        <v>#VALUE!</v>
      </c>
      <c r="R241" s="390" t="e">
        <f t="shared" si="212"/>
        <v>#VALUE!</v>
      </c>
      <c r="S241" s="390" t="e">
        <f t="shared" si="213"/>
        <v>#VALUE!</v>
      </c>
      <c r="T241" s="390" t="e">
        <f t="shared" si="214"/>
        <v>#VALUE!</v>
      </c>
      <c r="U241" s="387">
        <f t="shared" si="215"/>
        <v>0</v>
      </c>
      <c r="V241" s="175">
        <f>BDD!A231</f>
        <v>0</v>
      </c>
      <c r="W241" s="176">
        <f>BDD!B231</f>
        <v>0</v>
      </c>
      <c r="X241" s="177" t="str">
        <f>IF(BDD!F231=0, "", BDD!F231)</f>
        <v/>
      </c>
      <c r="Y241" s="178" t="e">
        <f>ROUND(BDD!G231+FDP_CMD_KG, 2)</f>
        <v>#VALUE!</v>
      </c>
      <c r="Z241" s="178" t="e">
        <f>ROUND(BDD!G231+FDP_FACT_KG, 2)</f>
        <v>#DIV/0!</v>
      </c>
      <c r="AA241" s="179">
        <f>BDD!H231</f>
        <v>0</v>
      </c>
      <c r="AB241" s="180" t="str">
        <f>IF(NOT(ISBLANK(BDD!I231)), ROUND(SUM((BDD!G231*reduc1),FDP_CMD_KG), 2), "")</f>
        <v/>
      </c>
      <c r="AC241" s="180" t="str">
        <f>IF(NOT(ISBLANK(BDD!J231)), ROUND(SUM((BDD!G231*reduc2),FDP_CMD_KG), 2), "")</f>
        <v/>
      </c>
      <c r="AD241" s="180" t="str">
        <f>IF(NOT(ISBLANK(BDD!K231)), ROUND(SUM((BDD!G231*reduc3),FDP_CMD_KG), 2), "")</f>
        <v/>
      </c>
      <c r="AE241" s="180" t="str">
        <f>IF(NOT(ISBLANK(BDD!I231)), ROUND(SUM((BDD!G231*reduc1),FDP_FACT_KG), 2), "")</f>
        <v/>
      </c>
      <c r="AF241" s="180" t="str">
        <f>IF(NOT(ISBLANK(BDD!J231)), ROUND(SUM((BDD!G231*reduc2),FDP_FACT_KG), 2), "")</f>
        <v/>
      </c>
      <c r="AG241" s="180" t="str">
        <f>IF(NOT(ISBLANK(BDD!K231)), ROUND(SUM((BDD!G231*reduc3),FDP_FACT_KG), 2), "")</f>
        <v/>
      </c>
      <c r="AH241" s="181">
        <f>BDD!C231</f>
        <v>0</v>
      </c>
      <c r="AI241" s="403">
        <f t="shared" si="216"/>
        <v>0</v>
      </c>
      <c r="AJ241" s="182" t="e">
        <f t="shared" si="217"/>
        <v>#VALUE!</v>
      </c>
      <c r="AK241" s="183" t="e">
        <f t="shared" si="218"/>
        <v>#VALUE!</v>
      </c>
      <c r="AL241" s="534"/>
      <c r="AM241" s="410"/>
      <c r="AN241" s="182" t="e">
        <f t="shared" si="219"/>
        <v>#DIV/0!</v>
      </c>
      <c r="AO241" s="184" t="e">
        <f t="shared" si="220"/>
        <v>#DIV/0!</v>
      </c>
      <c r="AP241" s="174"/>
      <c r="AQ241" s="174"/>
      <c r="AR241" s="534"/>
      <c r="AS241" s="409">
        <f t="shared" si="221"/>
        <v>0</v>
      </c>
      <c r="AT241" s="182" t="e">
        <f t="shared" si="222"/>
        <v>#DIV/0!</v>
      </c>
      <c r="AU241" s="183" t="e">
        <f t="shared" ref="AU241:AU262" si="263">$AS241*$AT241</f>
        <v>#DIV/0!</v>
      </c>
      <c r="AV241" s="185">
        <f>COMMANDE!O241</f>
        <v>0</v>
      </c>
      <c r="AW241" s="186" t="str">
        <f t="shared" si="223"/>
        <v>-</v>
      </c>
      <c r="AX241" s="187" t="e">
        <f t="shared" si="224"/>
        <v>#VALUE!</v>
      </c>
      <c r="AY241" s="185">
        <f>COMMANDE!Q241</f>
        <v>0</v>
      </c>
      <c r="AZ241" s="186" t="str">
        <f t="shared" si="225"/>
        <v>-</v>
      </c>
      <c r="BA241" s="187" t="e">
        <f t="shared" si="226"/>
        <v>#VALUE!</v>
      </c>
      <c r="BB241" s="185">
        <f>COMMANDE!S241</f>
        <v>0</v>
      </c>
      <c r="BC241" s="186" t="str">
        <f t="shared" si="227"/>
        <v>-</v>
      </c>
      <c r="BD241" s="187" t="e">
        <f t="shared" si="228"/>
        <v>#VALUE!</v>
      </c>
      <c r="BE241" s="185">
        <f>COMMANDE!U241</f>
        <v>0</v>
      </c>
      <c r="BF241" s="186" t="str">
        <f t="shared" si="229"/>
        <v>-</v>
      </c>
      <c r="BG241" s="187" t="e">
        <f t="shared" si="230"/>
        <v>#VALUE!</v>
      </c>
      <c r="BH241" s="185">
        <f>COMMANDE!W241</f>
        <v>0</v>
      </c>
      <c r="BI241" s="186" t="str">
        <f t="shared" si="231"/>
        <v>-</v>
      </c>
      <c r="BJ241" s="187" t="e">
        <f t="shared" si="232"/>
        <v>#VALUE!</v>
      </c>
      <c r="BK241" s="185">
        <f>COMMANDE!Y241</f>
        <v>0</v>
      </c>
      <c r="BL241" s="186" t="str">
        <f t="shared" si="233"/>
        <v>-</v>
      </c>
      <c r="BM241" s="187" t="e">
        <f t="shared" si="234"/>
        <v>#VALUE!</v>
      </c>
      <c r="BN241" s="185">
        <f>COMMANDE!AA241</f>
        <v>0</v>
      </c>
      <c r="BO241" s="186" t="str">
        <f t="shared" si="235"/>
        <v>-</v>
      </c>
      <c r="BP241" s="187" t="e">
        <f t="shared" si="236"/>
        <v>#VALUE!</v>
      </c>
      <c r="BQ241" s="185">
        <f>COMMANDE!AC241</f>
        <v>0</v>
      </c>
      <c r="BR241" s="186" t="str">
        <f t="shared" si="237"/>
        <v>-</v>
      </c>
      <c r="BS241" s="187" t="e">
        <f t="shared" si="238"/>
        <v>#VALUE!</v>
      </c>
      <c r="BT241" s="185">
        <f>COMMANDE!AE241</f>
        <v>0</v>
      </c>
      <c r="BU241" s="186" t="str">
        <f t="shared" si="239"/>
        <v>-</v>
      </c>
      <c r="BV241" s="187" t="e">
        <f t="shared" si="240"/>
        <v>#VALUE!</v>
      </c>
      <c r="BW241" s="185">
        <f>COMMANDE!AG241</f>
        <v>0</v>
      </c>
      <c r="BX241" s="186" t="str">
        <f t="shared" si="241"/>
        <v>-</v>
      </c>
      <c r="BY241" s="187" t="e">
        <f t="shared" si="242"/>
        <v>#VALUE!</v>
      </c>
      <c r="BZ241" s="185">
        <f>COMMANDE!AI241</f>
        <v>0</v>
      </c>
      <c r="CA241" s="186" t="str">
        <f t="shared" si="243"/>
        <v>-</v>
      </c>
      <c r="CB241" s="187" t="e">
        <f t="shared" si="244"/>
        <v>#VALUE!</v>
      </c>
      <c r="CC241" s="185">
        <f>COMMANDE!AK241</f>
        <v>0</v>
      </c>
      <c r="CD241" s="186" t="str">
        <f t="shared" si="245"/>
        <v>-</v>
      </c>
      <c r="CE241" s="187" t="e">
        <f t="shared" si="246"/>
        <v>#VALUE!</v>
      </c>
      <c r="CF241" s="185">
        <f>COMMANDE!AM241</f>
        <v>0</v>
      </c>
      <c r="CG241" s="186" t="str">
        <f t="shared" si="247"/>
        <v>-</v>
      </c>
      <c r="CH241" s="187" t="e">
        <f t="shared" si="248"/>
        <v>#VALUE!</v>
      </c>
      <c r="CI241" s="185">
        <f>COMMANDE!AO241</f>
        <v>0</v>
      </c>
      <c r="CJ241" s="186" t="str">
        <f t="shared" si="249"/>
        <v>-</v>
      </c>
      <c r="CK241" s="187" t="e">
        <f t="shared" si="250"/>
        <v>#VALUE!</v>
      </c>
      <c r="CL241" s="185">
        <f>COMMANDE!AQ241</f>
        <v>0</v>
      </c>
      <c r="CM241" s="186" t="str">
        <f t="shared" si="251"/>
        <v>-</v>
      </c>
      <c r="CN241" s="187" t="e">
        <f t="shared" si="252"/>
        <v>#VALUE!</v>
      </c>
      <c r="CO241" s="185">
        <f>COMMANDE!AS241</f>
        <v>0</v>
      </c>
      <c r="CP241" s="186" t="str">
        <f t="shared" si="253"/>
        <v>-</v>
      </c>
      <c r="CQ241" s="187" t="e">
        <f t="shared" si="254"/>
        <v>#VALUE!</v>
      </c>
      <c r="CR241" s="185">
        <f>COMMANDE!AU241</f>
        <v>0</v>
      </c>
      <c r="CS241" s="186" t="str">
        <f t="shared" si="255"/>
        <v>-</v>
      </c>
      <c r="CT241" s="187" t="e">
        <f t="shared" si="256"/>
        <v>#VALUE!</v>
      </c>
      <c r="CU241" s="185">
        <f>COMMANDE!AW241</f>
        <v>0</v>
      </c>
      <c r="CV241" s="186" t="str">
        <f t="shared" si="257"/>
        <v>-</v>
      </c>
      <c r="CW241" s="187" t="e">
        <f t="shared" si="258"/>
        <v>#VALUE!</v>
      </c>
      <c r="CX241" s="185">
        <f>COMMANDE!AY241</f>
        <v>0</v>
      </c>
      <c r="CY241" s="186" t="str">
        <f t="shared" si="259"/>
        <v>-</v>
      </c>
      <c r="CZ241" s="187" t="e">
        <f t="shared" si="260"/>
        <v>#VALUE!</v>
      </c>
      <c r="DA241" s="185">
        <f>COMMANDE!BA241</f>
        <v>0</v>
      </c>
      <c r="DB241" s="186" t="str">
        <f t="shared" si="261"/>
        <v>-</v>
      </c>
      <c r="DC241" s="187" t="e">
        <f t="shared" si="262"/>
        <v>#VALUE!</v>
      </c>
      <c r="DD241" s="416"/>
      <c r="DE241" s="188"/>
    </row>
    <row r="242" spans="1:109" ht="40" customHeight="1" x14ac:dyDescent="0.2">
      <c r="A242" s="390" t="e">
        <f t="shared" si="141"/>
        <v>#VALUE!</v>
      </c>
      <c r="B242" s="390" t="e">
        <f t="shared" si="142"/>
        <v>#VALUE!</v>
      </c>
      <c r="C242" s="390" t="e">
        <f t="shared" si="143"/>
        <v>#VALUE!</v>
      </c>
      <c r="D242" s="390" t="e">
        <f t="shared" si="144"/>
        <v>#VALUE!</v>
      </c>
      <c r="E242" s="390" t="e">
        <f t="shared" si="145"/>
        <v>#VALUE!</v>
      </c>
      <c r="F242" s="390" t="e">
        <f t="shared" si="146"/>
        <v>#VALUE!</v>
      </c>
      <c r="G242" s="390" t="e">
        <f t="shared" si="147"/>
        <v>#VALUE!</v>
      </c>
      <c r="H242" s="390" t="e">
        <f t="shared" si="148"/>
        <v>#VALUE!</v>
      </c>
      <c r="I242" s="390" t="e">
        <f t="shared" si="149"/>
        <v>#VALUE!</v>
      </c>
      <c r="J242" s="390" t="e">
        <f t="shared" si="150"/>
        <v>#VALUE!</v>
      </c>
      <c r="K242" s="390" t="e">
        <f t="shared" si="151"/>
        <v>#VALUE!</v>
      </c>
      <c r="L242" s="390" t="e">
        <f t="shared" si="152"/>
        <v>#VALUE!</v>
      </c>
      <c r="M242" s="390" t="e">
        <f t="shared" si="153"/>
        <v>#VALUE!</v>
      </c>
      <c r="N242" s="390" t="e">
        <f t="shared" si="154"/>
        <v>#VALUE!</v>
      </c>
      <c r="O242" s="390" t="e">
        <f t="shared" si="155"/>
        <v>#VALUE!</v>
      </c>
      <c r="P242" s="390" t="e">
        <f t="shared" si="210"/>
        <v>#VALUE!</v>
      </c>
      <c r="Q242" s="390" t="e">
        <f t="shared" si="211"/>
        <v>#VALUE!</v>
      </c>
      <c r="R242" s="390" t="e">
        <f t="shared" si="212"/>
        <v>#VALUE!</v>
      </c>
      <c r="S242" s="390" t="e">
        <f t="shared" si="213"/>
        <v>#VALUE!</v>
      </c>
      <c r="T242" s="390" t="e">
        <f t="shared" si="214"/>
        <v>#VALUE!</v>
      </c>
      <c r="U242" s="387">
        <f t="shared" si="215"/>
        <v>0</v>
      </c>
      <c r="V242" s="175">
        <f>BDD!A232</f>
        <v>0</v>
      </c>
      <c r="W242" s="176">
        <f>BDD!B232</f>
        <v>0</v>
      </c>
      <c r="X242" s="177" t="str">
        <f>IF(BDD!F232=0, "", BDD!F232)</f>
        <v/>
      </c>
      <c r="Y242" s="178" t="e">
        <f>ROUND(BDD!G232+FDP_CMD_KG, 2)</f>
        <v>#VALUE!</v>
      </c>
      <c r="Z242" s="178" t="e">
        <f>ROUND(BDD!G232+FDP_FACT_KG, 2)</f>
        <v>#DIV/0!</v>
      </c>
      <c r="AA242" s="179">
        <f>BDD!H232</f>
        <v>0</v>
      </c>
      <c r="AB242" s="180" t="str">
        <f>IF(NOT(ISBLANK(BDD!I232)), ROUND(SUM((BDD!G232*reduc1),FDP_CMD_KG), 2), "")</f>
        <v/>
      </c>
      <c r="AC242" s="180" t="str">
        <f>IF(NOT(ISBLANK(BDD!J232)), ROUND(SUM((BDD!G232*reduc2),FDP_CMD_KG), 2), "")</f>
        <v/>
      </c>
      <c r="AD242" s="180" t="str">
        <f>IF(NOT(ISBLANK(BDD!K232)), ROUND(SUM((BDD!G232*reduc3),FDP_CMD_KG), 2), "")</f>
        <v/>
      </c>
      <c r="AE242" s="180" t="str">
        <f>IF(NOT(ISBLANK(BDD!I232)), ROUND(SUM((BDD!G232*reduc1),FDP_FACT_KG), 2), "")</f>
        <v/>
      </c>
      <c r="AF242" s="180" t="str">
        <f>IF(NOT(ISBLANK(BDD!J232)), ROUND(SUM((BDD!G232*reduc2),FDP_FACT_KG), 2), "")</f>
        <v/>
      </c>
      <c r="AG242" s="180" t="str">
        <f>IF(NOT(ISBLANK(BDD!K232)), ROUND(SUM((BDD!G232*reduc3),FDP_FACT_KG), 2), "")</f>
        <v/>
      </c>
      <c r="AH242" s="181">
        <f>BDD!C232</f>
        <v>0</v>
      </c>
      <c r="AI242" s="403">
        <f t="shared" si="216"/>
        <v>0</v>
      </c>
      <c r="AJ242" s="182" t="e">
        <f t="shared" si="217"/>
        <v>#VALUE!</v>
      </c>
      <c r="AK242" s="183" t="e">
        <f t="shared" si="218"/>
        <v>#VALUE!</v>
      </c>
      <c r="AL242" s="534"/>
      <c r="AM242" s="410"/>
      <c r="AN242" s="182" t="e">
        <f t="shared" si="219"/>
        <v>#DIV/0!</v>
      </c>
      <c r="AO242" s="184" t="e">
        <f t="shared" si="220"/>
        <v>#DIV/0!</v>
      </c>
      <c r="AP242" s="174"/>
      <c r="AQ242" s="174"/>
      <c r="AR242" s="534"/>
      <c r="AS242" s="409">
        <f t="shared" si="221"/>
        <v>0</v>
      </c>
      <c r="AT242" s="182" t="e">
        <f t="shared" si="222"/>
        <v>#DIV/0!</v>
      </c>
      <c r="AU242" s="183" t="e">
        <f t="shared" si="263"/>
        <v>#DIV/0!</v>
      </c>
      <c r="AV242" s="185">
        <f>COMMANDE!O242</f>
        <v>0</v>
      </c>
      <c r="AW242" s="186" t="str">
        <f t="shared" si="223"/>
        <v>-</v>
      </c>
      <c r="AX242" s="187" t="e">
        <f t="shared" si="224"/>
        <v>#VALUE!</v>
      </c>
      <c r="AY242" s="185">
        <f>COMMANDE!Q242</f>
        <v>0</v>
      </c>
      <c r="AZ242" s="186" t="str">
        <f t="shared" si="225"/>
        <v>-</v>
      </c>
      <c r="BA242" s="187" t="e">
        <f t="shared" si="226"/>
        <v>#VALUE!</v>
      </c>
      <c r="BB242" s="185">
        <f>COMMANDE!S242</f>
        <v>0</v>
      </c>
      <c r="BC242" s="186" t="str">
        <f t="shared" si="227"/>
        <v>-</v>
      </c>
      <c r="BD242" s="187" t="e">
        <f t="shared" si="228"/>
        <v>#VALUE!</v>
      </c>
      <c r="BE242" s="185">
        <f>COMMANDE!U242</f>
        <v>0</v>
      </c>
      <c r="BF242" s="186" t="str">
        <f t="shared" si="229"/>
        <v>-</v>
      </c>
      <c r="BG242" s="187" t="e">
        <f t="shared" si="230"/>
        <v>#VALUE!</v>
      </c>
      <c r="BH242" s="185">
        <f>COMMANDE!W242</f>
        <v>0</v>
      </c>
      <c r="BI242" s="186" t="str">
        <f t="shared" si="231"/>
        <v>-</v>
      </c>
      <c r="BJ242" s="187" t="e">
        <f t="shared" si="232"/>
        <v>#VALUE!</v>
      </c>
      <c r="BK242" s="185">
        <f>COMMANDE!Y242</f>
        <v>0</v>
      </c>
      <c r="BL242" s="186" t="str">
        <f t="shared" si="233"/>
        <v>-</v>
      </c>
      <c r="BM242" s="187" t="e">
        <f t="shared" si="234"/>
        <v>#VALUE!</v>
      </c>
      <c r="BN242" s="185">
        <f>COMMANDE!AA242</f>
        <v>0</v>
      </c>
      <c r="BO242" s="186" t="str">
        <f t="shared" si="235"/>
        <v>-</v>
      </c>
      <c r="BP242" s="187" t="e">
        <f t="shared" si="236"/>
        <v>#VALUE!</v>
      </c>
      <c r="BQ242" s="185">
        <f>COMMANDE!AC242</f>
        <v>0</v>
      </c>
      <c r="BR242" s="186" t="str">
        <f t="shared" si="237"/>
        <v>-</v>
      </c>
      <c r="BS242" s="187" t="e">
        <f t="shared" si="238"/>
        <v>#VALUE!</v>
      </c>
      <c r="BT242" s="185">
        <f>COMMANDE!AE242</f>
        <v>0</v>
      </c>
      <c r="BU242" s="186" t="str">
        <f t="shared" si="239"/>
        <v>-</v>
      </c>
      <c r="BV242" s="187" t="e">
        <f t="shared" si="240"/>
        <v>#VALUE!</v>
      </c>
      <c r="BW242" s="185">
        <f>COMMANDE!AG242</f>
        <v>0</v>
      </c>
      <c r="BX242" s="186" t="str">
        <f t="shared" si="241"/>
        <v>-</v>
      </c>
      <c r="BY242" s="187" t="e">
        <f t="shared" si="242"/>
        <v>#VALUE!</v>
      </c>
      <c r="BZ242" s="185">
        <f>COMMANDE!AI242</f>
        <v>0</v>
      </c>
      <c r="CA242" s="186" t="str">
        <f t="shared" si="243"/>
        <v>-</v>
      </c>
      <c r="CB242" s="187" t="e">
        <f t="shared" si="244"/>
        <v>#VALUE!</v>
      </c>
      <c r="CC242" s="185">
        <f>COMMANDE!AK242</f>
        <v>0</v>
      </c>
      <c r="CD242" s="186" t="str">
        <f t="shared" si="245"/>
        <v>-</v>
      </c>
      <c r="CE242" s="187" t="e">
        <f t="shared" si="246"/>
        <v>#VALUE!</v>
      </c>
      <c r="CF242" s="185">
        <f>COMMANDE!AM242</f>
        <v>0</v>
      </c>
      <c r="CG242" s="186" t="str">
        <f t="shared" si="247"/>
        <v>-</v>
      </c>
      <c r="CH242" s="187" t="e">
        <f t="shared" si="248"/>
        <v>#VALUE!</v>
      </c>
      <c r="CI242" s="185">
        <f>COMMANDE!AO242</f>
        <v>0</v>
      </c>
      <c r="CJ242" s="186" t="str">
        <f t="shared" si="249"/>
        <v>-</v>
      </c>
      <c r="CK242" s="187" t="e">
        <f t="shared" si="250"/>
        <v>#VALUE!</v>
      </c>
      <c r="CL242" s="185">
        <f>COMMANDE!AQ242</f>
        <v>0</v>
      </c>
      <c r="CM242" s="186" t="str">
        <f t="shared" si="251"/>
        <v>-</v>
      </c>
      <c r="CN242" s="187" t="e">
        <f t="shared" si="252"/>
        <v>#VALUE!</v>
      </c>
      <c r="CO242" s="185">
        <f>COMMANDE!AS242</f>
        <v>0</v>
      </c>
      <c r="CP242" s="186" t="str">
        <f t="shared" si="253"/>
        <v>-</v>
      </c>
      <c r="CQ242" s="187" t="e">
        <f t="shared" si="254"/>
        <v>#VALUE!</v>
      </c>
      <c r="CR242" s="185">
        <f>COMMANDE!AU242</f>
        <v>0</v>
      </c>
      <c r="CS242" s="186" t="str">
        <f t="shared" si="255"/>
        <v>-</v>
      </c>
      <c r="CT242" s="187" t="e">
        <f t="shared" si="256"/>
        <v>#VALUE!</v>
      </c>
      <c r="CU242" s="185">
        <f>COMMANDE!AW242</f>
        <v>0</v>
      </c>
      <c r="CV242" s="186" t="str">
        <f t="shared" si="257"/>
        <v>-</v>
      </c>
      <c r="CW242" s="187" t="e">
        <f t="shared" si="258"/>
        <v>#VALUE!</v>
      </c>
      <c r="CX242" s="185">
        <f>COMMANDE!AY242</f>
        <v>0</v>
      </c>
      <c r="CY242" s="186" t="str">
        <f t="shared" si="259"/>
        <v>-</v>
      </c>
      <c r="CZ242" s="187" t="e">
        <f t="shared" si="260"/>
        <v>#VALUE!</v>
      </c>
      <c r="DA242" s="185">
        <f>COMMANDE!BA242</f>
        <v>0</v>
      </c>
      <c r="DB242" s="186" t="str">
        <f t="shared" si="261"/>
        <v>-</v>
      </c>
      <c r="DC242" s="187" t="e">
        <f t="shared" si="262"/>
        <v>#VALUE!</v>
      </c>
      <c r="DD242" s="416"/>
      <c r="DE242" s="188"/>
    </row>
    <row r="243" spans="1:109" ht="40" customHeight="1" x14ac:dyDescent="0.2">
      <c r="A243" s="390" t="e">
        <f t="shared" si="141"/>
        <v>#VALUE!</v>
      </c>
      <c r="B243" s="390" t="e">
        <f t="shared" si="142"/>
        <v>#VALUE!</v>
      </c>
      <c r="C243" s="390" t="e">
        <f t="shared" si="143"/>
        <v>#VALUE!</v>
      </c>
      <c r="D243" s="390" t="e">
        <f t="shared" si="144"/>
        <v>#VALUE!</v>
      </c>
      <c r="E243" s="390" t="e">
        <f t="shared" si="145"/>
        <v>#VALUE!</v>
      </c>
      <c r="F243" s="390" t="e">
        <f t="shared" si="146"/>
        <v>#VALUE!</v>
      </c>
      <c r="G243" s="390" t="e">
        <f t="shared" si="147"/>
        <v>#VALUE!</v>
      </c>
      <c r="H243" s="390" t="e">
        <f t="shared" si="148"/>
        <v>#VALUE!</v>
      </c>
      <c r="I243" s="390" t="e">
        <f t="shared" si="149"/>
        <v>#VALUE!</v>
      </c>
      <c r="J243" s="390" t="e">
        <f t="shared" si="150"/>
        <v>#VALUE!</v>
      </c>
      <c r="K243" s="390" t="e">
        <f t="shared" si="151"/>
        <v>#VALUE!</v>
      </c>
      <c r="L243" s="390" t="e">
        <f t="shared" si="152"/>
        <v>#VALUE!</v>
      </c>
      <c r="M243" s="390" t="e">
        <f t="shared" si="153"/>
        <v>#VALUE!</v>
      </c>
      <c r="N243" s="390" t="e">
        <f t="shared" si="154"/>
        <v>#VALUE!</v>
      </c>
      <c r="O243" s="390" t="e">
        <f t="shared" si="155"/>
        <v>#VALUE!</v>
      </c>
      <c r="P243" s="390" t="e">
        <f t="shared" si="210"/>
        <v>#VALUE!</v>
      </c>
      <c r="Q243" s="390" t="e">
        <f t="shared" si="211"/>
        <v>#VALUE!</v>
      </c>
      <c r="R243" s="390" t="e">
        <f t="shared" si="212"/>
        <v>#VALUE!</v>
      </c>
      <c r="S243" s="390" t="e">
        <f t="shared" si="213"/>
        <v>#VALUE!</v>
      </c>
      <c r="T243" s="390" t="e">
        <f t="shared" si="214"/>
        <v>#VALUE!</v>
      </c>
      <c r="U243" s="387">
        <f t="shared" si="215"/>
        <v>0</v>
      </c>
      <c r="V243" s="175">
        <f>BDD!A233</f>
        <v>0</v>
      </c>
      <c r="W243" s="176">
        <f>BDD!B233</f>
        <v>0</v>
      </c>
      <c r="X243" s="177" t="str">
        <f>IF(BDD!F233=0, "", BDD!F233)</f>
        <v/>
      </c>
      <c r="Y243" s="178" t="e">
        <f>ROUND(BDD!G233+FDP_CMD_KG, 2)</f>
        <v>#VALUE!</v>
      </c>
      <c r="Z243" s="178" t="e">
        <f>ROUND(BDD!G233+FDP_FACT_KG, 2)</f>
        <v>#DIV/0!</v>
      </c>
      <c r="AA243" s="179">
        <f>BDD!H233</f>
        <v>0</v>
      </c>
      <c r="AB243" s="180" t="str">
        <f>IF(NOT(ISBLANK(BDD!I233)), ROUND(SUM((BDD!G233*reduc1),FDP_CMD_KG), 2), "")</f>
        <v/>
      </c>
      <c r="AC243" s="180" t="str">
        <f>IF(NOT(ISBLANK(BDD!J233)), ROUND(SUM((BDD!G233*reduc2),FDP_CMD_KG), 2), "")</f>
        <v/>
      </c>
      <c r="AD243" s="180" t="str">
        <f>IF(NOT(ISBLANK(BDD!K233)), ROUND(SUM((BDD!G233*reduc3),FDP_CMD_KG), 2), "")</f>
        <v/>
      </c>
      <c r="AE243" s="180" t="str">
        <f>IF(NOT(ISBLANK(BDD!I233)), ROUND(SUM((BDD!G233*reduc1),FDP_FACT_KG), 2), "")</f>
        <v/>
      </c>
      <c r="AF243" s="180" t="str">
        <f>IF(NOT(ISBLANK(BDD!J233)), ROUND(SUM((BDD!G233*reduc2),FDP_FACT_KG), 2), "")</f>
        <v/>
      </c>
      <c r="AG243" s="180" t="str">
        <f>IF(NOT(ISBLANK(BDD!K233)), ROUND(SUM((BDD!G233*reduc3),FDP_FACT_KG), 2), "")</f>
        <v/>
      </c>
      <c r="AH243" s="181">
        <f>BDD!C233</f>
        <v>0</v>
      </c>
      <c r="AI243" s="403">
        <f t="shared" si="216"/>
        <v>0</v>
      </c>
      <c r="AJ243" s="182" t="e">
        <f t="shared" si="217"/>
        <v>#VALUE!</v>
      </c>
      <c r="AK243" s="183" t="e">
        <f t="shared" si="218"/>
        <v>#VALUE!</v>
      </c>
      <c r="AL243" s="534"/>
      <c r="AM243" s="410"/>
      <c r="AN243" s="182" t="e">
        <f t="shared" si="219"/>
        <v>#DIV/0!</v>
      </c>
      <c r="AO243" s="184" t="e">
        <f t="shared" si="220"/>
        <v>#DIV/0!</v>
      </c>
      <c r="AP243" s="174"/>
      <c r="AQ243" s="174"/>
      <c r="AR243" s="534"/>
      <c r="AS243" s="409">
        <f t="shared" si="221"/>
        <v>0</v>
      </c>
      <c r="AT243" s="182" t="e">
        <f t="shared" si="222"/>
        <v>#DIV/0!</v>
      </c>
      <c r="AU243" s="183" t="e">
        <f t="shared" si="263"/>
        <v>#DIV/0!</v>
      </c>
      <c r="AV243" s="185">
        <f>COMMANDE!O243</f>
        <v>0</v>
      </c>
      <c r="AW243" s="186" t="str">
        <f t="shared" si="223"/>
        <v>-</v>
      </c>
      <c r="AX243" s="187" t="e">
        <f t="shared" si="224"/>
        <v>#VALUE!</v>
      </c>
      <c r="AY243" s="185">
        <f>COMMANDE!Q243</f>
        <v>0</v>
      </c>
      <c r="AZ243" s="186" t="str">
        <f t="shared" si="225"/>
        <v>-</v>
      </c>
      <c r="BA243" s="187" t="e">
        <f t="shared" si="226"/>
        <v>#VALUE!</v>
      </c>
      <c r="BB243" s="185">
        <f>COMMANDE!S243</f>
        <v>0</v>
      </c>
      <c r="BC243" s="186" t="str">
        <f t="shared" si="227"/>
        <v>-</v>
      </c>
      <c r="BD243" s="187" t="e">
        <f t="shared" si="228"/>
        <v>#VALUE!</v>
      </c>
      <c r="BE243" s="185">
        <f>COMMANDE!U243</f>
        <v>0</v>
      </c>
      <c r="BF243" s="186" t="str">
        <f t="shared" si="229"/>
        <v>-</v>
      </c>
      <c r="BG243" s="187" t="e">
        <f t="shared" si="230"/>
        <v>#VALUE!</v>
      </c>
      <c r="BH243" s="185">
        <f>COMMANDE!W243</f>
        <v>0</v>
      </c>
      <c r="BI243" s="186" t="str">
        <f t="shared" si="231"/>
        <v>-</v>
      </c>
      <c r="BJ243" s="187" t="e">
        <f t="shared" si="232"/>
        <v>#VALUE!</v>
      </c>
      <c r="BK243" s="185">
        <f>COMMANDE!Y243</f>
        <v>0</v>
      </c>
      <c r="BL243" s="186" t="str">
        <f t="shared" si="233"/>
        <v>-</v>
      </c>
      <c r="BM243" s="187" t="e">
        <f t="shared" si="234"/>
        <v>#VALUE!</v>
      </c>
      <c r="BN243" s="185">
        <f>COMMANDE!AA243</f>
        <v>0</v>
      </c>
      <c r="BO243" s="186" t="str">
        <f t="shared" si="235"/>
        <v>-</v>
      </c>
      <c r="BP243" s="187" t="e">
        <f t="shared" si="236"/>
        <v>#VALUE!</v>
      </c>
      <c r="BQ243" s="185">
        <f>COMMANDE!AC243</f>
        <v>0</v>
      </c>
      <c r="BR243" s="186" t="str">
        <f t="shared" si="237"/>
        <v>-</v>
      </c>
      <c r="BS243" s="187" t="e">
        <f t="shared" si="238"/>
        <v>#VALUE!</v>
      </c>
      <c r="BT243" s="185">
        <f>COMMANDE!AE243</f>
        <v>0</v>
      </c>
      <c r="BU243" s="186" t="str">
        <f t="shared" si="239"/>
        <v>-</v>
      </c>
      <c r="BV243" s="187" t="e">
        <f t="shared" si="240"/>
        <v>#VALUE!</v>
      </c>
      <c r="BW243" s="185">
        <f>COMMANDE!AG243</f>
        <v>0</v>
      </c>
      <c r="BX243" s="186" t="str">
        <f t="shared" si="241"/>
        <v>-</v>
      </c>
      <c r="BY243" s="187" t="e">
        <f t="shared" si="242"/>
        <v>#VALUE!</v>
      </c>
      <c r="BZ243" s="185">
        <f>COMMANDE!AI243</f>
        <v>0</v>
      </c>
      <c r="CA243" s="186" t="str">
        <f t="shared" si="243"/>
        <v>-</v>
      </c>
      <c r="CB243" s="187" t="e">
        <f t="shared" si="244"/>
        <v>#VALUE!</v>
      </c>
      <c r="CC243" s="185">
        <f>COMMANDE!AK243</f>
        <v>0</v>
      </c>
      <c r="CD243" s="186" t="str">
        <f t="shared" si="245"/>
        <v>-</v>
      </c>
      <c r="CE243" s="187" t="e">
        <f t="shared" si="246"/>
        <v>#VALUE!</v>
      </c>
      <c r="CF243" s="185">
        <f>COMMANDE!AM243</f>
        <v>0</v>
      </c>
      <c r="CG243" s="186" t="str">
        <f t="shared" si="247"/>
        <v>-</v>
      </c>
      <c r="CH243" s="187" t="e">
        <f t="shared" si="248"/>
        <v>#VALUE!</v>
      </c>
      <c r="CI243" s="185">
        <f>COMMANDE!AO243</f>
        <v>0</v>
      </c>
      <c r="CJ243" s="186" t="str">
        <f t="shared" si="249"/>
        <v>-</v>
      </c>
      <c r="CK243" s="187" t="e">
        <f t="shared" si="250"/>
        <v>#VALUE!</v>
      </c>
      <c r="CL243" s="185">
        <f>COMMANDE!AQ243</f>
        <v>0</v>
      </c>
      <c r="CM243" s="186" t="str">
        <f t="shared" si="251"/>
        <v>-</v>
      </c>
      <c r="CN243" s="187" t="e">
        <f t="shared" si="252"/>
        <v>#VALUE!</v>
      </c>
      <c r="CO243" s="185">
        <f>COMMANDE!AS243</f>
        <v>0</v>
      </c>
      <c r="CP243" s="186" t="str">
        <f t="shared" si="253"/>
        <v>-</v>
      </c>
      <c r="CQ243" s="187" t="e">
        <f t="shared" si="254"/>
        <v>#VALUE!</v>
      </c>
      <c r="CR243" s="185">
        <f>COMMANDE!AU243</f>
        <v>0</v>
      </c>
      <c r="CS243" s="186" t="str">
        <f t="shared" si="255"/>
        <v>-</v>
      </c>
      <c r="CT243" s="187" t="e">
        <f t="shared" si="256"/>
        <v>#VALUE!</v>
      </c>
      <c r="CU243" s="185">
        <f>COMMANDE!AW243</f>
        <v>0</v>
      </c>
      <c r="CV243" s="186" t="str">
        <f t="shared" si="257"/>
        <v>-</v>
      </c>
      <c r="CW243" s="187" t="e">
        <f t="shared" si="258"/>
        <v>#VALUE!</v>
      </c>
      <c r="CX243" s="185">
        <f>COMMANDE!AY243</f>
        <v>0</v>
      </c>
      <c r="CY243" s="186" t="str">
        <f t="shared" si="259"/>
        <v>-</v>
      </c>
      <c r="CZ243" s="187" t="e">
        <f t="shared" si="260"/>
        <v>#VALUE!</v>
      </c>
      <c r="DA243" s="185">
        <f>COMMANDE!BA243</f>
        <v>0</v>
      </c>
      <c r="DB243" s="186" t="str">
        <f t="shared" si="261"/>
        <v>-</v>
      </c>
      <c r="DC243" s="187" t="e">
        <f t="shared" si="262"/>
        <v>#VALUE!</v>
      </c>
      <c r="DD243" s="416"/>
      <c r="DE243" s="188"/>
    </row>
    <row r="244" spans="1:109" ht="40" customHeight="1" x14ac:dyDescent="0.2">
      <c r="A244" s="390" t="e">
        <f t="shared" si="141"/>
        <v>#VALUE!</v>
      </c>
      <c r="B244" s="390" t="e">
        <f t="shared" si="142"/>
        <v>#VALUE!</v>
      </c>
      <c r="C244" s="390" t="e">
        <f t="shared" si="143"/>
        <v>#VALUE!</v>
      </c>
      <c r="D244" s="390" t="e">
        <f t="shared" si="144"/>
        <v>#VALUE!</v>
      </c>
      <c r="E244" s="390" t="e">
        <f t="shared" si="145"/>
        <v>#VALUE!</v>
      </c>
      <c r="F244" s="390" t="e">
        <f t="shared" si="146"/>
        <v>#VALUE!</v>
      </c>
      <c r="G244" s="390" t="e">
        <f t="shared" si="147"/>
        <v>#VALUE!</v>
      </c>
      <c r="H244" s="390" t="e">
        <f t="shared" si="148"/>
        <v>#VALUE!</v>
      </c>
      <c r="I244" s="390" t="e">
        <f t="shared" si="149"/>
        <v>#VALUE!</v>
      </c>
      <c r="J244" s="390" t="e">
        <f t="shared" si="150"/>
        <v>#VALUE!</v>
      </c>
      <c r="K244" s="390" t="e">
        <f t="shared" si="151"/>
        <v>#VALUE!</v>
      </c>
      <c r="L244" s="390" t="e">
        <f t="shared" si="152"/>
        <v>#VALUE!</v>
      </c>
      <c r="M244" s="390" t="e">
        <f t="shared" si="153"/>
        <v>#VALUE!</v>
      </c>
      <c r="N244" s="390" t="e">
        <f t="shared" si="154"/>
        <v>#VALUE!</v>
      </c>
      <c r="O244" s="390" t="e">
        <f t="shared" si="155"/>
        <v>#VALUE!</v>
      </c>
      <c r="P244" s="390" t="e">
        <f t="shared" si="210"/>
        <v>#VALUE!</v>
      </c>
      <c r="Q244" s="390" t="e">
        <f t="shared" si="211"/>
        <v>#VALUE!</v>
      </c>
      <c r="R244" s="390" t="e">
        <f t="shared" si="212"/>
        <v>#VALUE!</v>
      </c>
      <c r="S244" s="390" t="e">
        <f t="shared" si="213"/>
        <v>#VALUE!</v>
      </c>
      <c r="T244" s="390" t="e">
        <f t="shared" si="214"/>
        <v>#VALUE!</v>
      </c>
      <c r="U244" s="387">
        <f t="shared" si="215"/>
        <v>0</v>
      </c>
      <c r="V244" s="175">
        <f>BDD!A234</f>
        <v>0</v>
      </c>
      <c r="W244" s="176">
        <f>BDD!B234</f>
        <v>0</v>
      </c>
      <c r="X244" s="177" t="str">
        <f>IF(BDD!F234=0, "", BDD!F234)</f>
        <v/>
      </c>
      <c r="Y244" s="178" t="e">
        <f>ROUND(BDD!G234+FDP_CMD_KG, 2)</f>
        <v>#VALUE!</v>
      </c>
      <c r="Z244" s="178" t="e">
        <f>ROUND(BDD!G234+FDP_FACT_KG, 2)</f>
        <v>#DIV/0!</v>
      </c>
      <c r="AA244" s="179">
        <f>BDD!H234</f>
        <v>0</v>
      </c>
      <c r="AB244" s="180" t="str">
        <f>IF(NOT(ISBLANK(BDD!I234)), ROUND(SUM((BDD!G234*reduc1),FDP_CMD_KG), 2), "")</f>
        <v/>
      </c>
      <c r="AC244" s="180" t="str">
        <f>IF(NOT(ISBLANK(BDD!J234)), ROUND(SUM((BDD!G234*reduc2),FDP_CMD_KG), 2), "")</f>
        <v/>
      </c>
      <c r="AD244" s="180" t="str">
        <f>IF(NOT(ISBLANK(BDD!K234)), ROUND(SUM((BDD!G234*reduc3),FDP_CMD_KG), 2), "")</f>
        <v/>
      </c>
      <c r="AE244" s="180" t="str">
        <f>IF(NOT(ISBLANK(BDD!I234)), ROUND(SUM((BDD!G234*reduc1),FDP_FACT_KG), 2), "")</f>
        <v/>
      </c>
      <c r="AF244" s="180" t="str">
        <f>IF(NOT(ISBLANK(BDD!J234)), ROUND(SUM((BDD!G234*reduc2),FDP_FACT_KG), 2), "")</f>
        <v/>
      </c>
      <c r="AG244" s="180" t="str">
        <f>IF(NOT(ISBLANK(BDD!K234)), ROUND(SUM((BDD!G234*reduc3),FDP_FACT_KG), 2), "")</f>
        <v/>
      </c>
      <c r="AH244" s="181">
        <f>BDD!C234</f>
        <v>0</v>
      </c>
      <c r="AI244" s="403">
        <f t="shared" si="216"/>
        <v>0</v>
      </c>
      <c r="AJ244" s="182" t="e">
        <f t="shared" si="217"/>
        <v>#VALUE!</v>
      </c>
      <c r="AK244" s="183" t="e">
        <f t="shared" si="218"/>
        <v>#VALUE!</v>
      </c>
      <c r="AL244" s="534"/>
      <c r="AM244" s="410"/>
      <c r="AN244" s="182" t="e">
        <f t="shared" si="219"/>
        <v>#DIV/0!</v>
      </c>
      <c r="AO244" s="184" t="e">
        <f t="shared" si="220"/>
        <v>#DIV/0!</v>
      </c>
      <c r="AP244" s="174"/>
      <c r="AQ244" s="174"/>
      <c r="AR244" s="534"/>
      <c r="AS244" s="409">
        <f t="shared" si="221"/>
        <v>0</v>
      </c>
      <c r="AT244" s="182" t="e">
        <f t="shared" si="222"/>
        <v>#DIV/0!</v>
      </c>
      <c r="AU244" s="183" t="e">
        <f t="shared" si="263"/>
        <v>#DIV/0!</v>
      </c>
      <c r="AV244" s="185">
        <f>COMMANDE!O244</f>
        <v>0</v>
      </c>
      <c r="AW244" s="186" t="str">
        <f t="shared" si="223"/>
        <v>-</v>
      </c>
      <c r="AX244" s="187" t="e">
        <f t="shared" si="224"/>
        <v>#VALUE!</v>
      </c>
      <c r="AY244" s="185">
        <f>COMMANDE!Q244</f>
        <v>0</v>
      </c>
      <c r="AZ244" s="186" t="str">
        <f t="shared" si="225"/>
        <v>-</v>
      </c>
      <c r="BA244" s="187" t="e">
        <f t="shared" si="226"/>
        <v>#VALUE!</v>
      </c>
      <c r="BB244" s="185">
        <f>COMMANDE!S244</f>
        <v>0</v>
      </c>
      <c r="BC244" s="186" t="str">
        <f t="shared" si="227"/>
        <v>-</v>
      </c>
      <c r="BD244" s="187" t="e">
        <f t="shared" si="228"/>
        <v>#VALUE!</v>
      </c>
      <c r="BE244" s="185">
        <f>COMMANDE!U244</f>
        <v>0</v>
      </c>
      <c r="BF244" s="186" t="str">
        <f t="shared" si="229"/>
        <v>-</v>
      </c>
      <c r="BG244" s="187" t="e">
        <f t="shared" si="230"/>
        <v>#VALUE!</v>
      </c>
      <c r="BH244" s="185">
        <f>COMMANDE!W244</f>
        <v>0</v>
      </c>
      <c r="BI244" s="186" t="str">
        <f t="shared" si="231"/>
        <v>-</v>
      </c>
      <c r="BJ244" s="187" t="e">
        <f t="shared" si="232"/>
        <v>#VALUE!</v>
      </c>
      <c r="BK244" s="185">
        <f>COMMANDE!Y244</f>
        <v>0</v>
      </c>
      <c r="BL244" s="186" t="str">
        <f t="shared" si="233"/>
        <v>-</v>
      </c>
      <c r="BM244" s="187" t="e">
        <f t="shared" si="234"/>
        <v>#VALUE!</v>
      </c>
      <c r="BN244" s="185">
        <f>COMMANDE!AA244</f>
        <v>0</v>
      </c>
      <c r="BO244" s="186" t="str">
        <f t="shared" si="235"/>
        <v>-</v>
      </c>
      <c r="BP244" s="187" t="e">
        <f t="shared" si="236"/>
        <v>#VALUE!</v>
      </c>
      <c r="BQ244" s="185">
        <f>COMMANDE!AC244</f>
        <v>0</v>
      </c>
      <c r="BR244" s="186" t="str">
        <f t="shared" si="237"/>
        <v>-</v>
      </c>
      <c r="BS244" s="187" t="e">
        <f t="shared" si="238"/>
        <v>#VALUE!</v>
      </c>
      <c r="BT244" s="185">
        <f>COMMANDE!AE244</f>
        <v>0</v>
      </c>
      <c r="BU244" s="186" t="str">
        <f t="shared" si="239"/>
        <v>-</v>
      </c>
      <c r="BV244" s="187" t="e">
        <f t="shared" si="240"/>
        <v>#VALUE!</v>
      </c>
      <c r="BW244" s="185">
        <f>COMMANDE!AG244</f>
        <v>0</v>
      </c>
      <c r="BX244" s="186" t="str">
        <f t="shared" si="241"/>
        <v>-</v>
      </c>
      <c r="BY244" s="187" t="e">
        <f t="shared" si="242"/>
        <v>#VALUE!</v>
      </c>
      <c r="BZ244" s="185">
        <f>COMMANDE!AI244</f>
        <v>0</v>
      </c>
      <c r="CA244" s="186" t="str">
        <f t="shared" si="243"/>
        <v>-</v>
      </c>
      <c r="CB244" s="187" t="e">
        <f t="shared" si="244"/>
        <v>#VALUE!</v>
      </c>
      <c r="CC244" s="185">
        <f>COMMANDE!AK244</f>
        <v>0</v>
      </c>
      <c r="CD244" s="186" t="str">
        <f t="shared" si="245"/>
        <v>-</v>
      </c>
      <c r="CE244" s="187" t="e">
        <f t="shared" si="246"/>
        <v>#VALUE!</v>
      </c>
      <c r="CF244" s="185">
        <f>COMMANDE!AM244</f>
        <v>0</v>
      </c>
      <c r="CG244" s="186" t="str">
        <f t="shared" si="247"/>
        <v>-</v>
      </c>
      <c r="CH244" s="187" t="e">
        <f t="shared" si="248"/>
        <v>#VALUE!</v>
      </c>
      <c r="CI244" s="185">
        <f>COMMANDE!AO244</f>
        <v>0</v>
      </c>
      <c r="CJ244" s="186" t="str">
        <f t="shared" si="249"/>
        <v>-</v>
      </c>
      <c r="CK244" s="187" t="e">
        <f t="shared" si="250"/>
        <v>#VALUE!</v>
      </c>
      <c r="CL244" s="185">
        <f>COMMANDE!AQ244</f>
        <v>0</v>
      </c>
      <c r="CM244" s="186" t="str">
        <f t="shared" si="251"/>
        <v>-</v>
      </c>
      <c r="CN244" s="187" t="e">
        <f t="shared" si="252"/>
        <v>#VALUE!</v>
      </c>
      <c r="CO244" s="185">
        <f>COMMANDE!AS244</f>
        <v>0</v>
      </c>
      <c r="CP244" s="186" t="str">
        <f t="shared" si="253"/>
        <v>-</v>
      </c>
      <c r="CQ244" s="187" t="e">
        <f t="shared" si="254"/>
        <v>#VALUE!</v>
      </c>
      <c r="CR244" s="185">
        <f>COMMANDE!AU244</f>
        <v>0</v>
      </c>
      <c r="CS244" s="186" t="str">
        <f t="shared" si="255"/>
        <v>-</v>
      </c>
      <c r="CT244" s="187" t="e">
        <f t="shared" si="256"/>
        <v>#VALUE!</v>
      </c>
      <c r="CU244" s="185">
        <f>COMMANDE!AW244</f>
        <v>0</v>
      </c>
      <c r="CV244" s="186" t="str">
        <f t="shared" si="257"/>
        <v>-</v>
      </c>
      <c r="CW244" s="187" t="e">
        <f t="shared" si="258"/>
        <v>#VALUE!</v>
      </c>
      <c r="CX244" s="185">
        <f>COMMANDE!AY244</f>
        <v>0</v>
      </c>
      <c r="CY244" s="186" t="str">
        <f t="shared" si="259"/>
        <v>-</v>
      </c>
      <c r="CZ244" s="187" t="e">
        <f t="shared" si="260"/>
        <v>#VALUE!</v>
      </c>
      <c r="DA244" s="185">
        <f>COMMANDE!BA244</f>
        <v>0</v>
      </c>
      <c r="DB244" s="186" t="str">
        <f t="shared" si="261"/>
        <v>-</v>
      </c>
      <c r="DC244" s="187" t="e">
        <f t="shared" si="262"/>
        <v>#VALUE!</v>
      </c>
      <c r="DD244" s="416"/>
      <c r="DE244" s="188"/>
    </row>
    <row r="245" spans="1:109" ht="40" customHeight="1" x14ac:dyDescent="0.2">
      <c r="A245" s="391" t="e">
        <f t="shared" si="141"/>
        <v>#VALUE!</v>
      </c>
      <c r="B245" s="391" t="e">
        <f t="shared" si="142"/>
        <v>#VALUE!</v>
      </c>
      <c r="C245" s="391" t="e">
        <f t="shared" si="143"/>
        <v>#VALUE!</v>
      </c>
      <c r="D245" s="391" t="e">
        <f t="shared" si="144"/>
        <v>#VALUE!</v>
      </c>
      <c r="E245" s="391" t="e">
        <f t="shared" si="145"/>
        <v>#VALUE!</v>
      </c>
      <c r="F245" s="391" t="e">
        <f t="shared" si="146"/>
        <v>#VALUE!</v>
      </c>
      <c r="G245" s="391" t="e">
        <f t="shared" si="147"/>
        <v>#VALUE!</v>
      </c>
      <c r="H245" s="391" t="e">
        <f t="shared" si="148"/>
        <v>#VALUE!</v>
      </c>
      <c r="I245" s="391" t="e">
        <f t="shared" si="149"/>
        <v>#VALUE!</v>
      </c>
      <c r="J245" s="391" t="e">
        <f t="shared" si="150"/>
        <v>#VALUE!</v>
      </c>
      <c r="K245" s="391" t="e">
        <f t="shared" si="151"/>
        <v>#VALUE!</v>
      </c>
      <c r="L245" s="391" t="e">
        <f t="shared" si="152"/>
        <v>#VALUE!</v>
      </c>
      <c r="M245" s="391" t="e">
        <f t="shared" si="153"/>
        <v>#VALUE!</v>
      </c>
      <c r="N245" s="391" t="e">
        <f t="shared" si="154"/>
        <v>#VALUE!</v>
      </c>
      <c r="O245" s="391" t="e">
        <f t="shared" si="155"/>
        <v>#VALUE!</v>
      </c>
      <c r="P245" s="390" t="e">
        <f t="shared" si="210"/>
        <v>#VALUE!</v>
      </c>
      <c r="Q245" s="390" t="e">
        <f t="shared" si="211"/>
        <v>#VALUE!</v>
      </c>
      <c r="R245" s="390" t="e">
        <f t="shared" si="212"/>
        <v>#VALUE!</v>
      </c>
      <c r="S245" s="390" t="e">
        <f t="shared" si="213"/>
        <v>#VALUE!</v>
      </c>
      <c r="T245" s="390" t="e">
        <f t="shared" si="214"/>
        <v>#VALUE!</v>
      </c>
      <c r="U245" s="387">
        <f t="shared" si="215"/>
        <v>0</v>
      </c>
      <c r="V245" s="175">
        <f>BDD!A235</f>
        <v>0</v>
      </c>
      <c r="W245" s="176">
        <f>BDD!B235</f>
        <v>0</v>
      </c>
      <c r="X245" s="177" t="str">
        <f>IF(BDD!F235=0, "", BDD!F235)</f>
        <v/>
      </c>
      <c r="Y245" s="178" t="e">
        <f>ROUND(BDD!G235+FDP_CMD_KG, 2)</f>
        <v>#VALUE!</v>
      </c>
      <c r="Z245" s="178" t="e">
        <f>ROUND(BDD!G235+FDP_FACT_KG, 2)</f>
        <v>#DIV/0!</v>
      </c>
      <c r="AA245" s="179">
        <f>BDD!H235</f>
        <v>0</v>
      </c>
      <c r="AB245" s="180" t="str">
        <f>IF(NOT(ISBLANK(BDD!I235)), ROUND(SUM((BDD!G235*reduc1),FDP_CMD_KG), 2), "")</f>
        <v/>
      </c>
      <c r="AC245" s="180" t="str">
        <f>IF(NOT(ISBLANK(BDD!J235)), ROUND(SUM((BDD!G235*reduc2),FDP_CMD_KG), 2), "")</f>
        <v/>
      </c>
      <c r="AD245" s="180" t="str">
        <f>IF(NOT(ISBLANK(BDD!K235)), ROUND(SUM((BDD!G235*reduc3),FDP_CMD_KG), 2), "")</f>
        <v/>
      </c>
      <c r="AE245" s="180" t="str">
        <f>IF(NOT(ISBLANK(BDD!I235)), ROUND(SUM((BDD!G235*reduc1),FDP_FACT_KG), 2), "")</f>
        <v/>
      </c>
      <c r="AF245" s="180" t="str">
        <f>IF(NOT(ISBLANK(BDD!J235)), ROUND(SUM((BDD!G235*reduc2),FDP_FACT_KG), 2), "")</f>
        <v/>
      </c>
      <c r="AG245" s="180" t="str">
        <f>IF(NOT(ISBLANK(BDD!K235)), ROUND(SUM((BDD!G235*reduc3),FDP_FACT_KG), 2), "")</f>
        <v/>
      </c>
      <c r="AH245" s="181">
        <f>BDD!C235</f>
        <v>0</v>
      </c>
      <c r="AI245" s="403">
        <f t="shared" si="216"/>
        <v>0</v>
      </c>
      <c r="AJ245" s="182" t="e">
        <f t="shared" si="217"/>
        <v>#VALUE!</v>
      </c>
      <c r="AK245" s="183" t="e">
        <f t="shared" si="218"/>
        <v>#VALUE!</v>
      </c>
      <c r="AL245" s="534"/>
      <c r="AM245" s="410"/>
      <c r="AN245" s="182" t="e">
        <f t="shared" si="219"/>
        <v>#DIV/0!</v>
      </c>
      <c r="AO245" s="184" t="e">
        <f t="shared" si="220"/>
        <v>#DIV/0!</v>
      </c>
      <c r="AP245" s="174"/>
      <c r="AQ245" s="174"/>
      <c r="AR245" s="534"/>
      <c r="AS245" s="409">
        <f t="shared" si="221"/>
        <v>0</v>
      </c>
      <c r="AT245" s="182" t="e">
        <f t="shared" si="222"/>
        <v>#DIV/0!</v>
      </c>
      <c r="AU245" s="183" t="e">
        <f t="shared" si="263"/>
        <v>#DIV/0!</v>
      </c>
      <c r="AV245" s="185">
        <f>COMMANDE!O245</f>
        <v>0</v>
      </c>
      <c r="AW245" s="186" t="str">
        <f t="shared" si="223"/>
        <v>-</v>
      </c>
      <c r="AX245" s="187" t="e">
        <f t="shared" si="224"/>
        <v>#VALUE!</v>
      </c>
      <c r="AY245" s="185">
        <f>COMMANDE!Q245</f>
        <v>0</v>
      </c>
      <c r="AZ245" s="186" t="str">
        <f t="shared" si="225"/>
        <v>-</v>
      </c>
      <c r="BA245" s="187" t="e">
        <f t="shared" si="226"/>
        <v>#VALUE!</v>
      </c>
      <c r="BB245" s="185">
        <f>COMMANDE!S245</f>
        <v>0</v>
      </c>
      <c r="BC245" s="186" t="str">
        <f t="shared" si="227"/>
        <v>-</v>
      </c>
      <c r="BD245" s="187" t="e">
        <f t="shared" si="228"/>
        <v>#VALUE!</v>
      </c>
      <c r="BE245" s="185">
        <f>COMMANDE!U245</f>
        <v>0</v>
      </c>
      <c r="BF245" s="186" t="str">
        <f t="shared" si="229"/>
        <v>-</v>
      </c>
      <c r="BG245" s="187" t="e">
        <f t="shared" si="230"/>
        <v>#VALUE!</v>
      </c>
      <c r="BH245" s="185">
        <f>COMMANDE!W245</f>
        <v>0</v>
      </c>
      <c r="BI245" s="186" t="str">
        <f t="shared" si="231"/>
        <v>-</v>
      </c>
      <c r="BJ245" s="187" t="e">
        <f t="shared" si="232"/>
        <v>#VALUE!</v>
      </c>
      <c r="BK245" s="185">
        <f>COMMANDE!Y245</f>
        <v>0</v>
      </c>
      <c r="BL245" s="186" t="str">
        <f t="shared" si="233"/>
        <v>-</v>
      </c>
      <c r="BM245" s="187" t="e">
        <f t="shared" si="234"/>
        <v>#VALUE!</v>
      </c>
      <c r="BN245" s="185">
        <f>COMMANDE!AA245</f>
        <v>0</v>
      </c>
      <c r="BO245" s="186" t="str">
        <f t="shared" si="235"/>
        <v>-</v>
      </c>
      <c r="BP245" s="187" t="e">
        <f t="shared" si="236"/>
        <v>#VALUE!</v>
      </c>
      <c r="BQ245" s="185">
        <f>COMMANDE!AC245</f>
        <v>0</v>
      </c>
      <c r="BR245" s="186" t="str">
        <f t="shared" si="237"/>
        <v>-</v>
      </c>
      <c r="BS245" s="187" t="e">
        <f t="shared" si="238"/>
        <v>#VALUE!</v>
      </c>
      <c r="BT245" s="185">
        <f>COMMANDE!AE245</f>
        <v>0</v>
      </c>
      <c r="BU245" s="186" t="str">
        <f t="shared" si="239"/>
        <v>-</v>
      </c>
      <c r="BV245" s="187" t="e">
        <f t="shared" si="240"/>
        <v>#VALUE!</v>
      </c>
      <c r="BW245" s="185">
        <f>COMMANDE!AG245</f>
        <v>0</v>
      </c>
      <c r="BX245" s="186" t="str">
        <f t="shared" si="241"/>
        <v>-</v>
      </c>
      <c r="BY245" s="187" t="e">
        <f t="shared" si="242"/>
        <v>#VALUE!</v>
      </c>
      <c r="BZ245" s="185">
        <f>COMMANDE!AI245</f>
        <v>0</v>
      </c>
      <c r="CA245" s="186" t="str">
        <f t="shared" si="243"/>
        <v>-</v>
      </c>
      <c r="CB245" s="187" t="e">
        <f t="shared" si="244"/>
        <v>#VALUE!</v>
      </c>
      <c r="CC245" s="185">
        <f>COMMANDE!AK245</f>
        <v>0</v>
      </c>
      <c r="CD245" s="186" t="str">
        <f t="shared" si="245"/>
        <v>-</v>
      </c>
      <c r="CE245" s="187" t="e">
        <f t="shared" si="246"/>
        <v>#VALUE!</v>
      </c>
      <c r="CF245" s="185">
        <f>COMMANDE!AM245</f>
        <v>0</v>
      </c>
      <c r="CG245" s="186" t="str">
        <f t="shared" si="247"/>
        <v>-</v>
      </c>
      <c r="CH245" s="187" t="e">
        <f t="shared" si="248"/>
        <v>#VALUE!</v>
      </c>
      <c r="CI245" s="185">
        <f>COMMANDE!AO245</f>
        <v>0</v>
      </c>
      <c r="CJ245" s="186" t="str">
        <f t="shared" si="249"/>
        <v>-</v>
      </c>
      <c r="CK245" s="187" t="e">
        <f t="shared" si="250"/>
        <v>#VALUE!</v>
      </c>
      <c r="CL245" s="185">
        <f>COMMANDE!AQ245</f>
        <v>0</v>
      </c>
      <c r="CM245" s="186" t="str">
        <f t="shared" si="251"/>
        <v>-</v>
      </c>
      <c r="CN245" s="187" t="e">
        <f t="shared" si="252"/>
        <v>#VALUE!</v>
      </c>
      <c r="CO245" s="185">
        <f>COMMANDE!AS245</f>
        <v>0</v>
      </c>
      <c r="CP245" s="186" t="str">
        <f t="shared" si="253"/>
        <v>-</v>
      </c>
      <c r="CQ245" s="187" t="e">
        <f t="shared" si="254"/>
        <v>#VALUE!</v>
      </c>
      <c r="CR245" s="185">
        <f>COMMANDE!AU245</f>
        <v>0</v>
      </c>
      <c r="CS245" s="186" t="str">
        <f t="shared" si="255"/>
        <v>-</v>
      </c>
      <c r="CT245" s="187" t="e">
        <f t="shared" si="256"/>
        <v>#VALUE!</v>
      </c>
      <c r="CU245" s="185">
        <f>COMMANDE!AW245</f>
        <v>0</v>
      </c>
      <c r="CV245" s="186" t="str">
        <f t="shared" si="257"/>
        <v>-</v>
      </c>
      <c r="CW245" s="187" t="e">
        <f t="shared" si="258"/>
        <v>#VALUE!</v>
      </c>
      <c r="CX245" s="185">
        <f>COMMANDE!AY245</f>
        <v>0</v>
      </c>
      <c r="CY245" s="186" t="str">
        <f t="shared" si="259"/>
        <v>-</v>
      </c>
      <c r="CZ245" s="187" t="e">
        <f t="shared" si="260"/>
        <v>#VALUE!</v>
      </c>
      <c r="DA245" s="185">
        <f>COMMANDE!BA245</f>
        <v>0</v>
      </c>
      <c r="DB245" s="186" t="str">
        <f t="shared" si="261"/>
        <v>-</v>
      </c>
      <c r="DC245" s="187" t="e">
        <f t="shared" si="262"/>
        <v>#VALUE!</v>
      </c>
      <c r="DD245" s="416"/>
      <c r="DE245" s="188"/>
    </row>
    <row r="246" spans="1:109" ht="40" customHeight="1" x14ac:dyDescent="0.2">
      <c r="A246" s="391" t="e">
        <f t="shared" si="141"/>
        <v>#VALUE!</v>
      </c>
      <c r="B246" s="391" t="e">
        <f t="shared" si="142"/>
        <v>#VALUE!</v>
      </c>
      <c r="C246" s="391" t="e">
        <f t="shared" si="143"/>
        <v>#VALUE!</v>
      </c>
      <c r="D246" s="391" t="e">
        <f t="shared" si="144"/>
        <v>#VALUE!</v>
      </c>
      <c r="E246" s="391" t="e">
        <f t="shared" si="145"/>
        <v>#VALUE!</v>
      </c>
      <c r="F246" s="391" t="e">
        <f t="shared" si="146"/>
        <v>#VALUE!</v>
      </c>
      <c r="G246" s="391" t="e">
        <f t="shared" si="147"/>
        <v>#VALUE!</v>
      </c>
      <c r="H246" s="391" t="e">
        <f t="shared" si="148"/>
        <v>#VALUE!</v>
      </c>
      <c r="I246" s="391" t="e">
        <f t="shared" si="149"/>
        <v>#VALUE!</v>
      </c>
      <c r="J246" s="391" t="e">
        <f t="shared" si="150"/>
        <v>#VALUE!</v>
      </c>
      <c r="K246" s="391" t="e">
        <f t="shared" si="151"/>
        <v>#VALUE!</v>
      </c>
      <c r="L246" s="391" t="e">
        <f t="shared" si="152"/>
        <v>#VALUE!</v>
      </c>
      <c r="M246" s="391" t="e">
        <f t="shared" si="153"/>
        <v>#VALUE!</v>
      </c>
      <c r="N246" s="391" t="e">
        <f t="shared" si="154"/>
        <v>#VALUE!</v>
      </c>
      <c r="O246" s="391" t="e">
        <f t="shared" si="155"/>
        <v>#VALUE!</v>
      </c>
      <c r="P246" s="390" t="e">
        <f t="shared" si="210"/>
        <v>#VALUE!</v>
      </c>
      <c r="Q246" s="390" t="e">
        <f t="shared" si="211"/>
        <v>#VALUE!</v>
      </c>
      <c r="R246" s="390" t="e">
        <f t="shared" si="212"/>
        <v>#VALUE!</v>
      </c>
      <c r="S246" s="390" t="e">
        <f t="shared" si="213"/>
        <v>#VALUE!</v>
      </c>
      <c r="T246" s="390" t="e">
        <f t="shared" si="214"/>
        <v>#VALUE!</v>
      </c>
      <c r="U246" s="387">
        <f t="shared" si="215"/>
        <v>0</v>
      </c>
      <c r="V246" s="175">
        <f>BDD!A236</f>
        <v>0</v>
      </c>
      <c r="W246" s="176">
        <f>BDD!B236</f>
        <v>0</v>
      </c>
      <c r="X246" s="177" t="str">
        <f>IF(BDD!F236=0, "", BDD!F236)</f>
        <v/>
      </c>
      <c r="Y246" s="178" t="e">
        <f>ROUND(BDD!G236+FDP_CMD_KG, 2)</f>
        <v>#VALUE!</v>
      </c>
      <c r="Z246" s="178" t="e">
        <f>ROUND(BDD!G236+FDP_FACT_KG, 2)</f>
        <v>#DIV/0!</v>
      </c>
      <c r="AA246" s="179">
        <f>BDD!H236</f>
        <v>0</v>
      </c>
      <c r="AB246" s="180" t="str">
        <f>IF(NOT(ISBLANK(BDD!I236)), ROUND(SUM((BDD!G236*reduc1),FDP_CMD_KG), 2), "")</f>
        <v/>
      </c>
      <c r="AC246" s="180" t="str">
        <f>IF(NOT(ISBLANK(BDD!J236)), ROUND(SUM((BDD!G236*reduc2),FDP_CMD_KG), 2), "")</f>
        <v/>
      </c>
      <c r="AD246" s="180" t="str">
        <f>IF(NOT(ISBLANK(BDD!K236)), ROUND(SUM((BDD!G236*reduc3),FDP_CMD_KG), 2), "")</f>
        <v/>
      </c>
      <c r="AE246" s="180" t="str">
        <f>IF(NOT(ISBLANK(BDD!I236)), ROUND(SUM((BDD!G236*reduc1),FDP_FACT_KG), 2), "")</f>
        <v/>
      </c>
      <c r="AF246" s="180" t="str">
        <f>IF(NOT(ISBLANK(BDD!J236)), ROUND(SUM((BDD!G236*reduc2),FDP_FACT_KG), 2), "")</f>
        <v/>
      </c>
      <c r="AG246" s="180" t="str">
        <f>IF(NOT(ISBLANK(BDD!K236)), ROUND(SUM((BDD!G236*reduc3),FDP_FACT_KG), 2), "")</f>
        <v/>
      </c>
      <c r="AH246" s="181">
        <f>BDD!C236</f>
        <v>0</v>
      </c>
      <c r="AI246" s="403">
        <f t="shared" si="216"/>
        <v>0</v>
      </c>
      <c r="AJ246" s="182" t="e">
        <f t="shared" si="217"/>
        <v>#VALUE!</v>
      </c>
      <c r="AK246" s="183" t="e">
        <f t="shared" si="218"/>
        <v>#VALUE!</v>
      </c>
      <c r="AL246" s="534"/>
      <c r="AM246" s="410"/>
      <c r="AN246" s="182" t="e">
        <f t="shared" si="219"/>
        <v>#DIV/0!</v>
      </c>
      <c r="AO246" s="184" t="e">
        <f t="shared" si="220"/>
        <v>#DIV/0!</v>
      </c>
      <c r="AP246" s="174"/>
      <c r="AQ246" s="174"/>
      <c r="AR246" s="534"/>
      <c r="AS246" s="409">
        <f t="shared" si="221"/>
        <v>0</v>
      </c>
      <c r="AT246" s="182" t="e">
        <f t="shared" si="222"/>
        <v>#DIV/0!</v>
      </c>
      <c r="AU246" s="183" t="e">
        <f t="shared" si="263"/>
        <v>#DIV/0!</v>
      </c>
      <c r="AV246" s="185">
        <f>COMMANDE!O246</f>
        <v>0</v>
      </c>
      <c r="AW246" s="186" t="str">
        <f t="shared" si="223"/>
        <v>-</v>
      </c>
      <c r="AX246" s="187" t="e">
        <f t="shared" si="224"/>
        <v>#VALUE!</v>
      </c>
      <c r="AY246" s="185">
        <f>COMMANDE!Q246</f>
        <v>0</v>
      </c>
      <c r="AZ246" s="186" t="str">
        <f t="shared" si="225"/>
        <v>-</v>
      </c>
      <c r="BA246" s="187" t="e">
        <f t="shared" si="226"/>
        <v>#VALUE!</v>
      </c>
      <c r="BB246" s="185">
        <f>COMMANDE!S246</f>
        <v>0</v>
      </c>
      <c r="BC246" s="186" t="str">
        <f t="shared" si="227"/>
        <v>-</v>
      </c>
      <c r="BD246" s="187" t="e">
        <f t="shared" si="228"/>
        <v>#VALUE!</v>
      </c>
      <c r="BE246" s="185">
        <f>COMMANDE!U246</f>
        <v>0</v>
      </c>
      <c r="BF246" s="186" t="str">
        <f t="shared" si="229"/>
        <v>-</v>
      </c>
      <c r="BG246" s="187" t="e">
        <f t="shared" si="230"/>
        <v>#VALUE!</v>
      </c>
      <c r="BH246" s="185">
        <f>COMMANDE!W246</f>
        <v>0</v>
      </c>
      <c r="BI246" s="186" t="str">
        <f t="shared" si="231"/>
        <v>-</v>
      </c>
      <c r="BJ246" s="187" t="e">
        <f t="shared" si="232"/>
        <v>#VALUE!</v>
      </c>
      <c r="BK246" s="185">
        <f>COMMANDE!Y246</f>
        <v>0</v>
      </c>
      <c r="BL246" s="186" t="str">
        <f t="shared" si="233"/>
        <v>-</v>
      </c>
      <c r="BM246" s="187" t="e">
        <f t="shared" si="234"/>
        <v>#VALUE!</v>
      </c>
      <c r="BN246" s="185">
        <f>COMMANDE!AA246</f>
        <v>0</v>
      </c>
      <c r="BO246" s="186" t="str">
        <f t="shared" si="235"/>
        <v>-</v>
      </c>
      <c r="BP246" s="187" t="e">
        <f t="shared" si="236"/>
        <v>#VALUE!</v>
      </c>
      <c r="BQ246" s="185">
        <f>COMMANDE!AC246</f>
        <v>0</v>
      </c>
      <c r="BR246" s="186" t="str">
        <f t="shared" si="237"/>
        <v>-</v>
      </c>
      <c r="BS246" s="187" t="e">
        <f t="shared" si="238"/>
        <v>#VALUE!</v>
      </c>
      <c r="BT246" s="185">
        <f>COMMANDE!AE246</f>
        <v>0</v>
      </c>
      <c r="BU246" s="186" t="str">
        <f t="shared" si="239"/>
        <v>-</v>
      </c>
      <c r="BV246" s="187" t="e">
        <f t="shared" si="240"/>
        <v>#VALUE!</v>
      </c>
      <c r="BW246" s="185">
        <f>COMMANDE!AG246</f>
        <v>0</v>
      </c>
      <c r="BX246" s="186" t="str">
        <f t="shared" si="241"/>
        <v>-</v>
      </c>
      <c r="BY246" s="187" t="e">
        <f t="shared" si="242"/>
        <v>#VALUE!</v>
      </c>
      <c r="BZ246" s="185">
        <f>COMMANDE!AI246</f>
        <v>0</v>
      </c>
      <c r="CA246" s="186" t="str">
        <f t="shared" si="243"/>
        <v>-</v>
      </c>
      <c r="CB246" s="187" t="e">
        <f t="shared" si="244"/>
        <v>#VALUE!</v>
      </c>
      <c r="CC246" s="185">
        <f>COMMANDE!AK246</f>
        <v>0</v>
      </c>
      <c r="CD246" s="186" t="str">
        <f t="shared" si="245"/>
        <v>-</v>
      </c>
      <c r="CE246" s="187" t="e">
        <f t="shared" si="246"/>
        <v>#VALUE!</v>
      </c>
      <c r="CF246" s="185">
        <f>COMMANDE!AM246</f>
        <v>0</v>
      </c>
      <c r="CG246" s="186" t="str">
        <f t="shared" si="247"/>
        <v>-</v>
      </c>
      <c r="CH246" s="187" t="e">
        <f t="shared" si="248"/>
        <v>#VALUE!</v>
      </c>
      <c r="CI246" s="185">
        <f>COMMANDE!AO246</f>
        <v>0</v>
      </c>
      <c r="CJ246" s="186" t="str">
        <f t="shared" si="249"/>
        <v>-</v>
      </c>
      <c r="CK246" s="187" t="e">
        <f t="shared" si="250"/>
        <v>#VALUE!</v>
      </c>
      <c r="CL246" s="185">
        <f>COMMANDE!AQ246</f>
        <v>0</v>
      </c>
      <c r="CM246" s="186" t="str">
        <f t="shared" si="251"/>
        <v>-</v>
      </c>
      <c r="CN246" s="187" t="e">
        <f t="shared" si="252"/>
        <v>#VALUE!</v>
      </c>
      <c r="CO246" s="185">
        <f>COMMANDE!AS246</f>
        <v>0</v>
      </c>
      <c r="CP246" s="186" t="str">
        <f t="shared" si="253"/>
        <v>-</v>
      </c>
      <c r="CQ246" s="187" t="e">
        <f t="shared" si="254"/>
        <v>#VALUE!</v>
      </c>
      <c r="CR246" s="185">
        <f>COMMANDE!AU246</f>
        <v>0</v>
      </c>
      <c r="CS246" s="186" t="str">
        <f t="shared" si="255"/>
        <v>-</v>
      </c>
      <c r="CT246" s="187" t="e">
        <f t="shared" si="256"/>
        <v>#VALUE!</v>
      </c>
      <c r="CU246" s="185">
        <f>COMMANDE!AW246</f>
        <v>0</v>
      </c>
      <c r="CV246" s="186" t="str">
        <f t="shared" si="257"/>
        <v>-</v>
      </c>
      <c r="CW246" s="187" t="e">
        <f t="shared" si="258"/>
        <v>#VALUE!</v>
      </c>
      <c r="CX246" s="185">
        <f>COMMANDE!AY246</f>
        <v>0</v>
      </c>
      <c r="CY246" s="186" t="str">
        <f t="shared" si="259"/>
        <v>-</v>
      </c>
      <c r="CZ246" s="187" t="e">
        <f t="shared" si="260"/>
        <v>#VALUE!</v>
      </c>
      <c r="DA246" s="185">
        <f>COMMANDE!BA246</f>
        <v>0</v>
      </c>
      <c r="DB246" s="186" t="str">
        <f t="shared" si="261"/>
        <v>-</v>
      </c>
      <c r="DC246" s="187" t="e">
        <f t="shared" si="262"/>
        <v>#VALUE!</v>
      </c>
      <c r="DD246" s="416"/>
      <c r="DE246" s="188"/>
    </row>
    <row r="247" spans="1:109" ht="40" customHeight="1" x14ac:dyDescent="0.2">
      <c r="A247" s="390" t="e">
        <f t="shared" si="141"/>
        <v>#VALUE!</v>
      </c>
      <c r="B247" s="390" t="e">
        <f t="shared" si="142"/>
        <v>#VALUE!</v>
      </c>
      <c r="C247" s="390" t="e">
        <f t="shared" si="143"/>
        <v>#VALUE!</v>
      </c>
      <c r="D247" s="390" t="e">
        <f t="shared" si="144"/>
        <v>#VALUE!</v>
      </c>
      <c r="E247" s="390" t="e">
        <f t="shared" si="145"/>
        <v>#VALUE!</v>
      </c>
      <c r="F247" s="390" t="e">
        <f t="shared" si="146"/>
        <v>#VALUE!</v>
      </c>
      <c r="G247" s="390" t="e">
        <f t="shared" si="147"/>
        <v>#VALUE!</v>
      </c>
      <c r="H247" s="390" t="e">
        <f t="shared" si="148"/>
        <v>#VALUE!</v>
      </c>
      <c r="I247" s="390" t="e">
        <f t="shared" si="149"/>
        <v>#VALUE!</v>
      </c>
      <c r="J247" s="390" t="e">
        <f t="shared" si="150"/>
        <v>#VALUE!</v>
      </c>
      <c r="K247" s="390" t="e">
        <f t="shared" si="151"/>
        <v>#VALUE!</v>
      </c>
      <c r="L247" s="390" t="e">
        <f t="shared" si="152"/>
        <v>#VALUE!</v>
      </c>
      <c r="M247" s="390" t="e">
        <f t="shared" si="153"/>
        <v>#VALUE!</v>
      </c>
      <c r="N247" s="390" t="e">
        <f t="shared" si="154"/>
        <v>#VALUE!</v>
      </c>
      <c r="O247" s="390" t="e">
        <f t="shared" si="155"/>
        <v>#VALUE!</v>
      </c>
      <c r="P247" s="390" t="e">
        <f t="shared" si="210"/>
        <v>#VALUE!</v>
      </c>
      <c r="Q247" s="390" t="e">
        <f t="shared" si="211"/>
        <v>#VALUE!</v>
      </c>
      <c r="R247" s="390" t="e">
        <f t="shared" si="212"/>
        <v>#VALUE!</v>
      </c>
      <c r="S247" s="390" t="e">
        <f t="shared" si="213"/>
        <v>#VALUE!</v>
      </c>
      <c r="T247" s="390" t="e">
        <f t="shared" si="214"/>
        <v>#VALUE!</v>
      </c>
      <c r="U247" s="387">
        <f t="shared" si="215"/>
        <v>0</v>
      </c>
      <c r="V247" s="175">
        <f>BDD!A237</f>
        <v>0</v>
      </c>
      <c r="W247" s="176">
        <f>BDD!B237</f>
        <v>0</v>
      </c>
      <c r="X247" s="177" t="str">
        <f>IF(BDD!F237=0, "", BDD!F237)</f>
        <v/>
      </c>
      <c r="Y247" s="178" t="e">
        <f>ROUND(BDD!G237+FDP_CMD_KG, 2)</f>
        <v>#VALUE!</v>
      </c>
      <c r="Z247" s="178" t="e">
        <f>ROUND(BDD!G237+FDP_FACT_KG, 2)</f>
        <v>#DIV/0!</v>
      </c>
      <c r="AA247" s="179">
        <f>BDD!H237</f>
        <v>0</v>
      </c>
      <c r="AB247" s="180" t="str">
        <f>IF(NOT(ISBLANK(BDD!I237)), ROUND(SUM((BDD!G237*reduc1),FDP_CMD_KG), 2), "")</f>
        <v/>
      </c>
      <c r="AC247" s="180" t="str">
        <f>IF(NOT(ISBLANK(BDD!J237)), ROUND(SUM((BDD!G237*reduc2),FDP_CMD_KG), 2), "")</f>
        <v/>
      </c>
      <c r="AD247" s="180" t="str">
        <f>IF(NOT(ISBLANK(BDD!K237)), ROUND(SUM((BDD!G237*reduc3),FDP_CMD_KG), 2), "")</f>
        <v/>
      </c>
      <c r="AE247" s="180" t="str">
        <f>IF(NOT(ISBLANK(BDD!I237)), ROUND(SUM((BDD!G237*reduc1),FDP_FACT_KG), 2), "")</f>
        <v/>
      </c>
      <c r="AF247" s="180" t="str">
        <f>IF(NOT(ISBLANK(BDD!J237)), ROUND(SUM((BDD!G237*reduc2),FDP_FACT_KG), 2), "")</f>
        <v/>
      </c>
      <c r="AG247" s="180" t="str">
        <f>IF(NOT(ISBLANK(BDD!K237)), ROUND(SUM((BDD!G237*reduc3),FDP_FACT_KG), 2), "")</f>
        <v/>
      </c>
      <c r="AH247" s="181">
        <f>BDD!C237</f>
        <v>0</v>
      </c>
      <c r="AI247" s="403">
        <f t="shared" si="216"/>
        <v>0</v>
      </c>
      <c r="AJ247" s="182" t="e">
        <f t="shared" si="217"/>
        <v>#VALUE!</v>
      </c>
      <c r="AK247" s="183" t="e">
        <f t="shared" si="218"/>
        <v>#VALUE!</v>
      </c>
      <c r="AL247" s="534"/>
      <c r="AM247" s="410"/>
      <c r="AN247" s="182" t="e">
        <f t="shared" si="219"/>
        <v>#DIV/0!</v>
      </c>
      <c r="AO247" s="184" t="e">
        <f t="shared" si="220"/>
        <v>#DIV/0!</v>
      </c>
      <c r="AP247" s="174"/>
      <c r="AQ247" s="174"/>
      <c r="AR247" s="534"/>
      <c r="AS247" s="409">
        <f t="shared" si="221"/>
        <v>0</v>
      </c>
      <c r="AT247" s="182" t="e">
        <f t="shared" si="222"/>
        <v>#DIV/0!</v>
      </c>
      <c r="AU247" s="183" t="e">
        <f t="shared" si="263"/>
        <v>#DIV/0!</v>
      </c>
      <c r="AV247" s="185">
        <f>COMMANDE!O247</f>
        <v>0</v>
      </c>
      <c r="AW247" s="186" t="str">
        <f t="shared" si="223"/>
        <v>-</v>
      </c>
      <c r="AX247" s="187" t="e">
        <f t="shared" si="224"/>
        <v>#VALUE!</v>
      </c>
      <c r="AY247" s="185">
        <f>COMMANDE!Q247</f>
        <v>0</v>
      </c>
      <c r="AZ247" s="186" t="str">
        <f t="shared" si="225"/>
        <v>-</v>
      </c>
      <c r="BA247" s="187" t="e">
        <f t="shared" si="226"/>
        <v>#VALUE!</v>
      </c>
      <c r="BB247" s="185">
        <f>COMMANDE!S247</f>
        <v>0</v>
      </c>
      <c r="BC247" s="186" t="str">
        <f t="shared" si="227"/>
        <v>-</v>
      </c>
      <c r="BD247" s="187" t="e">
        <f t="shared" si="228"/>
        <v>#VALUE!</v>
      </c>
      <c r="BE247" s="185">
        <f>COMMANDE!U247</f>
        <v>0</v>
      </c>
      <c r="BF247" s="186" t="str">
        <f t="shared" si="229"/>
        <v>-</v>
      </c>
      <c r="BG247" s="187" t="e">
        <f t="shared" si="230"/>
        <v>#VALUE!</v>
      </c>
      <c r="BH247" s="185">
        <f>COMMANDE!W247</f>
        <v>0</v>
      </c>
      <c r="BI247" s="186" t="str">
        <f t="shared" si="231"/>
        <v>-</v>
      </c>
      <c r="BJ247" s="187" t="e">
        <f t="shared" si="232"/>
        <v>#VALUE!</v>
      </c>
      <c r="BK247" s="185">
        <f>COMMANDE!Y247</f>
        <v>0</v>
      </c>
      <c r="BL247" s="186" t="str">
        <f t="shared" si="233"/>
        <v>-</v>
      </c>
      <c r="BM247" s="187" t="e">
        <f t="shared" si="234"/>
        <v>#VALUE!</v>
      </c>
      <c r="BN247" s="185">
        <f>COMMANDE!AA247</f>
        <v>0</v>
      </c>
      <c r="BO247" s="186" t="str">
        <f t="shared" si="235"/>
        <v>-</v>
      </c>
      <c r="BP247" s="187" t="e">
        <f t="shared" si="236"/>
        <v>#VALUE!</v>
      </c>
      <c r="BQ247" s="185">
        <f>COMMANDE!AC247</f>
        <v>0</v>
      </c>
      <c r="BR247" s="186" t="str">
        <f t="shared" si="237"/>
        <v>-</v>
      </c>
      <c r="BS247" s="187" t="e">
        <f t="shared" si="238"/>
        <v>#VALUE!</v>
      </c>
      <c r="BT247" s="185">
        <f>COMMANDE!AE247</f>
        <v>0</v>
      </c>
      <c r="BU247" s="186" t="str">
        <f t="shared" si="239"/>
        <v>-</v>
      </c>
      <c r="BV247" s="187" t="e">
        <f t="shared" si="240"/>
        <v>#VALUE!</v>
      </c>
      <c r="BW247" s="185">
        <f>COMMANDE!AG247</f>
        <v>0</v>
      </c>
      <c r="BX247" s="186" t="str">
        <f t="shared" si="241"/>
        <v>-</v>
      </c>
      <c r="BY247" s="187" t="e">
        <f t="shared" si="242"/>
        <v>#VALUE!</v>
      </c>
      <c r="BZ247" s="185">
        <f>COMMANDE!AI247</f>
        <v>0</v>
      </c>
      <c r="CA247" s="186" t="str">
        <f t="shared" si="243"/>
        <v>-</v>
      </c>
      <c r="CB247" s="187" t="e">
        <f t="shared" si="244"/>
        <v>#VALUE!</v>
      </c>
      <c r="CC247" s="185">
        <f>COMMANDE!AK247</f>
        <v>0</v>
      </c>
      <c r="CD247" s="186" t="str">
        <f t="shared" si="245"/>
        <v>-</v>
      </c>
      <c r="CE247" s="187" t="e">
        <f t="shared" si="246"/>
        <v>#VALUE!</v>
      </c>
      <c r="CF247" s="185">
        <f>COMMANDE!AM247</f>
        <v>0</v>
      </c>
      <c r="CG247" s="186" t="str">
        <f t="shared" si="247"/>
        <v>-</v>
      </c>
      <c r="CH247" s="187" t="e">
        <f t="shared" si="248"/>
        <v>#VALUE!</v>
      </c>
      <c r="CI247" s="185">
        <f>COMMANDE!AO247</f>
        <v>0</v>
      </c>
      <c r="CJ247" s="186" t="str">
        <f t="shared" si="249"/>
        <v>-</v>
      </c>
      <c r="CK247" s="187" t="e">
        <f t="shared" si="250"/>
        <v>#VALUE!</v>
      </c>
      <c r="CL247" s="185">
        <f>COMMANDE!AQ247</f>
        <v>0</v>
      </c>
      <c r="CM247" s="186" t="str">
        <f t="shared" si="251"/>
        <v>-</v>
      </c>
      <c r="CN247" s="187" t="e">
        <f t="shared" si="252"/>
        <v>#VALUE!</v>
      </c>
      <c r="CO247" s="185">
        <f>COMMANDE!AS247</f>
        <v>0</v>
      </c>
      <c r="CP247" s="186" t="str">
        <f t="shared" si="253"/>
        <v>-</v>
      </c>
      <c r="CQ247" s="187" t="e">
        <f t="shared" si="254"/>
        <v>#VALUE!</v>
      </c>
      <c r="CR247" s="185">
        <f>COMMANDE!AU247</f>
        <v>0</v>
      </c>
      <c r="CS247" s="186" t="str">
        <f t="shared" si="255"/>
        <v>-</v>
      </c>
      <c r="CT247" s="187" t="e">
        <f t="shared" si="256"/>
        <v>#VALUE!</v>
      </c>
      <c r="CU247" s="185">
        <f>COMMANDE!AW247</f>
        <v>0</v>
      </c>
      <c r="CV247" s="186" t="str">
        <f t="shared" si="257"/>
        <v>-</v>
      </c>
      <c r="CW247" s="187" t="e">
        <f t="shared" si="258"/>
        <v>#VALUE!</v>
      </c>
      <c r="CX247" s="185">
        <f>COMMANDE!AY247</f>
        <v>0</v>
      </c>
      <c r="CY247" s="186" t="str">
        <f t="shared" si="259"/>
        <v>-</v>
      </c>
      <c r="CZ247" s="187" t="e">
        <f t="shared" si="260"/>
        <v>#VALUE!</v>
      </c>
      <c r="DA247" s="185">
        <f>COMMANDE!BA247</f>
        <v>0</v>
      </c>
      <c r="DB247" s="186" t="str">
        <f t="shared" si="261"/>
        <v>-</v>
      </c>
      <c r="DC247" s="187" t="e">
        <f t="shared" si="262"/>
        <v>#VALUE!</v>
      </c>
      <c r="DD247" s="416"/>
      <c r="DE247" s="188"/>
    </row>
    <row r="248" spans="1:109" ht="40" customHeight="1" x14ac:dyDescent="0.2">
      <c r="A248" s="390" t="e">
        <f t="shared" si="141"/>
        <v>#VALUE!</v>
      </c>
      <c r="B248" s="390" t="e">
        <f t="shared" si="142"/>
        <v>#VALUE!</v>
      </c>
      <c r="C248" s="390" t="e">
        <f t="shared" si="143"/>
        <v>#VALUE!</v>
      </c>
      <c r="D248" s="390" t="e">
        <f t="shared" si="144"/>
        <v>#VALUE!</v>
      </c>
      <c r="E248" s="390" t="e">
        <f t="shared" si="145"/>
        <v>#VALUE!</v>
      </c>
      <c r="F248" s="390" t="e">
        <f t="shared" si="146"/>
        <v>#VALUE!</v>
      </c>
      <c r="G248" s="390" t="e">
        <f t="shared" si="147"/>
        <v>#VALUE!</v>
      </c>
      <c r="H248" s="390" t="e">
        <f t="shared" si="148"/>
        <v>#VALUE!</v>
      </c>
      <c r="I248" s="390" t="e">
        <f t="shared" si="149"/>
        <v>#VALUE!</v>
      </c>
      <c r="J248" s="390" t="e">
        <f t="shared" si="150"/>
        <v>#VALUE!</v>
      </c>
      <c r="K248" s="390" t="e">
        <f t="shared" si="151"/>
        <v>#VALUE!</v>
      </c>
      <c r="L248" s="390" t="e">
        <f t="shared" si="152"/>
        <v>#VALUE!</v>
      </c>
      <c r="M248" s="390" t="e">
        <f t="shared" si="153"/>
        <v>#VALUE!</v>
      </c>
      <c r="N248" s="390" t="e">
        <f t="shared" si="154"/>
        <v>#VALUE!</v>
      </c>
      <c r="O248" s="390" t="e">
        <f t="shared" si="155"/>
        <v>#VALUE!</v>
      </c>
      <c r="P248" s="390" t="e">
        <f t="shared" si="210"/>
        <v>#VALUE!</v>
      </c>
      <c r="Q248" s="390" t="e">
        <f t="shared" si="211"/>
        <v>#VALUE!</v>
      </c>
      <c r="R248" s="390" t="e">
        <f t="shared" si="212"/>
        <v>#VALUE!</v>
      </c>
      <c r="S248" s="390" t="e">
        <f t="shared" si="213"/>
        <v>#VALUE!</v>
      </c>
      <c r="T248" s="390" t="e">
        <f t="shared" si="214"/>
        <v>#VALUE!</v>
      </c>
      <c r="U248" s="387">
        <f t="shared" si="215"/>
        <v>0</v>
      </c>
      <c r="V248" s="175">
        <f>BDD!A238</f>
        <v>0</v>
      </c>
      <c r="W248" s="176">
        <f>BDD!B238</f>
        <v>0</v>
      </c>
      <c r="X248" s="177" t="str">
        <f>IF(BDD!F238=0, "", BDD!F238)</f>
        <v/>
      </c>
      <c r="Y248" s="178" t="e">
        <f>ROUND(BDD!G238+FDP_CMD_KG, 2)</f>
        <v>#VALUE!</v>
      </c>
      <c r="Z248" s="178" t="e">
        <f>ROUND(BDD!G238+FDP_FACT_KG, 2)</f>
        <v>#DIV/0!</v>
      </c>
      <c r="AA248" s="179">
        <f>BDD!H238</f>
        <v>0</v>
      </c>
      <c r="AB248" s="180" t="str">
        <f>IF(NOT(ISBLANK(BDD!I238)), ROUND(SUM((BDD!G238*reduc1),FDP_CMD_KG), 2), "")</f>
        <v/>
      </c>
      <c r="AC248" s="180" t="str">
        <f>IF(NOT(ISBLANK(BDD!J238)), ROUND(SUM((BDD!G238*reduc2),FDP_CMD_KG), 2), "")</f>
        <v/>
      </c>
      <c r="AD248" s="180" t="str">
        <f>IF(NOT(ISBLANK(BDD!K238)), ROUND(SUM((BDD!G238*reduc3),FDP_CMD_KG), 2), "")</f>
        <v/>
      </c>
      <c r="AE248" s="180" t="str">
        <f>IF(NOT(ISBLANK(BDD!I238)), ROUND(SUM((BDD!G238*reduc1),FDP_FACT_KG), 2), "")</f>
        <v/>
      </c>
      <c r="AF248" s="180" t="str">
        <f>IF(NOT(ISBLANK(BDD!J238)), ROUND(SUM((BDD!G238*reduc2),FDP_FACT_KG), 2), "")</f>
        <v/>
      </c>
      <c r="AG248" s="180" t="str">
        <f>IF(NOT(ISBLANK(BDD!K238)), ROUND(SUM((BDD!G238*reduc3),FDP_FACT_KG), 2), "")</f>
        <v/>
      </c>
      <c r="AH248" s="181">
        <f>BDD!C238</f>
        <v>0</v>
      </c>
      <c r="AI248" s="403">
        <f t="shared" si="216"/>
        <v>0</v>
      </c>
      <c r="AJ248" s="182" t="e">
        <f t="shared" si="217"/>
        <v>#VALUE!</v>
      </c>
      <c r="AK248" s="183" t="e">
        <f t="shared" si="218"/>
        <v>#VALUE!</v>
      </c>
      <c r="AL248" s="534"/>
      <c r="AM248" s="410"/>
      <c r="AN248" s="182" t="e">
        <f t="shared" si="219"/>
        <v>#DIV/0!</v>
      </c>
      <c r="AO248" s="184" t="e">
        <f t="shared" si="220"/>
        <v>#DIV/0!</v>
      </c>
      <c r="AP248" s="174"/>
      <c r="AQ248" s="174"/>
      <c r="AR248" s="534"/>
      <c r="AS248" s="409">
        <f t="shared" si="221"/>
        <v>0</v>
      </c>
      <c r="AT248" s="182" t="e">
        <f t="shared" si="222"/>
        <v>#DIV/0!</v>
      </c>
      <c r="AU248" s="183" t="e">
        <f t="shared" si="263"/>
        <v>#DIV/0!</v>
      </c>
      <c r="AV248" s="185">
        <f>COMMANDE!O248</f>
        <v>0</v>
      </c>
      <c r="AW248" s="186" t="str">
        <f t="shared" si="223"/>
        <v>-</v>
      </c>
      <c r="AX248" s="187" t="e">
        <f t="shared" si="224"/>
        <v>#VALUE!</v>
      </c>
      <c r="AY248" s="185">
        <f>COMMANDE!Q248</f>
        <v>0</v>
      </c>
      <c r="AZ248" s="186" t="str">
        <f t="shared" si="225"/>
        <v>-</v>
      </c>
      <c r="BA248" s="187" t="e">
        <f t="shared" si="226"/>
        <v>#VALUE!</v>
      </c>
      <c r="BB248" s="185">
        <f>COMMANDE!S248</f>
        <v>0</v>
      </c>
      <c r="BC248" s="186" t="str">
        <f t="shared" si="227"/>
        <v>-</v>
      </c>
      <c r="BD248" s="187" t="e">
        <f t="shared" si="228"/>
        <v>#VALUE!</v>
      </c>
      <c r="BE248" s="185">
        <f>COMMANDE!U248</f>
        <v>0</v>
      </c>
      <c r="BF248" s="186" t="str">
        <f t="shared" si="229"/>
        <v>-</v>
      </c>
      <c r="BG248" s="187" t="e">
        <f t="shared" si="230"/>
        <v>#VALUE!</v>
      </c>
      <c r="BH248" s="185">
        <f>COMMANDE!W248</f>
        <v>0</v>
      </c>
      <c r="BI248" s="186" t="str">
        <f t="shared" si="231"/>
        <v>-</v>
      </c>
      <c r="BJ248" s="187" t="e">
        <f t="shared" si="232"/>
        <v>#VALUE!</v>
      </c>
      <c r="BK248" s="185">
        <f>COMMANDE!Y248</f>
        <v>0</v>
      </c>
      <c r="BL248" s="186" t="str">
        <f t="shared" si="233"/>
        <v>-</v>
      </c>
      <c r="BM248" s="187" t="e">
        <f t="shared" si="234"/>
        <v>#VALUE!</v>
      </c>
      <c r="BN248" s="185">
        <f>COMMANDE!AA248</f>
        <v>0</v>
      </c>
      <c r="BO248" s="186" t="str">
        <f t="shared" si="235"/>
        <v>-</v>
      </c>
      <c r="BP248" s="187" t="e">
        <f t="shared" si="236"/>
        <v>#VALUE!</v>
      </c>
      <c r="BQ248" s="185">
        <f>COMMANDE!AC248</f>
        <v>0</v>
      </c>
      <c r="BR248" s="186" t="str">
        <f t="shared" si="237"/>
        <v>-</v>
      </c>
      <c r="BS248" s="187" t="e">
        <f t="shared" si="238"/>
        <v>#VALUE!</v>
      </c>
      <c r="BT248" s="185">
        <f>COMMANDE!AE248</f>
        <v>0</v>
      </c>
      <c r="BU248" s="186" t="str">
        <f t="shared" si="239"/>
        <v>-</v>
      </c>
      <c r="BV248" s="187" t="e">
        <f t="shared" si="240"/>
        <v>#VALUE!</v>
      </c>
      <c r="BW248" s="185">
        <f>COMMANDE!AG248</f>
        <v>0</v>
      </c>
      <c r="BX248" s="186" t="str">
        <f t="shared" si="241"/>
        <v>-</v>
      </c>
      <c r="BY248" s="187" t="e">
        <f t="shared" si="242"/>
        <v>#VALUE!</v>
      </c>
      <c r="BZ248" s="185">
        <f>COMMANDE!AI248</f>
        <v>0</v>
      </c>
      <c r="CA248" s="186" t="str">
        <f t="shared" si="243"/>
        <v>-</v>
      </c>
      <c r="CB248" s="187" t="e">
        <f t="shared" si="244"/>
        <v>#VALUE!</v>
      </c>
      <c r="CC248" s="185">
        <f>COMMANDE!AK248</f>
        <v>0</v>
      </c>
      <c r="CD248" s="186" t="str">
        <f t="shared" si="245"/>
        <v>-</v>
      </c>
      <c r="CE248" s="187" t="e">
        <f t="shared" si="246"/>
        <v>#VALUE!</v>
      </c>
      <c r="CF248" s="185">
        <f>COMMANDE!AM248</f>
        <v>0</v>
      </c>
      <c r="CG248" s="186" t="str">
        <f t="shared" si="247"/>
        <v>-</v>
      </c>
      <c r="CH248" s="187" t="e">
        <f t="shared" si="248"/>
        <v>#VALUE!</v>
      </c>
      <c r="CI248" s="185">
        <f>COMMANDE!AO248</f>
        <v>0</v>
      </c>
      <c r="CJ248" s="186" t="str">
        <f t="shared" si="249"/>
        <v>-</v>
      </c>
      <c r="CK248" s="187" t="e">
        <f t="shared" si="250"/>
        <v>#VALUE!</v>
      </c>
      <c r="CL248" s="185">
        <f>COMMANDE!AQ248</f>
        <v>0</v>
      </c>
      <c r="CM248" s="186" t="str">
        <f t="shared" si="251"/>
        <v>-</v>
      </c>
      <c r="CN248" s="187" t="e">
        <f t="shared" si="252"/>
        <v>#VALUE!</v>
      </c>
      <c r="CO248" s="185">
        <f>COMMANDE!AS248</f>
        <v>0</v>
      </c>
      <c r="CP248" s="186" t="str">
        <f t="shared" si="253"/>
        <v>-</v>
      </c>
      <c r="CQ248" s="187" t="e">
        <f t="shared" si="254"/>
        <v>#VALUE!</v>
      </c>
      <c r="CR248" s="185">
        <f>COMMANDE!AU248</f>
        <v>0</v>
      </c>
      <c r="CS248" s="186" t="str">
        <f t="shared" si="255"/>
        <v>-</v>
      </c>
      <c r="CT248" s="187" t="e">
        <f t="shared" si="256"/>
        <v>#VALUE!</v>
      </c>
      <c r="CU248" s="185">
        <f>COMMANDE!AW248</f>
        <v>0</v>
      </c>
      <c r="CV248" s="186" t="str">
        <f t="shared" si="257"/>
        <v>-</v>
      </c>
      <c r="CW248" s="187" t="e">
        <f t="shared" si="258"/>
        <v>#VALUE!</v>
      </c>
      <c r="CX248" s="185">
        <f>COMMANDE!AY248</f>
        <v>0</v>
      </c>
      <c r="CY248" s="186" t="str">
        <f t="shared" si="259"/>
        <v>-</v>
      </c>
      <c r="CZ248" s="187" t="e">
        <f t="shared" si="260"/>
        <v>#VALUE!</v>
      </c>
      <c r="DA248" s="185">
        <f>COMMANDE!BA248</f>
        <v>0</v>
      </c>
      <c r="DB248" s="186" t="str">
        <f t="shared" si="261"/>
        <v>-</v>
      </c>
      <c r="DC248" s="187" t="e">
        <f t="shared" si="262"/>
        <v>#VALUE!</v>
      </c>
      <c r="DD248" s="416"/>
      <c r="DE248" s="188"/>
    </row>
    <row r="249" spans="1:109" ht="40" customHeight="1" x14ac:dyDescent="0.2">
      <c r="A249" s="390" t="e">
        <f t="shared" si="141"/>
        <v>#VALUE!</v>
      </c>
      <c r="B249" s="390" t="e">
        <f t="shared" si="142"/>
        <v>#VALUE!</v>
      </c>
      <c r="C249" s="390" t="e">
        <f t="shared" si="143"/>
        <v>#VALUE!</v>
      </c>
      <c r="D249" s="390" t="e">
        <f t="shared" si="144"/>
        <v>#VALUE!</v>
      </c>
      <c r="E249" s="390" t="e">
        <f t="shared" si="145"/>
        <v>#VALUE!</v>
      </c>
      <c r="F249" s="390" t="e">
        <f t="shared" si="146"/>
        <v>#VALUE!</v>
      </c>
      <c r="G249" s="390" t="e">
        <f t="shared" si="147"/>
        <v>#VALUE!</v>
      </c>
      <c r="H249" s="390" t="e">
        <f t="shared" si="148"/>
        <v>#VALUE!</v>
      </c>
      <c r="I249" s="390" t="e">
        <f t="shared" si="149"/>
        <v>#VALUE!</v>
      </c>
      <c r="J249" s="390" t="e">
        <f t="shared" si="150"/>
        <v>#VALUE!</v>
      </c>
      <c r="K249" s="390" t="e">
        <f t="shared" si="151"/>
        <v>#VALUE!</v>
      </c>
      <c r="L249" s="390" t="e">
        <f t="shared" si="152"/>
        <v>#VALUE!</v>
      </c>
      <c r="M249" s="390" t="e">
        <f t="shared" si="153"/>
        <v>#VALUE!</v>
      </c>
      <c r="N249" s="390" t="e">
        <f t="shared" si="154"/>
        <v>#VALUE!</v>
      </c>
      <c r="O249" s="390" t="e">
        <f t="shared" si="155"/>
        <v>#VALUE!</v>
      </c>
      <c r="P249" s="390" t="e">
        <f t="shared" si="210"/>
        <v>#VALUE!</v>
      </c>
      <c r="Q249" s="390" t="e">
        <f t="shared" si="211"/>
        <v>#VALUE!</v>
      </c>
      <c r="R249" s="390" t="e">
        <f t="shared" si="212"/>
        <v>#VALUE!</v>
      </c>
      <c r="S249" s="390" t="e">
        <f t="shared" si="213"/>
        <v>#VALUE!</v>
      </c>
      <c r="T249" s="390" t="e">
        <f t="shared" si="214"/>
        <v>#VALUE!</v>
      </c>
      <c r="U249" s="387">
        <f t="shared" si="215"/>
        <v>0</v>
      </c>
      <c r="V249" s="175">
        <f>BDD!A239</f>
        <v>0</v>
      </c>
      <c r="W249" s="176">
        <f>BDD!B239</f>
        <v>0</v>
      </c>
      <c r="X249" s="177" t="str">
        <f>IF(BDD!F239=0, "", BDD!F239)</f>
        <v/>
      </c>
      <c r="Y249" s="178" t="e">
        <f>ROUND(BDD!G239+FDP_CMD_KG, 2)</f>
        <v>#VALUE!</v>
      </c>
      <c r="Z249" s="178" t="e">
        <f>ROUND(BDD!G239+FDP_FACT_KG, 2)</f>
        <v>#DIV/0!</v>
      </c>
      <c r="AA249" s="179">
        <f>BDD!H239</f>
        <v>0</v>
      </c>
      <c r="AB249" s="180" t="str">
        <f>IF(NOT(ISBLANK(BDD!I239)), ROUND(SUM((BDD!G239*reduc1),FDP_CMD_KG), 2), "")</f>
        <v/>
      </c>
      <c r="AC249" s="180" t="str">
        <f>IF(NOT(ISBLANK(BDD!J239)), ROUND(SUM((BDD!G239*reduc2),FDP_CMD_KG), 2), "")</f>
        <v/>
      </c>
      <c r="AD249" s="180" t="str">
        <f>IF(NOT(ISBLANK(BDD!K239)), ROUND(SUM((BDD!G239*reduc3),FDP_CMD_KG), 2), "")</f>
        <v/>
      </c>
      <c r="AE249" s="180" t="str">
        <f>IF(NOT(ISBLANK(BDD!I239)), ROUND(SUM((BDD!G239*reduc1),FDP_FACT_KG), 2), "")</f>
        <v/>
      </c>
      <c r="AF249" s="180" t="str">
        <f>IF(NOT(ISBLANK(BDD!J239)), ROUND(SUM((BDD!G239*reduc2),FDP_FACT_KG), 2), "")</f>
        <v/>
      </c>
      <c r="AG249" s="180" t="str">
        <f>IF(NOT(ISBLANK(BDD!K239)), ROUND(SUM((BDD!G239*reduc3),FDP_FACT_KG), 2), "")</f>
        <v/>
      </c>
      <c r="AH249" s="181">
        <f>BDD!C239</f>
        <v>0</v>
      </c>
      <c r="AI249" s="403">
        <f t="shared" si="216"/>
        <v>0</v>
      </c>
      <c r="AJ249" s="182" t="e">
        <f t="shared" si="217"/>
        <v>#VALUE!</v>
      </c>
      <c r="AK249" s="183" t="e">
        <f t="shared" si="218"/>
        <v>#VALUE!</v>
      </c>
      <c r="AL249" s="534"/>
      <c r="AM249" s="410"/>
      <c r="AN249" s="182" t="e">
        <f t="shared" si="219"/>
        <v>#DIV/0!</v>
      </c>
      <c r="AO249" s="184" t="e">
        <f t="shared" si="220"/>
        <v>#DIV/0!</v>
      </c>
      <c r="AP249" s="174"/>
      <c r="AQ249" s="174"/>
      <c r="AR249" s="534"/>
      <c r="AS249" s="409">
        <f t="shared" si="221"/>
        <v>0</v>
      </c>
      <c r="AT249" s="182" t="e">
        <f t="shared" si="222"/>
        <v>#DIV/0!</v>
      </c>
      <c r="AU249" s="183" t="e">
        <f t="shared" si="263"/>
        <v>#DIV/0!</v>
      </c>
      <c r="AV249" s="185">
        <f>COMMANDE!O249</f>
        <v>0</v>
      </c>
      <c r="AW249" s="186" t="str">
        <f t="shared" si="223"/>
        <v>-</v>
      </c>
      <c r="AX249" s="187" t="e">
        <f t="shared" si="224"/>
        <v>#VALUE!</v>
      </c>
      <c r="AY249" s="185">
        <f>COMMANDE!Q249</f>
        <v>0</v>
      </c>
      <c r="AZ249" s="186" t="str">
        <f t="shared" si="225"/>
        <v>-</v>
      </c>
      <c r="BA249" s="187" t="e">
        <f t="shared" si="226"/>
        <v>#VALUE!</v>
      </c>
      <c r="BB249" s="185">
        <f>COMMANDE!S249</f>
        <v>0</v>
      </c>
      <c r="BC249" s="186" t="str">
        <f t="shared" si="227"/>
        <v>-</v>
      </c>
      <c r="BD249" s="187" t="e">
        <f t="shared" si="228"/>
        <v>#VALUE!</v>
      </c>
      <c r="BE249" s="185">
        <f>COMMANDE!U249</f>
        <v>0</v>
      </c>
      <c r="BF249" s="186" t="str">
        <f t="shared" si="229"/>
        <v>-</v>
      </c>
      <c r="BG249" s="187" t="e">
        <f t="shared" si="230"/>
        <v>#VALUE!</v>
      </c>
      <c r="BH249" s="185">
        <f>COMMANDE!W249</f>
        <v>0</v>
      </c>
      <c r="BI249" s="186" t="str">
        <f t="shared" si="231"/>
        <v>-</v>
      </c>
      <c r="BJ249" s="187" t="e">
        <f t="shared" si="232"/>
        <v>#VALUE!</v>
      </c>
      <c r="BK249" s="185">
        <f>COMMANDE!Y249</f>
        <v>0</v>
      </c>
      <c r="BL249" s="186" t="str">
        <f t="shared" si="233"/>
        <v>-</v>
      </c>
      <c r="BM249" s="187" t="e">
        <f t="shared" si="234"/>
        <v>#VALUE!</v>
      </c>
      <c r="BN249" s="185">
        <f>COMMANDE!AA249</f>
        <v>0</v>
      </c>
      <c r="BO249" s="186" t="str">
        <f t="shared" si="235"/>
        <v>-</v>
      </c>
      <c r="BP249" s="187" t="e">
        <f t="shared" si="236"/>
        <v>#VALUE!</v>
      </c>
      <c r="BQ249" s="185">
        <f>COMMANDE!AC249</f>
        <v>0</v>
      </c>
      <c r="BR249" s="186" t="str">
        <f t="shared" si="237"/>
        <v>-</v>
      </c>
      <c r="BS249" s="187" t="e">
        <f t="shared" si="238"/>
        <v>#VALUE!</v>
      </c>
      <c r="BT249" s="185">
        <f>COMMANDE!AE249</f>
        <v>0</v>
      </c>
      <c r="BU249" s="186" t="str">
        <f t="shared" si="239"/>
        <v>-</v>
      </c>
      <c r="BV249" s="187" t="e">
        <f t="shared" si="240"/>
        <v>#VALUE!</v>
      </c>
      <c r="BW249" s="185">
        <f>COMMANDE!AG249</f>
        <v>0</v>
      </c>
      <c r="BX249" s="186" t="str">
        <f t="shared" si="241"/>
        <v>-</v>
      </c>
      <c r="BY249" s="187" t="e">
        <f t="shared" si="242"/>
        <v>#VALUE!</v>
      </c>
      <c r="BZ249" s="185">
        <f>COMMANDE!AI249</f>
        <v>0</v>
      </c>
      <c r="CA249" s="186" t="str">
        <f t="shared" si="243"/>
        <v>-</v>
      </c>
      <c r="CB249" s="187" t="e">
        <f t="shared" si="244"/>
        <v>#VALUE!</v>
      </c>
      <c r="CC249" s="185">
        <f>COMMANDE!AK249</f>
        <v>0</v>
      </c>
      <c r="CD249" s="186" t="str">
        <f t="shared" si="245"/>
        <v>-</v>
      </c>
      <c r="CE249" s="187" t="e">
        <f t="shared" si="246"/>
        <v>#VALUE!</v>
      </c>
      <c r="CF249" s="185">
        <f>COMMANDE!AM249</f>
        <v>0</v>
      </c>
      <c r="CG249" s="186" t="str">
        <f t="shared" si="247"/>
        <v>-</v>
      </c>
      <c r="CH249" s="187" t="e">
        <f t="shared" si="248"/>
        <v>#VALUE!</v>
      </c>
      <c r="CI249" s="185">
        <f>COMMANDE!AO249</f>
        <v>0</v>
      </c>
      <c r="CJ249" s="186" t="str">
        <f t="shared" si="249"/>
        <v>-</v>
      </c>
      <c r="CK249" s="187" t="e">
        <f t="shared" si="250"/>
        <v>#VALUE!</v>
      </c>
      <c r="CL249" s="185">
        <f>COMMANDE!AQ249</f>
        <v>0</v>
      </c>
      <c r="CM249" s="186" t="str">
        <f t="shared" si="251"/>
        <v>-</v>
      </c>
      <c r="CN249" s="187" t="e">
        <f t="shared" si="252"/>
        <v>#VALUE!</v>
      </c>
      <c r="CO249" s="185">
        <f>COMMANDE!AS249</f>
        <v>0</v>
      </c>
      <c r="CP249" s="186" t="str">
        <f t="shared" si="253"/>
        <v>-</v>
      </c>
      <c r="CQ249" s="187" t="e">
        <f t="shared" si="254"/>
        <v>#VALUE!</v>
      </c>
      <c r="CR249" s="185">
        <f>COMMANDE!AU249</f>
        <v>0</v>
      </c>
      <c r="CS249" s="186" t="str">
        <f t="shared" si="255"/>
        <v>-</v>
      </c>
      <c r="CT249" s="187" t="e">
        <f t="shared" si="256"/>
        <v>#VALUE!</v>
      </c>
      <c r="CU249" s="185">
        <f>COMMANDE!AW249</f>
        <v>0</v>
      </c>
      <c r="CV249" s="186" t="str">
        <f t="shared" si="257"/>
        <v>-</v>
      </c>
      <c r="CW249" s="187" t="e">
        <f t="shared" si="258"/>
        <v>#VALUE!</v>
      </c>
      <c r="CX249" s="185">
        <f>COMMANDE!AY249</f>
        <v>0</v>
      </c>
      <c r="CY249" s="186" t="str">
        <f t="shared" si="259"/>
        <v>-</v>
      </c>
      <c r="CZ249" s="187" t="e">
        <f t="shared" si="260"/>
        <v>#VALUE!</v>
      </c>
      <c r="DA249" s="185">
        <f>COMMANDE!BA249</f>
        <v>0</v>
      </c>
      <c r="DB249" s="186" t="str">
        <f t="shared" si="261"/>
        <v>-</v>
      </c>
      <c r="DC249" s="187" t="e">
        <f t="shared" si="262"/>
        <v>#VALUE!</v>
      </c>
      <c r="DD249" s="416"/>
      <c r="DE249" s="188"/>
    </row>
    <row r="250" spans="1:109" ht="40" customHeight="1" x14ac:dyDescent="0.2">
      <c r="A250" s="390" t="e">
        <f t="shared" si="141"/>
        <v>#VALUE!</v>
      </c>
      <c r="B250" s="390" t="e">
        <f t="shared" si="142"/>
        <v>#VALUE!</v>
      </c>
      <c r="C250" s="390" t="e">
        <f t="shared" si="143"/>
        <v>#VALUE!</v>
      </c>
      <c r="D250" s="390" t="e">
        <f t="shared" si="144"/>
        <v>#VALUE!</v>
      </c>
      <c r="E250" s="390" t="e">
        <f t="shared" si="145"/>
        <v>#VALUE!</v>
      </c>
      <c r="F250" s="390" t="e">
        <f t="shared" si="146"/>
        <v>#VALUE!</v>
      </c>
      <c r="G250" s="390" t="e">
        <f t="shared" si="147"/>
        <v>#VALUE!</v>
      </c>
      <c r="H250" s="390" t="e">
        <f t="shared" si="148"/>
        <v>#VALUE!</v>
      </c>
      <c r="I250" s="390" t="e">
        <f t="shared" si="149"/>
        <v>#VALUE!</v>
      </c>
      <c r="J250" s="390" t="e">
        <f t="shared" si="150"/>
        <v>#VALUE!</v>
      </c>
      <c r="K250" s="390" t="e">
        <f t="shared" si="151"/>
        <v>#VALUE!</v>
      </c>
      <c r="L250" s="390" t="e">
        <f t="shared" si="152"/>
        <v>#VALUE!</v>
      </c>
      <c r="M250" s="390" t="e">
        <f t="shared" si="153"/>
        <v>#VALUE!</v>
      </c>
      <c r="N250" s="390" t="e">
        <f t="shared" si="154"/>
        <v>#VALUE!</v>
      </c>
      <c r="O250" s="390" t="e">
        <f t="shared" si="155"/>
        <v>#VALUE!</v>
      </c>
      <c r="P250" s="390" t="e">
        <f t="shared" si="210"/>
        <v>#VALUE!</v>
      </c>
      <c r="Q250" s="390" t="e">
        <f t="shared" si="211"/>
        <v>#VALUE!</v>
      </c>
      <c r="R250" s="390" t="e">
        <f t="shared" si="212"/>
        <v>#VALUE!</v>
      </c>
      <c r="S250" s="390" t="e">
        <f t="shared" si="213"/>
        <v>#VALUE!</v>
      </c>
      <c r="T250" s="390" t="e">
        <f t="shared" si="214"/>
        <v>#VALUE!</v>
      </c>
      <c r="U250" s="387">
        <f t="shared" si="215"/>
        <v>0</v>
      </c>
      <c r="V250" s="175">
        <f>BDD!A240</f>
        <v>0</v>
      </c>
      <c r="W250" s="176">
        <f>BDD!B240</f>
        <v>0</v>
      </c>
      <c r="X250" s="177" t="str">
        <f>IF(BDD!F240=0, "", BDD!F240)</f>
        <v/>
      </c>
      <c r="Y250" s="178" t="e">
        <f>ROUND(BDD!G240+FDP_CMD_KG, 2)</f>
        <v>#VALUE!</v>
      </c>
      <c r="Z250" s="178" t="e">
        <f>ROUND(BDD!G240+FDP_FACT_KG, 2)</f>
        <v>#DIV/0!</v>
      </c>
      <c r="AA250" s="179">
        <f>BDD!H240</f>
        <v>0</v>
      </c>
      <c r="AB250" s="180" t="str">
        <f>IF(NOT(ISBLANK(BDD!I240)), ROUND(SUM((BDD!G240*reduc1),FDP_CMD_KG), 2), "")</f>
        <v/>
      </c>
      <c r="AC250" s="180" t="str">
        <f>IF(NOT(ISBLANK(BDD!J240)), ROUND(SUM((BDD!G240*reduc2),FDP_CMD_KG), 2), "")</f>
        <v/>
      </c>
      <c r="AD250" s="180" t="str">
        <f>IF(NOT(ISBLANK(BDD!K240)), ROUND(SUM((BDD!G240*reduc3),FDP_CMD_KG), 2), "")</f>
        <v/>
      </c>
      <c r="AE250" s="180" t="str">
        <f>IF(NOT(ISBLANK(BDD!I240)), ROUND(SUM((BDD!G240*reduc1),FDP_FACT_KG), 2), "")</f>
        <v/>
      </c>
      <c r="AF250" s="180" t="str">
        <f>IF(NOT(ISBLANK(BDD!J240)), ROUND(SUM((BDD!G240*reduc2),FDP_FACT_KG), 2), "")</f>
        <v/>
      </c>
      <c r="AG250" s="180" t="str">
        <f>IF(NOT(ISBLANK(BDD!K240)), ROUND(SUM((BDD!G240*reduc3),FDP_FACT_KG), 2), "")</f>
        <v/>
      </c>
      <c r="AH250" s="181">
        <f>BDD!C240</f>
        <v>0</v>
      </c>
      <c r="AI250" s="403">
        <f t="shared" si="216"/>
        <v>0</v>
      </c>
      <c r="AJ250" s="182" t="e">
        <f t="shared" si="217"/>
        <v>#VALUE!</v>
      </c>
      <c r="AK250" s="183" t="e">
        <f t="shared" si="218"/>
        <v>#VALUE!</v>
      </c>
      <c r="AL250" s="534"/>
      <c r="AM250" s="410"/>
      <c r="AN250" s="182" t="e">
        <f t="shared" si="219"/>
        <v>#DIV/0!</v>
      </c>
      <c r="AO250" s="184" t="e">
        <f t="shared" si="220"/>
        <v>#DIV/0!</v>
      </c>
      <c r="AP250" s="174"/>
      <c r="AQ250" s="174"/>
      <c r="AR250" s="534"/>
      <c r="AS250" s="409">
        <f t="shared" si="221"/>
        <v>0</v>
      </c>
      <c r="AT250" s="182" t="e">
        <f t="shared" si="222"/>
        <v>#DIV/0!</v>
      </c>
      <c r="AU250" s="183" t="e">
        <f t="shared" si="263"/>
        <v>#DIV/0!</v>
      </c>
      <c r="AV250" s="185">
        <f>COMMANDE!O250</f>
        <v>0</v>
      </c>
      <c r="AW250" s="186" t="str">
        <f t="shared" si="223"/>
        <v>-</v>
      </c>
      <c r="AX250" s="187" t="e">
        <f t="shared" si="224"/>
        <v>#VALUE!</v>
      </c>
      <c r="AY250" s="185">
        <f>COMMANDE!Q250</f>
        <v>0</v>
      </c>
      <c r="AZ250" s="186" t="str">
        <f t="shared" si="225"/>
        <v>-</v>
      </c>
      <c r="BA250" s="187" t="e">
        <f t="shared" si="226"/>
        <v>#VALUE!</v>
      </c>
      <c r="BB250" s="185">
        <f>COMMANDE!S250</f>
        <v>0</v>
      </c>
      <c r="BC250" s="186" t="str">
        <f t="shared" si="227"/>
        <v>-</v>
      </c>
      <c r="BD250" s="187" t="e">
        <f t="shared" si="228"/>
        <v>#VALUE!</v>
      </c>
      <c r="BE250" s="185">
        <f>COMMANDE!U250</f>
        <v>0</v>
      </c>
      <c r="BF250" s="186" t="str">
        <f t="shared" si="229"/>
        <v>-</v>
      </c>
      <c r="BG250" s="187" t="e">
        <f t="shared" si="230"/>
        <v>#VALUE!</v>
      </c>
      <c r="BH250" s="185">
        <f>COMMANDE!W250</f>
        <v>0</v>
      </c>
      <c r="BI250" s="186" t="str">
        <f t="shared" si="231"/>
        <v>-</v>
      </c>
      <c r="BJ250" s="187" t="e">
        <f t="shared" si="232"/>
        <v>#VALUE!</v>
      </c>
      <c r="BK250" s="185">
        <f>COMMANDE!Y250</f>
        <v>0</v>
      </c>
      <c r="BL250" s="186" t="str">
        <f t="shared" si="233"/>
        <v>-</v>
      </c>
      <c r="BM250" s="187" t="e">
        <f t="shared" si="234"/>
        <v>#VALUE!</v>
      </c>
      <c r="BN250" s="185">
        <f>COMMANDE!AA250</f>
        <v>0</v>
      </c>
      <c r="BO250" s="186" t="str">
        <f t="shared" si="235"/>
        <v>-</v>
      </c>
      <c r="BP250" s="187" t="e">
        <f t="shared" si="236"/>
        <v>#VALUE!</v>
      </c>
      <c r="BQ250" s="185">
        <f>COMMANDE!AC250</f>
        <v>0</v>
      </c>
      <c r="BR250" s="186" t="str">
        <f t="shared" si="237"/>
        <v>-</v>
      </c>
      <c r="BS250" s="187" t="e">
        <f t="shared" si="238"/>
        <v>#VALUE!</v>
      </c>
      <c r="BT250" s="185">
        <f>COMMANDE!AE250</f>
        <v>0</v>
      </c>
      <c r="BU250" s="186" t="str">
        <f t="shared" si="239"/>
        <v>-</v>
      </c>
      <c r="BV250" s="187" t="e">
        <f t="shared" si="240"/>
        <v>#VALUE!</v>
      </c>
      <c r="BW250" s="185">
        <f>COMMANDE!AG250</f>
        <v>0</v>
      </c>
      <c r="BX250" s="186" t="str">
        <f t="shared" si="241"/>
        <v>-</v>
      </c>
      <c r="BY250" s="187" t="e">
        <f t="shared" si="242"/>
        <v>#VALUE!</v>
      </c>
      <c r="BZ250" s="185">
        <f>COMMANDE!AI250</f>
        <v>0</v>
      </c>
      <c r="CA250" s="186" t="str">
        <f t="shared" si="243"/>
        <v>-</v>
      </c>
      <c r="CB250" s="187" t="e">
        <f t="shared" si="244"/>
        <v>#VALUE!</v>
      </c>
      <c r="CC250" s="185">
        <f>COMMANDE!AK250</f>
        <v>0</v>
      </c>
      <c r="CD250" s="186" t="str">
        <f t="shared" si="245"/>
        <v>-</v>
      </c>
      <c r="CE250" s="187" t="e">
        <f t="shared" si="246"/>
        <v>#VALUE!</v>
      </c>
      <c r="CF250" s="185">
        <f>COMMANDE!AM250</f>
        <v>0</v>
      </c>
      <c r="CG250" s="186" t="str">
        <f t="shared" si="247"/>
        <v>-</v>
      </c>
      <c r="CH250" s="187" t="e">
        <f t="shared" si="248"/>
        <v>#VALUE!</v>
      </c>
      <c r="CI250" s="185">
        <f>COMMANDE!AO250</f>
        <v>0</v>
      </c>
      <c r="CJ250" s="186" t="str">
        <f t="shared" si="249"/>
        <v>-</v>
      </c>
      <c r="CK250" s="187" t="e">
        <f t="shared" si="250"/>
        <v>#VALUE!</v>
      </c>
      <c r="CL250" s="185">
        <f>COMMANDE!AQ250</f>
        <v>0</v>
      </c>
      <c r="CM250" s="186" t="str">
        <f t="shared" si="251"/>
        <v>-</v>
      </c>
      <c r="CN250" s="187" t="e">
        <f t="shared" si="252"/>
        <v>#VALUE!</v>
      </c>
      <c r="CO250" s="185">
        <f>COMMANDE!AS250</f>
        <v>0</v>
      </c>
      <c r="CP250" s="186" t="str">
        <f t="shared" si="253"/>
        <v>-</v>
      </c>
      <c r="CQ250" s="187" t="e">
        <f t="shared" si="254"/>
        <v>#VALUE!</v>
      </c>
      <c r="CR250" s="185">
        <f>COMMANDE!AU250</f>
        <v>0</v>
      </c>
      <c r="CS250" s="186" t="str">
        <f t="shared" si="255"/>
        <v>-</v>
      </c>
      <c r="CT250" s="187" t="e">
        <f t="shared" si="256"/>
        <v>#VALUE!</v>
      </c>
      <c r="CU250" s="185">
        <f>COMMANDE!AW250</f>
        <v>0</v>
      </c>
      <c r="CV250" s="186" t="str">
        <f t="shared" si="257"/>
        <v>-</v>
      </c>
      <c r="CW250" s="187" t="e">
        <f t="shared" si="258"/>
        <v>#VALUE!</v>
      </c>
      <c r="CX250" s="185">
        <f>COMMANDE!AY250</f>
        <v>0</v>
      </c>
      <c r="CY250" s="186" t="str">
        <f t="shared" si="259"/>
        <v>-</v>
      </c>
      <c r="CZ250" s="187" t="e">
        <f t="shared" si="260"/>
        <v>#VALUE!</v>
      </c>
      <c r="DA250" s="185">
        <f>COMMANDE!BA250</f>
        <v>0</v>
      </c>
      <c r="DB250" s="186" t="str">
        <f t="shared" si="261"/>
        <v>-</v>
      </c>
      <c r="DC250" s="187" t="e">
        <f t="shared" si="262"/>
        <v>#VALUE!</v>
      </c>
      <c r="DD250" s="416"/>
      <c r="DE250" s="188"/>
    </row>
    <row r="251" spans="1:109" ht="40" customHeight="1" x14ac:dyDescent="0.2">
      <c r="A251" s="390" t="e">
        <f t="shared" si="141"/>
        <v>#VALUE!</v>
      </c>
      <c r="B251" s="390" t="e">
        <f t="shared" si="142"/>
        <v>#VALUE!</v>
      </c>
      <c r="C251" s="390" t="e">
        <f t="shared" si="143"/>
        <v>#VALUE!</v>
      </c>
      <c r="D251" s="390" t="e">
        <f t="shared" si="144"/>
        <v>#VALUE!</v>
      </c>
      <c r="E251" s="390" t="e">
        <f t="shared" si="145"/>
        <v>#VALUE!</v>
      </c>
      <c r="F251" s="390" t="e">
        <f t="shared" si="146"/>
        <v>#VALUE!</v>
      </c>
      <c r="G251" s="390" t="e">
        <f t="shared" si="147"/>
        <v>#VALUE!</v>
      </c>
      <c r="H251" s="390" t="e">
        <f t="shared" si="148"/>
        <v>#VALUE!</v>
      </c>
      <c r="I251" s="390" t="e">
        <f t="shared" si="149"/>
        <v>#VALUE!</v>
      </c>
      <c r="J251" s="390" t="e">
        <f t="shared" si="150"/>
        <v>#VALUE!</v>
      </c>
      <c r="K251" s="390" t="e">
        <f t="shared" si="151"/>
        <v>#VALUE!</v>
      </c>
      <c r="L251" s="390" t="e">
        <f t="shared" si="152"/>
        <v>#VALUE!</v>
      </c>
      <c r="M251" s="390" t="e">
        <f t="shared" si="153"/>
        <v>#VALUE!</v>
      </c>
      <c r="N251" s="390" t="e">
        <f t="shared" si="154"/>
        <v>#VALUE!</v>
      </c>
      <c r="O251" s="390" t="e">
        <f t="shared" si="155"/>
        <v>#VALUE!</v>
      </c>
      <c r="P251" s="390" t="e">
        <f t="shared" si="210"/>
        <v>#VALUE!</v>
      </c>
      <c r="Q251" s="390" t="e">
        <f t="shared" si="211"/>
        <v>#VALUE!</v>
      </c>
      <c r="R251" s="390" t="e">
        <f t="shared" si="212"/>
        <v>#VALUE!</v>
      </c>
      <c r="S251" s="390" t="e">
        <f t="shared" si="213"/>
        <v>#VALUE!</v>
      </c>
      <c r="T251" s="390" t="e">
        <f t="shared" si="214"/>
        <v>#VALUE!</v>
      </c>
      <c r="U251" s="387">
        <f t="shared" si="215"/>
        <v>0</v>
      </c>
      <c r="V251" s="175">
        <f>BDD!A241</f>
        <v>0</v>
      </c>
      <c r="W251" s="176">
        <f>BDD!B241</f>
        <v>0</v>
      </c>
      <c r="X251" s="177" t="str">
        <f>IF(BDD!F241=0, "", BDD!F241)</f>
        <v/>
      </c>
      <c r="Y251" s="178" t="e">
        <f>ROUND(BDD!G241+FDP_CMD_KG, 2)</f>
        <v>#VALUE!</v>
      </c>
      <c r="Z251" s="178" t="e">
        <f>ROUND(BDD!G241+FDP_FACT_KG, 2)</f>
        <v>#DIV/0!</v>
      </c>
      <c r="AA251" s="179">
        <f>BDD!H241</f>
        <v>0</v>
      </c>
      <c r="AB251" s="180" t="str">
        <f>IF(NOT(ISBLANK(BDD!I241)), ROUND(SUM((BDD!G241*reduc1),FDP_CMD_KG), 2), "")</f>
        <v/>
      </c>
      <c r="AC251" s="180" t="str">
        <f>IF(NOT(ISBLANK(BDD!J241)), ROUND(SUM((BDD!G241*reduc2),FDP_CMD_KG), 2), "")</f>
        <v/>
      </c>
      <c r="AD251" s="180" t="str">
        <f>IF(NOT(ISBLANK(BDD!K241)), ROUND(SUM((BDD!G241*reduc3),FDP_CMD_KG), 2), "")</f>
        <v/>
      </c>
      <c r="AE251" s="180" t="str">
        <f>IF(NOT(ISBLANK(BDD!I241)), ROUND(SUM((BDD!G241*reduc1),FDP_FACT_KG), 2), "")</f>
        <v/>
      </c>
      <c r="AF251" s="180" t="str">
        <f>IF(NOT(ISBLANK(BDD!J241)), ROUND(SUM((BDD!G241*reduc2),FDP_FACT_KG), 2), "")</f>
        <v/>
      </c>
      <c r="AG251" s="180" t="str">
        <f>IF(NOT(ISBLANK(BDD!K241)), ROUND(SUM((BDD!G241*reduc3),FDP_FACT_KG), 2), "")</f>
        <v/>
      </c>
      <c r="AH251" s="181">
        <f>BDD!C241</f>
        <v>0</v>
      </c>
      <c r="AI251" s="403">
        <f t="shared" si="216"/>
        <v>0</v>
      </c>
      <c r="AJ251" s="182" t="e">
        <f t="shared" si="217"/>
        <v>#VALUE!</v>
      </c>
      <c r="AK251" s="183" t="e">
        <f t="shared" si="218"/>
        <v>#VALUE!</v>
      </c>
      <c r="AL251" s="534"/>
      <c r="AM251" s="410"/>
      <c r="AN251" s="182" t="e">
        <f t="shared" si="219"/>
        <v>#DIV/0!</v>
      </c>
      <c r="AO251" s="184" t="e">
        <f t="shared" si="220"/>
        <v>#DIV/0!</v>
      </c>
      <c r="AP251" s="174"/>
      <c r="AQ251" s="174"/>
      <c r="AR251" s="534"/>
      <c r="AS251" s="409">
        <f t="shared" si="221"/>
        <v>0</v>
      </c>
      <c r="AT251" s="182" t="e">
        <f t="shared" si="222"/>
        <v>#DIV/0!</v>
      </c>
      <c r="AU251" s="183" t="e">
        <f t="shared" si="263"/>
        <v>#DIV/0!</v>
      </c>
      <c r="AV251" s="185">
        <f>COMMANDE!O251</f>
        <v>0</v>
      </c>
      <c r="AW251" s="186" t="str">
        <f t="shared" si="223"/>
        <v>-</v>
      </c>
      <c r="AX251" s="187" t="e">
        <f t="shared" si="224"/>
        <v>#VALUE!</v>
      </c>
      <c r="AY251" s="185">
        <f>COMMANDE!Q251</f>
        <v>0</v>
      </c>
      <c r="AZ251" s="186" t="str">
        <f t="shared" si="225"/>
        <v>-</v>
      </c>
      <c r="BA251" s="187" t="e">
        <f t="shared" si="226"/>
        <v>#VALUE!</v>
      </c>
      <c r="BB251" s="185">
        <f>COMMANDE!S251</f>
        <v>0</v>
      </c>
      <c r="BC251" s="186" t="str">
        <f t="shared" si="227"/>
        <v>-</v>
      </c>
      <c r="BD251" s="187" t="e">
        <f t="shared" si="228"/>
        <v>#VALUE!</v>
      </c>
      <c r="BE251" s="185">
        <f>COMMANDE!U251</f>
        <v>0</v>
      </c>
      <c r="BF251" s="186" t="str">
        <f t="shared" si="229"/>
        <v>-</v>
      </c>
      <c r="BG251" s="187" t="e">
        <f t="shared" si="230"/>
        <v>#VALUE!</v>
      </c>
      <c r="BH251" s="185">
        <f>COMMANDE!W251</f>
        <v>0</v>
      </c>
      <c r="BI251" s="186" t="str">
        <f t="shared" si="231"/>
        <v>-</v>
      </c>
      <c r="BJ251" s="187" t="e">
        <f t="shared" si="232"/>
        <v>#VALUE!</v>
      </c>
      <c r="BK251" s="185">
        <f>COMMANDE!Y251</f>
        <v>0</v>
      </c>
      <c r="BL251" s="186" t="str">
        <f t="shared" si="233"/>
        <v>-</v>
      </c>
      <c r="BM251" s="187" t="e">
        <f t="shared" si="234"/>
        <v>#VALUE!</v>
      </c>
      <c r="BN251" s="185">
        <f>COMMANDE!AA251</f>
        <v>0</v>
      </c>
      <c r="BO251" s="186" t="str">
        <f t="shared" si="235"/>
        <v>-</v>
      </c>
      <c r="BP251" s="187" t="e">
        <f t="shared" si="236"/>
        <v>#VALUE!</v>
      </c>
      <c r="BQ251" s="185">
        <f>COMMANDE!AC251</f>
        <v>0</v>
      </c>
      <c r="BR251" s="186" t="str">
        <f t="shared" si="237"/>
        <v>-</v>
      </c>
      <c r="BS251" s="187" t="e">
        <f t="shared" si="238"/>
        <v>#VALUE!</v>
      </c>
      <c r="BT251" s="185">
        <f>COMMANDE!AE251</f>
        <v>0</v>
      </c>
      <c r="BU251" s="186" t="str">
        <f t="shared" si="239"/>
        <v>-</v>
      </c>
      <c r="BV251" s="187" t="e">
        <f t="shared" si="240"/>
        <v>#VALUE!</v>
      </c>
      <c r="BW251" s="185">
        <f>COMMANDE!AG251</f>
        <v>0</v>
      </c>
      <c r="BX251" s="186" t="str">
        <f t="shared" si="241"/>
        <v>-</v>
      </c>
      <c r="BY251" s="187" t="e">
        <f t="shared" si="242"/>
        <v>#VALUE!</v>
      </c>
      <c r="BZ251" s="185">
        <f>COMMANDE!AI251</f>
        <v>0</v>
      </c>
      <c r="CA251" s="186" t="str">
        <f t="shared" si="243"/>
        <v>-</v>
      </c>
      <c r="CB251" s="187" t="e">
        <f t="shared" si="244"/>
        <v>#VALUE!</v>
      </c>
      <c r="CC251" s="185">
        <f>COMMANDE!AK251</f>
        <v>0</v>
      </c>
      <c r="CD251" s="186" t="str">
        <f t="shared" si="245"/>
        <v>-</v>
      </c>
      <c r="CE251" s="187" t="e">
        <f t="shared" si="246"/>
        <v>#VALUE!</v>
      </c>
      <c r="CF251" s="185">
        <f>COMMANDE!AM251</f>
        <v>0</v>
      </c>
      <c r="CG251" s="186" t="str">
        <f t="shared" si="247"/>
        <v>-</v>
      </c>
      <c r="CH251" s="187" t="e">
        <f t="shared" si="248"/>
        <v>#VALUE!</v>
      </c>
      <c r="CI251" s="185">
        <f>COMMANDE!AO251</f>
        <v>0</v>
      </c>
      <c r="CJ251" s="186" t="str">
        <f t="shared" si="249"/>
        <v>-</v>
      </c>
      <c r="CK251" s="187" t="e">
        <f t="shared" si="250"/>
        <v>#VALUE!</v>
      </c>
      <c r="CL251" s="185">
        <f>COMMANDE!AQ251</f>
        <v>0</v>
      </c>
      <c r="CM251" s="186" t="str">
        <f t="shared" si="251"/>
        <v>-</v>
      </c>
      <c r="CN251" s="187" t="e">
        <f t="shared" si="252"/>
        <v>#VALUE!</v>
      </c>
      <c r="CO251" s="185">
        <f>COMMANDE!AS251</f>
        <v>0</v>
      </c>
      <c r="CP251" s="186" t="str">
        <f t="shared" si="253"/>
        <v>-</v>
      </c>
      <c r="CQ251" s="187" t="e">
        <f t="shared" si="254"/>
        <v>#VALUE!</v>
      </c>
      <c r="CR251" s="185">
        <f>COMMANDE!AU251</f>
        <v>0</v>
      </c>
      <c r="CS251" s="186" t="str">
        <f t="shared" si="255"/>
        <v>-</v>
      </c>
      <c r="CT251" s="187" t="e">
        <f t="shared" si="256"/>
        <v>#VALUE!</v>
      </c>
      <c r="CU251" s="185">
        <f>COMMANDE!AW251</f>
        <v>0</v>
      </c>
      <c r="CV251" s="186" t="str">
        <f t="shared" si="257"/>
        <v>-</v>
      </c>
      <c r="CW251" s="187" t="e">
        <f t="shared" si="258"/>
        <v>#VALUE!</v>
      </c>
      <c r="CX251" s="185">
        <f>COMMANDE!AY251</f>
        <v>0</v>
      </c>
      <c r="CY251" s="186" t="str">
        <f t="shared" si="259"/>
        <v>-</v>
      </c>
      <c r="CZ251" s="187" t="e">
        <f t="shared" si="260"/>
        <v>#VALUE!</v>
      </c>
      <c r="DA251" s="185">
        <f>COMMANDE!BA251</f>
        <v>0</v>
      </c>
      <c r="DB251" s="186" t="str">
        <f t="shared" si="261"/>
        <v>-</v>
      </c>
      <c r="DC251" s="187" t="e">
        <f t="shared" si="262"/>
        <v>#VALUE!</v>
      </c>
      <c r="DD251" s="416"/>
      <c r="DE251" s="188"/>
    </row>
    <row r="252" spans="1:109" ht="40" customHeight="1" x14ac:dyDescent="0.2">
      <c r="A252" s="391" t="e">
        <f t="shared" si="141"/>
        <v>#VALUE!</v>
      </c>
      <c r="B252" s="391" t="e">
        <f t="shared" si="142"/>
        <v>#VALUE!</v>
      </c>
      <c r="C252" s="391" t="e">
        <f t="shared" si="143"/>
        <v>#VALUE!</v>
      </c>
      <c r="D252" s="391" t="e">
        <f t="shared" si="144"/>
        <v>#VALUE!</v>
      </c>
      <c r="E252" s="391" t="e">
        <f t="shared" si="145"/>
        <v>#VALUE!</v>
      </c>
      <c r="F252" s="391" t="e">
        <f t="shared" si="146"/>
        <v>#VALUE!</v>
      </c>
      <c r="G252" s="391" t="e">
        <f t="shared" si="147"/>
        <v>#VALUE!</v>
      </c>
      <c r="H252" s="391" t="e">
        <f t="shared" si="148"/>
        <v>#VALUE!</v>
      </c>
      <c r="I252" s="391" t="e">
        <f t="shared" si="149"/>
        <v>#VALUE!</v>
      </c>
      <c r="J252" s="391" t="e">
        <f t="shared" si="150"/>
        <v>#VALUE!</v>
      </c>
      <c r="K252" s="391" t="e">
        <f t="shared" si="151"/>
        <v>#VALUE!</v>
      </c>
      <c r="L252" s="391" t="e">
        <f t="shared" si="152"/>
        <v>#VALUE!</v>
      </c>
      <c r="M252" s="391" t="e">
        <f t="shared" si="153"/>
        <v>#VALUE!</v>
      </c>
      <c r="N252" s="391" t="e">
        <f t="shared" si="154"/>
        <v>#VALUE!</v>
      </c>
      <c r="O252" s="391" t="e">
        <f t="shared" si="155"/>
        <v>#VALUE!</v>
      </c>
      <c r="P252" s="390" t="e">
        <f t="shared" si="210"/>
        <v>#VALUE!</v>
      </c>
      <c r="Q252" s="390" t="e">
        <f t="shared" si="211"/>
        <v>#VALUE!</v>
      </c>
      <c r="R252" s="390" t="e">
        <f t="shared" si="212"/>
        <v>#VALUE!</v>
      </c>
      <c r="S252" s="390" t="e">
        <f t="shared" si="213"/>
        <v>#VALUE!</v>
      </c>
      <c r="T252" s="390" t="e">
        <f t="shared" si="214"/>
        <v>#VALUE!</v>
      </c>
      <c r="U252" s="387">
        <f t="shared" si="215"/>
        <v>0</v>
      </c>
      <c r="V252" s="175">
        <f>BDD!A242</f>
        <v>0</v>
      </c>
      <c r="W252" s="176">
        <f>BDD!B242</f>
        <v>0</v>
      </c>
      <c r="X252" s="177" t="str">
        <f>IF(BDD!F242=0, "", BDD!F242)</f>
        <v/>
      </c>
      <c r="Y252" s="178" t="e">
        <f>ROUND(BDD!G242+FDP_CMD_KG, 2)</f>
        <v>#VALUE!</v>
      </c>
      <c r="Z252" s="178" t="e">
        <f>ROUND(BDD!G242+FDP_FACT_KG, 2)</f>
        <v>#DIV/0!</v>
      </c>
      <c r="AA252" s="179">
        <f>BDD!H242</f>
        <v>0</v>
      </c>
      <c r="AB252" s="180" t="str">
        <f>IF(NOT(ISBLANK(BDD!I242)), ROUND(SUM((BDD!G242*reduc1),FDP_CMD_KG), 2), "")</f>
        <v/>
      </c>
      <c r="AC252" s="180" t="str">
        <f>IF(NOT(ISBLANK(BDD!J242)), ROUND(SUM((BDD!G242*reduc2),FDP_CMD_KG), 2), "")</f>
        <v/>
      </c>
      <c r="AD252" s="180" t="str">
        <f>IF(NOT(ISBLANK(BDD!K242)), ROUND(SUM((BDD!G242*reduc3),FDP_CMD_KG), 2), "")</f>
        <v/>
      </c>
      <c r="AE252" s="180" t="str">
        <f>IF(NOT(ISBLANK(BDD!I242)), ROUND(SUM((BDD!G242*reduc1),FDP_FACT_KG), 2), "")</f>
        <v/>
      </c>
      <c r="AF252" s="180" t="str">
        <f>IF(NOT(ISBLANK(BDD!J242)), ROUND(SUM((BDD!G242*reduc2),FDP_FACT_KG), 2), "")</f>
        <v/>
      </c>
      <c r="AG252" s="180" t="str">
        <f>IF(NOT(ISBLANK(BDD!K242)), ROUND(SUM((BDD!G242*reduc3),FDP_FACT_KG), 2), "")</f>
        <v/>
      </c>
      <c r="AH252" s="181">
        <f>BDD!C242</f>
        <v>0</v>
      </c>
      <c r="AI252" s="403">
        <f t="shared" si="216"/>
        <v>0</v>
      </c>
      <c r="AJ252" s="182" t="e">
        <f t="shared" si="217"/>
        <v>#VALUE!</v>
      </c>
      <c r="AK252" s="183" t="e">
        <f t="shared" si="218"/>
        <v>#VALUE!</v>
      </c>
      <c r="AL252" s="534"/>
      <c r="AM252" s="410"/>
      <c r="AN252" s="182" t="e">
        <f t="shared" si="219"/>
        <v>#DIV/0!</v>
      </c>
      <c r="AO252" s="184" t="e">
        <f t="shared" si="220"/>
        <v>#DIV/0!</v>
      </c>
      <c r="AP252" s="174"/>
      <c r="AQ252" s="174"/>
      <c r="AR252" s="534"/>
      <c r="AS252" s="409">
        <f t="shared" si="221"/>
        <v>0</v>
      </c>
      <c r="AT252" s="182" t="e">
        <f t="shared" si="222"/>
        <v>#DIV/0!</v>
      </c>
      <c r="AU252" s="183" t="e">
        <f t="shared" si="263"/>
        <v>#DIV/0!</v>
      </c>
      <c r="AV252" s="185">
        <f>COMMANDE!O252</f>
        <v>0</v>
      </c>
      <c r="AW252" s="186" t="str">
        <f t="shared" si="223"/>
        <v>-</v>
      </c>
      <c r="AX252" s="187" t="e">
        <f t="shared" si="224"/>
        <v>#VALUE!</v>
      </c>
      <c r="AY252" s="185">
        <f>COMMANDE!Q252</f>
        <v>0</v>
      </c>
      <c r="AZ252" s="186" t="str">
        <f t="shared" si="225"/>
        <v>-</v>
      </c>
      <c r="BA252" s="187" t="e">
        <f t="shared" si="226"/>
        <v>#VALUE!</v>
      </c>
      <c r="BB252" s="185">
        <f>COMMANDE!S252</f>
        <v>0</v>
      </c>
      <c r="BC252" s="186" t="str">
        <f t="shared" si="227"/>
        <v>-</v>
      </c>
      <c r="BD252" s="187" t="e">
        <f t="shared" si="228"/>
        <v>#VALUE!</v>
      </c>
      <c r="BE252" s="185">
        <f>COMMANDE!U252</f>
        <v>0</v>
      </c>
      <c r="BF252" s="186" t="str">
        <f t="shared" si="229"/>
        <v>-</v>
      </c>
      <c r="BG252" s="187" t="e">
        <f t="shared" si="230"/>
        <v>#VALUE!</v>
      </c>
      <c r="BH252" s="185">
        <f>COMMANDE!W252</f>
        <v>0</v>
      </c>
      <c r="BI252" s="186" t="str">
        <f t="shared" si="231"/>
        <v>-</v>
      </c>
      <c r="BJ252" s="187" t="e">
        <f t="shared" si="232"/>
        <v>#VALUE!</v>
      </c>
      <c r="BK252" s="185">
        <f>COMMANDE!Y252</f>
        <v>0</v>
      </c>
      <c r="BL252" s="186" t="str">
        <f t="shared" si="233"/>
        <v>-</v>
      </c>
      <c r="BM252" s="187" t="e">
        <f t="shared" si="234"/>
        <v>#VALUE!</v>
      </c>
      <c r="BN252" s="185">
        <f>COMMANDE!AA252</f>
        <v>0</v>
      </c>
      <c r="BO252" s="186" t="str">
        <f t="shared" si="235"/>
        <v>-</v>
      </c>
      <c r="BP252" s="187" t="e">
        <f t="shared" si="236"/>
        <v>#VALUE!</v>
      </c>
      <c r="BQ252" s="185">
        <f>COMMANDE!AC252</f>
        <v>0</v>
      </c>
      <c r="BR252" s="186" t="str">
        <f t="shared" si="237"/>
        <v>-</v>
      </c>
      <c r="BS252" s="187" t="e">
        <f t="shared" si="238"/>
        <v>#VALUE!</v>
      </c>
      <c r="BT252" s="185">
        <f>COMMANDE!AE252</f>
        <v>0</v>
      </c>
      <c r="BU252" s="186" t="str">
        <f t="shared" si="239"/>
        <v>-</v>
      </c>
      <c r="BV252" s="187" t="e">
        <f t="shared" si="240"/>
        <v>#VALUE!</v>
      </c>
      <c r="BW252" s="185">
        <f>COMMANDE!AG252</f>
        <v>0</v>
      </c>
      <c r="BX252" s="186" t="str">
        <f t="shared" si="241"/>
        <v>-</v>
      </c>
      <c r="BY252" s="187" t="e">
        <f t="shared" si="242"/>
        <v>#VALUE!</v>
      </c>
      <c r="BZ252" s="185">
        <f>COMMANDE!AI252</f>
        <v>0</v>
      </c>
      <c r="CA252" s="186" t="str">
        <f t="shared" si="243"/>
        <v>-</v>
      </c>
      <c r="CB252" s="187" t="e">
        <f t="shared" si="244"/>
        <v>#VALUE!</v>
      </c>
      <c r="CC252" s="185">
        <f>COMMANDE!AK252</f>
        <v>0</v>
      </c>
      <c r="CD252" s="186" t="str">
        <f t="shared" si="245"/>
        <v>-</v>
      </c>
      <c r="CE252" s="187" t="e">
        <f t="shared" si="246"/>
        <v>#VALUE!</v>
      </c>
      <c r="CF252" s="185">
        <f>COMMANDE!AM252</f>
        <v>0</v>
      </c>
      <c r="CG252" s="186" t="str">
        <f t="shared" si="247"/>
        <v>-</v>
      </c>
      <c r="CH252" s="187" t="e">
        <f t="shared" si="248"/>
        <v>#VALUE!</v>
      </c>
      <c r="CI252" s="185">
        <f>COMMANDE!AO252</f>
        <v>0</v>
      </c>
      <c r="CJ252" s="186" t="str">
        <f t="shared" si="249"/>
        <v>-</v>
      </c>
      <c r="CK252" s="187" t="e">
        <f t="shared" si="250"/>
        <v>#VALUE!</v>
      </c>
      <c r="CL252" s="185">
        <f>COMMANDE!AQ252</f>
        <v>0</v>
      </c>
      <c r="CM252" s="186" t="str">
        <f t="shared" si="251"/>
        <v>-</v>
      </c>
      <c r="CN252" s="187" t="e">
        <f t="shared" si="252"/>
        <v>#VALUE!</v>
      </c>
      <c r="CO252" s="185">
        <f>COMMANDE!AS252</f>
        <v>0</v>
      </c>
      <c r="CP252" s="186" t="str">
        <f t="shared" si="253"/>
        <v>-</v>
      </c>
      <c r="CQ252" s="187" t="e">
        <f t="shared" si="254"/>
        <v>#VALUE!</v>
      </c>
      <c r="CR252" s="185">
        <f>COMMANDE!AU252</f>
        <v>0</v>
      </c>
      <c r="CS252" s="186" t="str">
        <f t="shared" si="255"/>
        <v>-</v>
      </c>
      <c r="CT252" s="187" t="e">
        <f t="shared" si="256"/>
        <v>#VALUE!</v>
      </c>
      <c r="CU252" s="185">
        <f>COMMANDE!AW252</f>
        <v>0</v>
      </c>
      <c r="CV252" s="186" t="str">
        <f t="shared" si="257"/>
        <v>-</v>
      </c>
      <c r="CW252" s="187" t="e">
        <f t="shared" si="258"/>
        <v>#VALUE!</v>
      </c>
      <c r="CX252" s="185">
        <f>COMMANDE!AY252</f>
        <v>0</v>
      </c>
      <c r="CY252" s="186" t="str">
        <f t="shared" si="259"/>
        <v>-</v>
      </c>
      <c r="CZ252" s="187" t="e">
        <f t="shared" si="260"/>
        <v>#VALUE!</v>
      </c>
      <c r="DA252" s="185">
        <f>COMMANDE!BA252</f>
        <v>0</v>
      </c>
      <c r="DB252" s="186" t="str">
        <f t="shared" si="261"/>
        <v>-</v>
      </c>
      <c r="DC252" s="187" t="e">
        <f t="shared" si="262"/>
        <v>#VALUE!</v>
      </c>
      <c r="DD252" s="416"/>
      <c r="DE252" s="188"/>
    </row>
    <row r="253" spans="1:109" ht="40" customHeight="1" x14ac:dyDescent="0.2">
      <c r="A253" s="391" t="e">
        <f t="shared" si="141"/>
        <v>#VALUE!</v>
      </c>
      <c r="B253" s="391" t="e">
        <f t="shared" si="142"/>
        <v>#VALUE!</v>
      </c>
      <c r="C253" s="391" t="e">
        <f t="shared" si="143"/>
        <v>#VALUE!</v>
      </c>
      <c r="D253" s="391" t="e">
        <f t="shared" si="144"/>
        <v>#VALUE!</v>
      </c>
      <c r="E253" s="391" t="e">
        <f t="shared" si="145"/>
        <v>#VALUE!</v>
      </c>
      <c r="F253" s="391" t="e">
        <f t="shared" si="146"/>
        <v>#VALUE!</v>
      </c>
      <c r="G253" s="391" t="e">
        <f t="shared" si="147"/>
        <v>#VALUE!</v>
      </c>
      <c r="H253" s="391" t="e">
        <f t="shared" si="148"/>
        <v>#VALUE!</v>
      </c>
      <c r="I253" s="391" t="e">
        <f t="shared" si="149"/>
        <v>#VALUE!</v>
      </c>
      <c r="J253" s="391" t="e">
        <f t="shared" si="150"/>
        <v>#VALUE!</v>
      </c>
      <c r="K253" s="391" t="e">
        <f t="shared" si="151"/>
        <v>#VALUE!</v>
      </c>
      <c r="L253" s="391" t="e">
        <f t="shared" si="152"/>
        <v>#VALUE!</v>
      </c>
      <c r="M253" s="391" t="e">
        <f t="shared" si="153"/>
        <v>#VALUE!</v>
      </c>
      <c r="N253" s="391" t="e">
        <f t="shared" si="154"/>
        <v>#VALUE!</v>
      </c>
      <c r="O253" s="391" t="e">
        <f t="shared" si="155"/>
        <v>#VALUE!</v>
      </c>
      <c r="P253" s="390" t="e">
        <f t="shared" si="210"/>
        <v>#VALUE!</v>
      </c>
      <c r="Q253" s="390" t="e">
        <f t="shared" si="211"/>
        <v>#VALUE!</v>
      </c>
      <c r="R253" s="390" t="e">
        <f t="shared" si="212"/>
        <v>#VALUE!</v>
      </c>
      <c r="S253" s="390" t="e">
        <f t="shared" si="213"/>
        <v>#VALUE!</v>
      </c>
      <c r="T253" s="390" t="e">
        <f t="shared" si="214"/>
        <v>#VALUE!</v>
      </c>
      <c r="U253" s="387">
        <f t="shared" si="215"/>
        <v>0</v>
      </c>
      <c r="V253" s="175">
        <f>BDD!A243</f>
        <v>0</v>
      </c>
      <c r="W253" s="176">
        <f>BDD!B243</f>
        <v>0</v>
      </c>
      <c r="X253" s="177" t="str">
        <f>IF(BDD!F243=0, "", BDD!F243)</f>
        <v/>
      </c>
      <c r="Y253" s="178" t="e">
        <f>ROUND(BDD!G243+FDP_CMD_KG, 2)</f>
        <v>#VALUE!</v>
      </c>
      <c r="Z253" s="178" t="e">
        <f>ROUND(BDD!G243+FDP_FACT_KG, 2)</f>
        <v>#DIV/0!</v>
      </c>
      <c r="AA253" s="179">
        <f>BDD!H243</f>
        <v>0</v>
      </c>
      <c r="AB253" s="180" t="str">
        <f>IF(NOT(ISBLANK(BDD!I243)), ROUND(SUM((BDD!G243*reduc1),FDP_CMD_KG), 2), "")</f>
        <v/>
      </c>
      <c r="AC253" s="180" t="str">
        <f>IF(NOT(ISBLANK(BDD!J243)), ROUND(SUM((BDD!G243*reduc2),FDP_CMD_KG), 2), "")</f>
        <v/>
      </c>
      <c r="AD253" s="180" t="str">
        <f>IF(NOT(ISBLANK(BDD!K243)), ROUND(SUM((BDD!G243*reduc3),FDP_CMD_KG), 2), "")</f>
        <v/>
      </c>
      <c r="AE253" s="180" t="str">
        <f>IF(NOT(ISBLANK(BDD!I243)), ROUND(SUM((BDD!G243*reduc1),FDP_FACT_KG), 2), "")</f>
        <v/>
      </c>
      <c r="AF253" s="180" t="str">
        <f>IF(NOT(ISBLANK(BDD!J243)), ROUND(SUM((BDD!G243*reduc2),FDP_FACT_KG), 2), "")</f>
        <v/>
      </c>
      <c r="AG253" s="180" t="str">
        <f>IF(NOT(ISBLANK(BDD!K243)), ROUND(SUM((BDD!G243*reduc3),FDP_FACT_KG), 2), "")</f>
        <v/>
      </c>
      <c r="AH253" s="181">
        <f>BDD!C243</f>
        <v>0</v>
      </c>
      <c r="AI253" s="403">
        <f t="shared" si="216"/>
        <v>0</v>
      </c>
      <c r="AJ253" s="182" t="e">
        <f t="shared" si="217"/>
        <v>#VALUE!</v>
      </c>
      <c r="AK253" s="183" t="e">
        <f t="shared" si="218"/>
        <v>#VALUE!</v>
      </c>
      <c r="AL253" s="534"/>
      <c r="AM253" s="410"/>
      <c r="AN253" s="182" t="e">
        <f t="shared" si="219"/>
        <v>#DIV/0!</v>
      </c>
      <c r="AO253" s="184" t="e">
        <f t="shared" si="220"/>
        <v>#DIV/0!</v>
      </c>
      <c r="AP253" s="174"/>
      <c r="AQ253" s="174"/>
      <c r="AR253" s="534"/>
      <c r="AS253" s="409">
        <f t="shared" si="221"/>
        <v>0</v>
      </c>
      <c r="AT253" s="182" t="e">
        <f t="shared" si="222"/>
        <v>#DIV/0!</v>
      </c>
      <c r="AU253" s="183" t="e">
        <f t="shared" si="263"/>
        <v>#DIV/0!</v>
      </c>
      <c r="AV253" s="185">
        <f>COMMANDE!O253</f>
        <v>0</v>
      </c>
      <c r="AW253" s="186" t="str">
        <f t="shared" si="223"/>
        <v>-</v>
      </c>
      <c r="AX253" s="187" t="e">
        <f t="shared" si="224"/>
        <v>#VALUE!</v>
      </c>
      <c r="AY253" s="185">
        <f>COMMANDE!Q253</f>
        <v>0</v>
      </c>
      <c r="AZ253" s="186" t="str">
        <f t="shared" si="225"/>
        <v>-</v>
      </c>
      <c r="BA253" s="187" t="e">
        <f t="shared" si="226"/>
        <v>#VALUE!</v>
      </c>
      <c r="BB253" s="185">
        <f>COMMANDE!S253</f>
        <v>0</v>
      </c>
      <c r="BC253" s="186" t="str">
        <f t="shared" si="227"/>
        <v>-</v>
      </c>
      <c r="BD253" s="187" t="e">
        <f t="shared" si="228"/>
        <v>#VALUE!</v>
      </c>
      <c r="BE253" s="185">
        <f>COMMANDE!U253</f>
        <v>0</v>
      </c>
      <c r="BF253" s="186" t="str">
        <f t="shared" si="229"/>
        <v>-</v>
      </c>
      <c r="BG253" s="187" t="e">
        <f t="shared" si="230"/>
        <v>#VALUE!</v>
      </c>
      <c r="BH253" s="185">
        <f>COMMANDE!W253</f>
        <v>0</v>
      </c>
      <c r="BI253" s="186" t="str">
        <f t="shared" si="231"/>
        <v>-</v>
      </c>
      <c r="BJ253" s="187" t="e">
        <f t="shared" si="232"/>
        <v>#VALUE!</v>
      </c>
      <c r="BK253" s="185">
        <f>COMMANDE!Y253</f>
        <v>0</v>
      </c>
      <c r="BL253" s="186" t="str">
        <f t="shared" si="233"/>
        <v>-</v>
      </c>
      <c r="BM253" s="187" t="e">
        <f t="shared" si="234"/>
        <v>#VALUE!</v>
      </c>
      <c r="BN253" s="185">
        <f>COMMANDE!AA253</f>
        <v>0</v>
      </c>
      <c r="BO253" s="186" t="str">
        <f t="shared" si="235"/>
        <v>-</v>
      </c>
      <c r="BP253" s="187" t="e">
        <f t="shared" si="236"/>
        <v>#VALUE!</v>
      </c>
      <c r="BQ253" s="185">
        <f>COMMANDE!AC253</f>
        <v>0</v>
      </c>
      <c r="BR253" s="186" t="str">
        <f t="shared" si="237"/>
        <v>-</v>
      </c>
      <c r="BS253" s="187" t="e">
        <f t="shared" si="238"/>
        <v>#VALUE!</v>
      </c>
      <c r="BT253" s="185">
        <f>COMMANDE!AE253</f>
        <v>0</v>
      </c>
      <c r="BU253" s="186" t="str">
        <f t="shared" si="239"/>
        <v>-</v>
      </c>
      <c r="BV253" s="187" t="e">
        <f t="shared" si="240"/>
        <v>#VALUE!</v>
      </c>
      <c r="BW253" s="185">
        <f>COMMANDE!AG253</f>
        <v>0</v>
      </c>
      <c r="BX253" s="186" t="str">
        <f t="shared" si="241"/>
        <v>-</v>
      </c>
      <c r="BY253" s="187" t="e">
        <f t="shared" si="242"/>
        <v>#VALUE!</v>
      </c>
      <c r="BZ253" s="185">
        <f>COMMANDE!AI253</f>
        <v>0</v>
      </c>
      <c r="CA253" s="186" t="str">
        <f t="shared" si="243"/>
        <v>-</v>
      </c>
      <c r="CB253" s="187" t="e">
        <f t="shared" si="244"/>
        <v>#VALUE!</v>
      </c>
      <c r="CC253" s="185">
        <f>COMMANDE!AK253</f>
        <v>0</v>
      </c>
      <c r="CD253" s="186" t="str">
        <f t="shared" si="245"/>
        <v>-</v>
      </c>
      <c r="CE253" s="187" t="e">
        <f t="shared" si="246"/>
        <v>#VALUE!</v>
      </c>
      <c r="CF253" s="185">
        <f>COMMANDE!AM253</f>
        <v>0</v>
      </c>
      <c r="CG253" s="186" t="str">
        <f t="shared" si="247"/>
        <v>-</v>
      </c>
      <c r="CH253" s="187" t="e">
        <f t="shared" si="248"/>
        <v>#VALUE!</v>
      </c>
      <c r="CI253" s="185">
        <f>COMMANDE!AO253</f>
        <v>0</v>
      </c>
      <c r="CJ253" s="186" t="str">
        <f t="shared" si="249"/>
        <v>-</v>
      </c>
      <c r="CK253" s="187" t="e">
        <f t="shared" si="250"/>
        <v>#VALUE!</v>
      </c>
      <c r="CL253" s="185">
        <f>COMMANDE!AQ253</f>
        <v>0</v>
      </c>
      <c r="CM253" s="186" t="str">
        <f t="shared" si="251"/>
        <v>-</v>
      </c>
      <c r="CN253" s="187" t="e">
        <f t="shared" si="252"/>
        <v>#VALUE!</v>
      </c>
      <c r="CO253" s="185">
        <f>COMMANDE!AS253</f>
        <v>0</v>
      </c>
      <c r="CP253" s="186" t="str">
        <f t="shared" si="253"/>
        <v>-</v>
      </c>
      <c r="CQ253" s="187" t="e">
        <f t="shared" si="254"/>
        <v>#VALUE!</v>
      </c>
      <c r="CR253" s="185">
        <f>COMMANDE!AU253</f>
        <v>0</v>
      </c>
      <c r="CS253" s="186" t="str">
        <f t="shared" si="255"/>
        <v>-</v>
      </c>
      <c r="CT253" s="187" t="e">
        <f t="shared" si="256"/>
        <v>#VALUE!</v>
      </c>
      <c r="CU253" s="185">
        <f>COMMANDE!AW253</f>
        <v>0</v>
      </c>
      <c r="CV253" s="186" t="str">
        <f t="shared" si="257"/>
        <v>-</v>
      </c>
      <c r="CW253" s="187" t="e">
        <f t="shared" si="258"/>
        <v>#VALUE!</v>
      </c>
      <c r="CX253" s="185">
        <f>COMMANDE!AY253</f>
        <v>0</v>
      </c>
      <c r="CY253" s="186" t="str">
        <f t="shared" si="259"/>
        <v>-</v>
      </c>
      <c r="CZ253" s="187" t="e">
        <f t="shared" si="260"/>
        <v>#VALUE!</v>
      </c>
      <c r="DA253" s="185">
        <f>COMMANDE!BA253</f>
        <v>0</v>
      </c>
      <c r="DB253" s="186" t="str">
        <f t="shared" si="261"/>
        <v>-</v>
      </c>
      <c r="DC253" s="187" t="e">
        <f t="shared" si="262"/>
        <v>#VALUE!</v>
      </c>
      <c r="DD253" s="416"/>
      <c r="DE253" s="188"/>
    </row>
    <row r="254" spans="1:109" ht="40" customHeight="1" x14ac:dyDescent="0.2">
      <c r="A254" s="390" t="e">
        <f t="shared" si="141"/>
        <v>#VALUE!</v>
      </c>
      <c r="B254" s="390" t="e">
        <f t="shared" si="142"/>
        <v>#VALUE!</v>
      </c>
      <c r="C254" s="390" t="e">
        <f t="shared" si="143"/>
        <v>#VALUE!</v>
      </c>
      <c r="D254" s="390" t="e">
        <f t="shared" si="144"/>
        <v>#VALUE!</v>
      </c>
      <c r="E254" s="390" t="e">
        <f t="shared" si="145"/>
        <v>#VALUE!</v>
      </c>
      <c r="F254" s="390" t="e">
        <f t="shared" si="146"/>
        <v>#VALUE!</v>
      </c>
      <c r="G254" s="390" t="e">
        <f t="shared" si="147"/>
        <v>#VALUE!</v>
      </c>
      <c r="H254" s="390" t="e">
        <f t="shared" si="148"/>
        <v>#VALUE!</v>
      </c>
      <c r="I254" s="390" t="e">
        <f t="shared" si="149"/>
        <v>#VALUE!</v>
      </c>
      <c r="J254" s="390" t="e">
        <f t="shared" si="150"/>
        <v>#VALUE!</v>
      </c>
      <c r="K254" s="390" t="e">
        <f t="shared" si="151"/>
        <v>#VALUE!</v>
      </c>
      <c r="L254" s="390" t="e">
        <f t="shared" si="152"/>
        <v>#VALUE!</v>
      </c>
      <c r="M254" s="390" t="e">
        <f t="shared" si="153"/>
        <v>#VALUE!</v>
      </c>
      <c r="N254" s="390" t="e">
        <f t="shared" si="154"/>
        <v>#VALUE!</v>
      </c>
      <c r="O254" s="390" t="e">
        <f t="shared" si="155"/>
        <v>#VALUE!</v>
      </c>
      <c r="P254" s="390" t="e">
        <f t="shared" si="210"/>
        <v>#VALUE!</v>
      </c>
      <c r="Q254" s="390" t="e">
        <f t="shared" si="211"/>
        <v>#VALUE!</v>
      </c>
      <c r="R254" s="390" t="e">
        <f t="shared" si="212"/>
        <v>#VALUE!</v>
      </c>
      <c r="S254" s="390" t="e">
        <f t="shared" si="213"/>
        <v>#VALUE!</v>
      </c>
      <c r="T254" s="390" t="e">
        <f t="shared" si="214"/>
        <v>#VALUE!</v>
      </c>
      <c r="U254" s="387">
        <f t="shared" si="215"/>
        <v>0</v>
      </c>
      <c r="V254" s="175">
        <f>BDD!A244</f>
        <v>0</v>
      </c>
      <c r="W254" s="176">
        <f>BDD!B244</f>
        <v>0</v>
      </c>
      <c r="X254" s="177" t="str">
        <f>IF(BDD!F244=0, "", BDD!F244)</f>
        <v/>
      </c>
      <c r="Y254" s="178" t="e">
        <f>ROUND(BDD!G244+FDP_CMD_KG, 2)</f>
        <v>#VALUE!</v>
      </c>
      <c r="Z254" s="178" t="e">
        <f>ROUND(BDD!G244+FDP_FACT_KG, 2)</f>
        <v>#DIV/0!</v>
      </c>
      <c r="AA254" s="179">
        <f>BDD!H244</f>
        <v>0</v>
      </c>
      <c r="AB254" s="180" t="str">
        <f>IF(NOT(ISBLANK(BDD!I244)), ROUND(SUM((BDD!G244*reduc1),FDP_CMD_KG), 2), "")</f>
        <v/>
      </c>
      <c r="AC254" s="180" t="str">
        <f>IF(NOT(ISBLANK(BDD!J244)), ROUND(SUM((BDD!G244*reduc2),FDP_CMD_KG), 2), "")</f>
        <v/>
      </c>
      <c r="AD254" s="180" t="str">
        <f>IF(NOT(ISBLANK(BDD!K244)), ROUND(SUM((BDD!G244*reduc3),FDP_CMD_KG), 2), "")</f>
        <v/>
      </c>
      <c r="AE254" s="180" t="str">
        <f>IF(NOT(ISBLANK(BDD!I244)), ROUND(SUM((BDD!G244*reduc1),FDP_FACT_KG), 2), "")</f>
        <v/>
      </c>
      <c r="AF254" s="180" t="str">
        <f>IF(NOT(ISBLANK(BDD!J244)), ROUND(SUM((BDD!G244*reduc2),FDP_FACT_KG), 2), "")</f>
        <v/>
      </c>
      <c r="AG254" s="180" t="str">
        <f>IF(NOT(ISBLANK(BDD!K244)), ROUND(SUM((BDD!G244*reduc3),FDP_FACT_KG), 2), "")</f>
        <v/>
      </c>
      <c r="AH254" s="181">
        <f>BDD!C244</f>
        <v>0</v>
      </c>
      <c r="AI254" s="403">
        <f t="shared" si="216"/>
        <v>0</v>
      </c>
      <c r="AJ254" s="182" t="e">
        <f t="shared" si="217"/>
        <v>#VALUE!</v>
      </c>
      <c r="AK254" s="183" t="e">
        <f t="shared" si="218"/>
        <v>#VALUE!</v>
      </c>
      <c r="AL254" s="534"/>
      <c r="AM254" s="410"/>
      <c r="AN254" s="182" t="e">
        <f t="shared" si="219"/>
        <v>#DIV/0!</v>
      </c>
      <c r="AO254" s="184" t="e">
        <f t="shared" si="220"/>
        <v>#DIV/0!</v>
      </c>
      <c r="AP254" s="174"/>
      <c r="AQ254" s="174"/>
      <c r="AR254" s="534"/>
      <c r="AS254" s="409">
        <f t="shared" si="221"/>
        <v>0</v>
      </c>
      <c r="AT254" s="182" t="e">
        <f t="shared" si="222"/>
        <v>#DIV/0!</v>
      </c>
      <c r="AU254" s="183" t="e">
        <f t="shared" si="263"/>
        <v>#DIV/0!</v>
      </c>
      <c r="AV254" s="185">
        <f>COMMANDE!O254</f>
        <v>0</v>
      </c>
      <c r="AW254" s="186" t="str">
        <f t="shared" si="223"/>
        <v>-</v>
      </c>
      <c r="AX254" s="187" t="e">
        <f t="shared" si="224"/>
        <v>#VALUE!</v>
      </c>
      <c r="AY254" s="185">
        <f>COMMANDE!Q254</f>
        <v>0</v>
      </c>
      <c r="AZ254" s="186" t="str">
        <f t="shared" si="225"/>
        <v>-</v>
      </c>
      <c r="BA254" s="187" t="e">
        <f t="shared" si="226"/>
        <v>#VALUE!</v>
      </c>
      <c r="BB254" s="185">
        <f>COMMANDE!S254</f>
        <v>0</v>
      </c>
      <c r="BC254" s="186" t="str">
        <f t="shared" si="227"/>
        <v>-</v>
      </c>
      <c r="BD254" s="187" t="e">
        <f t="shared" si="228"/>
        <v>#VALUE!</v>
      </c>
      <c r="BE254" s="185">
        <f>COMMANDE!U254</f>
        <v>0</v>
      </c>
      <c r="BF254" s="186" t="str">
        <f t="shared" si="229"/>
        <v>-</v>
      </c>
      <c r="BG254" s="187" t="e">
        <f t="shared" si="230"/>
        <v>#VALUE!</v>
      </c>
      <c r="BH254" s="185">
        <f>COMMANDE!W254</f>
        <v>0</v>
      </c>
      <c r="BI254" s="186" t="str">
        <f t="shared" si="231"/>
        <v>-</v>
      </c>
      <c r="BJ254" s="187" t="e">
        <f t="shared" si="232"/>
        <v>#VALUE!</v>
      </c>
      <c r="BK254" s="185">
        <f>COMMANDE!Y254</f>
        <v>0</v>
      </c>
      <c r="BL254" s="186" t="str">
        <f t="shared" si="233"/>
        <v>-</v>
      </c>
      <c r="BM254" s="187" t="e">
        <f t="shared" si="234"/>
        <v>#VALUE!</v>
      </c>
      <c r="BN254" s="185">
        <f>COMMANDE!AA254</f>
        <v>0</v>
      </c>
      <c r="BO254" s="186" t="str">
        <f t="shared" si="235"/>
        <v>-</v>
      </c>
      <c r="BP254" s="187" t="e">
        <f t="shared" si="236"/>
        <v>#VALUE!</v>
      </c>
      <c r="BQ254" s="185">
        <f>COMMANDE!AC254</f>
        <v>0</v>
      </c>
      <c r="BR254" s="186" t="str">
        <f t="shared" si="237"/>
        <v>-</v>
      </c>
      <c r="BS254" s="187" t="e">
        <f t="shared" si="238"/>
        <v>#VALUE!</v>
      </c>
      <c r="BT254" s="185">
        <f>COMMANDE!AE254</f>
        <v>0</v>
      </c>
      <c r="BU254" s="186" t="str">
        <f t="shared" si="239"/>
        <v>-</v>
      </c>
      <c r="BV254" s="187" t="e">
        <f t="shared" si="240"/>
        <v>#VALUE!</v>
      </c>
      <c r="BW254" s="185">
        <f>COMMANDE!AG254</f>
        <v>0</v>
      </c>
      <c r="BX254" s="186" t="str">
        <f t="shared" si="241"/>
        <v>-</v>
      </c>
      <c r="BY254" s="187" t="e">
        <f t="shared" si="242"/>
        <v>#VALUE!</v>
      </c>
      <c r="BZ254" s="185">
        <f>COMMANDE!AI254</f>
        <v>0</v>
      </c>
      <c r="CA254" s="186" t="str">
        <f t="shared" si="243"/>
        <v>-</v>
      </c>
      <c r="CB254" s="187" t="e">
        <f t="shared" si="244"/>
        <v>#VALUE!</v>
      </c>
      <c r="CC254" s="185">
        <f>COMMANDE!AK254</f>
        <v>0</v>
      </c>
      <c r="CD254" s="186" t="str">
        <f t="shared" si="245"/>
        <v>-</v>
      </c>
      <c r="CE254" s="187" t="e">
        <f t="shared" si="246"/>
        <v>#VALUE!</v>
      </c>
      <c r="CF254" s="185">
        <f>COMMANDE!AM254</f>
        <v>0</v>
      </c>
      <c r="CG254" s="186" t="str">
        <f t="shared" si="247"/>
        <v>-</v>
      </c>
      <c r="CH254" s="187" t="e">
        <f t="shared" si="248"/>
        <v>#VALUE!</v>
      </c>
      <c r="CI254" s="185">
        <f>COMMANDE!AO254</f>
        <v>0</v>
      </c>
      <c r="CJ254" s="186" t="str">
        <f t="shared" si="249"/>
        <v>-</v>
      </c>
      <c r="CK254" s="187" t="e">
        <f t="shared" si="250"/>
        <v>#VALUE!</v>
      </c>
      <c r="CL254" s="185">
        <f>COMMANDE!AQ254</f>
        <v>0</v>
      </c>
      <c r="CM254" s="186" t="str">
        <f t="shared" si="251"/>
        <v>-</v>
      </c>
      <c r="CN254" s="187" t="e">
        <f t="shared" si="252"/>
        <v>#VALUE!</v>
      </c>
      <c r="CO254" s="185">
        <f>COMMANDE!AS254</f>
        <v>0</v>
      </c>
      <c r="CP254" s="186" t="str">
        <f t="shared" si="253"/>
        <v>-</v>
      </c>
      <c r="CQ254" s="187" t="e">
        <f t="shared" si="254"/>
        <v>#VALUE!</v>
      </c>
      <c r="CR254" s="185">
        <f>COMMANDE!AU254</f>
        <v>0</v>
      </c>
      <c r="CS254" s="186" t="str">
        <f t="shared" si="255"/>
        <v>-</v>
      </c>
      <c r="CT254" s="187" t="e">
        <f t="shared" si="256"/>
        <v>#VALUE!</v>
      </c>
      <c r="CU254" s="185">
        <f>COMMANDE!AW254</f>
        <v>0</v>
      </c>
      <c r="CV254" s="186" t="str">
        <f t="shared" si="257"/>
        <v>-</v>
      </c>
      <c r="CW254" s="187" t="e">
        <f t="shared" si="258"/>
        <v>#VALUE!</v>
      </c>
      <c r="CX254" s="185">
        <f>COMMANDE!AY254</f>
        <v>0</v>
      </c>
      <c r="CY254" s="186" t="str">
        <f t="shared" si="259"/>
        <v>-</v>
      </c>
      <c r="CZ254" s="187" t="e">
        <f t="shared" si="260"/>
        <v>#VALUE!</v>
      </c>
      <c r="DA254" s="185">
        <f>COMMANDE!BA254</f>
        <v>0</v>
      </c>
      <c r="DB254" s="186" t="str">
        <f t="shared" si="261"/>
        <v>-</v>
      </c>
      <c r="DC254" s="187" t="e">
        <f t="shared" si="262"/>
        <v>#VALUE!</v>
      </c>
      <c r="DD254" s="416"/>
      <c r="DE254" s="188"/>
    </row>
    <row r="255" spans="1:109" ht="40" customHeight="1" x14ac:dyDescent="0.2">
      <c r="A255" s="391" t="e">
        <f t="shared" si="141"/>
        <v>#VALUE!</v>
      </c>
      <c r="B255" s="391" t="e">
        <f t="shared" si="142"/>
        <v>#VALUE!</v>
      </c>
      <c r="C255" s="391" t="e">
        <f t="shared" si="143"/>
        <v>#VALUE!</v>
      </c>
      <c r="D255" s="391" t="e">
        <f t="shared" si="144"/>
        <v>#VALUE!</v>
      </c>
      <c r="E255" s="391" t="e">
        <f t="shared" si="145"/>
        <v>#VALUE!</v>
      </c>
      <c r="F255" s="391" t="e">
        <f t="shared" si="146"/>
        <v>#VALUE!</v>
      </c>
      <c r="G255" s="391" t="e">
        <f t="shared" si="147"/>
        <v>#VALUE!</v>
      </c>
      <c r="H255" s="391" t="e">
        <f t="shared" si="148"/>
        <v>#VALUE!</v>
      </c>
      <c r="I255" s="391" t="e">
        <f t="shared" si="149"/>
        <v>#VALUE!</v>
      </c>
      <c r="J255" s="391" t="e">
        <f t="shared" si="150"/>
        <v>#VALUE!</v>
      </c>
      <c r="K255" s="391" t="e">
        <f t="shared" si="151"/>
        <v>#VALUE!</v>
      </c>
      <c r="L255" s="391" t="e">
        <f t="shared" si="152"/>
        <v>#VALUE!</v>
      </c>
      <c r="M255" s="391" t="e">
        <f t="shared" si="153"/>
        <v>#VALUE!</v>
      </c>
      <c r="N255" s="391" t="e">
        <f t="shared" si="154"/>
        <v>#VALUE!</v>
      </c>
      <c r="O255" s="391" t="e">
        <f t="shared" si="155"/>
        <v>#VALUE!</v>
      </c>
      <c r="P255" s="390" t="e">
        <f t="shared" si="210"/>
        <v>#VALUE!</v>
      </c>
      <c r="Q255" s="390" t="e">
        <f t="shared" si="211"/>
        <v>#VALUE!</v>
      </c>
      <c r="R255" s="390" t="e">
        <f t="shared" si="212"/>
        <v>#VALUE!</v>
      </c>
      <c r="S255" s="390" t="e">
        <f t="shared" si="213"/>
        <v>#VALUE!</v>
      </c>
      <c r="T255" s="390" t="e">
        <f t="shared" si="214"/>
        <v>#VALUE!</v>
      </c>
      <c r="U255" s="387">
        <f t="shared" si="215"/>
        <v>0</v>
      </c>
      <c r="V255" s="175">
        <f>BDD!A245</f>
        <v>0</v>
      </c>
      <c r="W255" s="176">
        <f>BDD!B245</f>
        <v>0</v>
      </c>
      <c r="X255" s="177" t="str">
        <f>IF(BDD!F245=0, "", BDD!F245)</f>
        <v/>
      </c>
      <c r="Y255" s="178" t="e">
        <f>ROUND(BDD!G245+FDP_CMD_KG, 2)</f>
        <v>#VALUE!</v>
      </c>
      <c r="Z255" s="178" t="e">
        <f>ROUND(BDD!G245+FDP_FACT_KG, 2)</f>
        <v>#DIV/0!</v>
      </c>
      <c r="AA255" s="179">
        <f>BDD!H245</f>
        <v>0</v>
      </c>
      <c r="AB255" s="180" t="str">
        <f>IF(NOT(ISBLANK(BDD!I245)), ROUND(SUM((BDD!G245*reduc1),FDP_CMD_KG), 2), "")</f>
        <v/>
      </c>
      <c r="AC255" s="180" t="str">
        <f>IF(NOT(ISBLANK(BDD!J245)), ROUND(SUM((BDD!G245*reduc2),FDP_CMD_KG), 2), "")</f>
        <v/>
      </c>
      <c r="AD255" s="180" t="str">
        <f>IF(NOT(ISBLANK(BDD!K245)), ROUND(SUM((BDD!G245*reduc3),FDP_CMD_KG), 2), "")</f>
        <v/>
      </c>
      <c r="AE255" s="180" t="str">
        <f>IF(NOT(ISBLANK(BDD!I245)), ROUND(SUM((BDD!G245*reduc1),FDP_FACT_KG), 2), "")</f>
        <v/>
      </c>
      <c r="AF255" s="180" t="str">
        <f>IF(NOT(ISBLANK(BDD!J245)), ROUND(SUM((BDD!G245*reduc2),FDP_FACT_KG), 2), "")</f>
        <v/>
      </c>
      <c r="AG255" s="180" t="str">
        <f>IF(NOT(ISBLANK(BDD!K245)), ROUND(SUM((BDD!G245*reduc3),FDP_FACT_KG), 2), "")</f>
        <v/>
      </c>
      <c r="AH255" s="181">
        <f>BDD!C245</f>
        <v>0</v>
      </c>
      <c r="AI255" s="403">
        <f t="shared" si="216"/>
        <v>0</v>
      </c>
      <c r="AJ255" s="182" t="e">
        <f t="shared" si="217"/>
        <v>#VALUE!</v>
      </c>
      <c r="AK255" s="183" t="e">
        <f t="shared" si="218"/>
        <v>#VALUE!</v>
      </c>
      <c r="AL255" s="534"/>
      <c r="AM255" s="410"/>
      <c r="AN255" s="182" t="e">
        <f t="shared" si="219"/>
        <v>#DIV/0!</v>
      </c>
      <c r="AO255" s="184" t="e">
        <f t="shared" si="220"/>
        <v>#DIV/0!</v>
      </c>
      <c r="AP255" s="174"/>
      <c r="AQ255" s="174"/>
      <c r="AR255" s="534"/>
      <c r="AS255" s="409">
        <f t="shared" si="221"/>
        <v>0</v>
      </c>
      <c r="AT255" s="182" t="e">
        <f t="shared" si="222"/>
        <v>#DIV/0!</v>
      </c>
      <c r="AU255" s="183" t="e">
        <f t="shared" si="263"/>
        <v>#DIV/0!</v>
      </c>
      <c r="AV255" s="185">
        <f>COMMANDE!O255</f>
        <v>0</v>
      </c>
      <c r="AW255" s="186" t="str">
        <f t="shared" si="223"/>
        <v>-</v>
      </c>
      <c r="AX255" s="187" t="e">
        <f t="shared" si="224"/>
        <v>#VALUE!</v>
      </c>
      <c r="AY255" s="185">
        <f>COMMANDE!Q255</f>
        <v>0</v>
      </c>
      <c r="AZ255" s="186" t="str">
        <f t="shared" si="225"/>
        <v>-</v>
      </c>
      <c r="BA255" s="187" t="e">
        <f t="shared" si="226"/>
        <v>#VALUE!</v>
      </c>
      <c r="BB255" s="185">
        <f>COMMANDE!S255</f>
        <v>0</v>
      </c>
      <c r="BC255" s="186" t="str">
        <f t="shared" si="227"/>
        <v>-</v>
      </c>
      <c r="BD255" s="187" t="e">
        <f t="shared" si="228"/>
        <v>#VALUE!</v>
      </c>
      <c r="BE255" s="185">
        <f>COMMANDE!U255</f>
        <v>0</v>
      </c>
      <c r="BF255" s="186" t="str">
        <f t="shared" si="229"/>
        <v>-</v>
      </c>
      <c r="BG255" s="187" t="e">
        <f t="shared" si="230"/>
        <v>#VALUE!</v>
      </c>
      <c r="BH255" s="185">
        <f>COMMANDE!W255</f>
        <v>0</v>
      </c>
      <c r="BI255" s="186" t="str">
        <f t="shared" si="231"/>
        <v>-</v>
      </c>
      <c r="BJ255" s="187" t="e">
        <f t="shared" si="232"/>
        <v>#VALUE!</v>
      </c>
      <c r="BK255" s="185">
        <f>COMMANDE!Y255</f>
        <v>0</v>
      </c>
      <c r="BL255" s="186" t="str">
        <f t="shared" si="233"/>
        <v>-</v>
      </c>
      <c r="BM255" s="187" t="e">
        <f t="shared" si="234"/>
        <v>#VALUE!</v>
      </c>
      <c r="BN255" s="185">
        <f>COMMANDE!AA255</f>
        <v>0</v>
      </c>
      <c r="BO255" s="186" t="str">
        <f t="shared" si="235"/>
        <v>-</v>
      </c>
      <c r="BP255" s="187" t="e">
        <f t="shared" si="236"/>
        <v>#VALUE!</v>
      </c>
      <c r="BQ255" s="185">
        <f>COMMANDE!AC255</f>
        <v>0</v>
      </c>
      <c r="BR255" s="186" t="str">
        <f t="shared" si="237"/>
        <v>-</v>
      </c>
      <c r="BS255" s="187" t="e">
        <f t="shared" si="238"/>
        <v>#VALUE!</v>
      </c>
      <c r="BT255" s="185">
        <f>COMMANDE!AE255</f>
        <v>0</v>
      </c>
      <c r="BU255" s="186" t="str">
        <f t="shared" si="239"/>
        <v>-</v>
      </c>
      <c r="BV255" s="187" t="e">
        <f t="shared" si="240"/>
        <v>#VALUE!</v>
      </c>
      <c r="BW255" s="185">
        <f>COMMANDE!AG255</f>
        <v>0</v>
      </c>
      <c r="BX255" s="186" t="str">
        <f t="shared" si="241"/>
        <v>-</v>
      </c>
      <c r="BY255" s="187" t="e">
        <f t="shared" si="242"/>
        <v>#VALUE!</v>
      </c>
      <c r="BZ255" s="185">
        <f>COMMANDE!AI255</f>
        <v>0</v>
      </c>
      <c r="CA255" s="186" t="str">
        <f t="shared" si="243"/>
        <v>-</v>
      </c>
      <c r="CB255" s="187" t="e">
        <f t="shared" si="244"/>
        <v>#VALUE!</v>
      </c>
      <c r="CC255" s="185">
        <f>COMMANDE!AK255</f>
        <v>0</v>
      </c>
      <c r="CD255" s="186" t="str">
        <f t="shared" si="245"/>
        <v>-</v>
      </c>
      <c r="CE255" s="187" t="e">
        <f t="shared" si="246"/>
        <v>#VALUE!</v>
      </c>
      <c r="CF255" s="185">
        <f>COMMANDE!AM255</f>
        <v>0</v>
      </c>
      <c r="CG255" s="186" t="str">
        <f t="shared" si="247"/>
        <v>-</v>
      </c>
      <c r="CH255" s="187" t="e">
        <f t="shared" si="248"/>
        <v>#VALUE!</v>
      </c>
      <c r="CI255" s="185">
        <f>COMMANDE!AO255</f>
        <v>0</v>
      </c>
      <c r="CJ255" s="186" t="str">
        <f t="shared" si="249"/>
        <v>-</v>
      </c>
      <c r="CK255" s="187" t="e">
        <f t="shared" si="250"/>
        <v>#VALUE!</v>
      </c>
      <c r="CL255" s="185">
        <f>COMMANDE!AQ255</f>
        <v>0</v>
      </c>
      <c r="CM255" s="186" t="str">
        <f t="shared" si="251"/>
        <v>-</v>
      </c>
      <c r="CN255" s="187" t="e">
        <f t="shared" si="252"/>
        <v>#VALUE!</v>
      </c>
      <c r="CO255" s="185">
        <f>COMMANDE!AS255</f>
        <v>0</v>
      </c>
      <c r="CP255" s="186" t="str">
        <f t="shared" si="253"/>
        <v>-</v>
      </c>
      <c r="CQ255" s="187" t="e">
        <f t="shared" si="254"/>
        <v>#VALUE!</v>
      </c>
      <c r="CR255" s="185">
        <f>COMMANDE!AU255</f>
        <v>0</v>
      </c>
      <c r="CS255" s="186" t="str">
        <f t="shared" si="255"/>
        <v>-</v>
      </c>
      <c r="CT255" s="187" t="e">
        <f t="shared" si="256"/>
        <v>#VALUE!</v>
      </c>
      <c r="CU255" s="185">
        <f>COMMANDE!AW255</f>
        <v>0</v>
      </c>
      <c r="CV255" s="186" t="str">
        <f t="shared" si="257"/>
        <v>-</v>
      </c>
      <c r="CW255" s="187" t="e">
        <f t="shared" si="258"/>
        <v>#VALUE!</v>
      </c>
      <c r="CX255" s="185">
        <f>COMMANDE!AY255</f>
        <v>0</v>
      </c>
      <c r="CY255" s="186" t="str">
        <f t="shared" si="259"/>
        <v>-</v>
      </c>
      <c r="CZ255" s="187" t="e">
        <f t="shared" si="260"/>
        <v>#VALUE!</v>
      </c>
      <c r="DA255" s="185">
        <f>COMMANDE!BA255</f>
        <v>0</v>
      </c>
      <c r="DB255" s="186" t="str">
        <f t="shared" si="261"/>
        <v>-</v>
      </c>
      <c r="DC255" s="187" t="e">
        <f t="shared" si="262"/>
        <v>#VALUE!</v>
      </c>
      <c r="DD255" s="416"/>
      <c r="DE255" s="188"/>
    </row>
    <row r="256" spans="1:109" ht="40" customHeight="1" x14ac:dyDescent="0.2">
      <c r="A256" s="391" t="e">
        <f t="shared" si="141"/>
        <v>#VALUE!</v>
      </c>
      <c r="B256" s="391" t="e">
        <f t="shared" si="142"/>
        <v>#VALUE!</v>
      </c>
      <c r="C256" s="391" t="e">
        <f t="shared" si="143"/>
        <v>#VALUE!</v>
      </c>
      <c r="D256" s="391" t="e">
        <f t="shared" si="144"/>
        <v>#VALUE!</v>
      </c>
      <c r="E256" s="391" t="e">
        <f t="shared" si="145"/>
        <v>#VALUE!</v>
      </c>
      <c r="F256" s="391" t="e">
        <f t="shared" si="146"/>
        <v>#VALUE!</v>
      </c>
      <c r="G256" s="391" t="e">
        <f t="shared" si="147"/>
        <v>#VALUE!</v>
      </c>
      <c r="H256" s="391" t="e">
        <f t="shared" si="148"/>
        <v>#VALUE!</v>
      </c>
      <c r="I256" s="391" t="e">
        <f t="shared" si="149"/>
        <v>#VALUE!</v>
      </c>
      <c r="J256" s="391" t="e">
        <f t="shared" si="150"/>
        <v>#VALUE!</v>
      </c>
      <c r="K256" s="391" t="e">
        <f t="shared" si="151"/>
        <v>#VALUE!</v>
      </c>
      <c r="L256" s="391" t="e">
        <f t="shared" si="152"/>
        <v>#VALUE!</v>
      </c>
      <c r="M256" s="391" t="e">
        <f t="shared" si="153"/>
        <v>#VALUE!</v>
      </c>
      <c r="N256" s="391" t="e">
        <f t="shared" si="154"/>
        <v>#VALUE!</v>
      </c>
      <c r="O256" s="391" t="e">
        <f t="shared" si="155"/>
        <v>#VALUE!</v>
      </c>
      <c r="P256" s="390" t="e">
        <f t="shared" si="210"/>
        <v>#VALUE!</v>
      </c>
      <c r="Q256" s="390" t="e">
        <f t="shared" si="211"/>
        <v>#VALUE!</v>
      </c>
      <c r="R256" s="390" t="e">
        <f t="shared" si="212"/>
        <v>#VALUE!</v>
      </c>
      <c r="S256" s="390" t="e">
        <f t="shared" si="213"/>
        <v>#VALUE!</v>
      </c>
      <c r="T256" s="390" t="e">
        <f t="shared" si="214"/>
        <v>#VALUE!</v>
      </c>
      <c r="U256" s="387">
        <f t="shared" si="215"/>
        <v>0</v>
      </c>
      <c r="V256" s="175">
        <f>BDD!A246</f>
        <v>0</v>
      </c>
      <c r="W256" s="176">
        <f>BDD!B246</f>
        <v>0</v>
      </c>
      <c r="X256" s="177" t="str">
        <f>IF(BDD!F246=0, "", BDD!F246)</f>
        <v/>
      </c>
      <c r="Y256" s="178" t="e">
        <f>ROUND(BDD!G246+FDP_CMD_KG, 2)</f>
        <v>#VALUE!</v>
      </c>
      <c r="Z256" s="178" t="e">
        <f>ROUND(BDD!G246+FDP_FACT_KG, 2)</f>
        <v>#DIV/0!</v>
      </c>
      <c r="AA256" s="179">
        <f>BDD!H246</f>
        <v>0</v>
      </c>
      <c r="AB256" s="180" t="str">
        <f>IF(NOT(ISBLANK(BDD!I246)), ROUND(SUM((BDD!G246*reduc1),FDP_CMD_KG), 2), "")</f>
        <v/>
      </c>
      <c r="AC256" s="180" t="str">
        <f>IF(NOT(ISBLANK(BDD!J246)), ROUND(SUM((BDD!G246*reduc2),FDP_CMD_KG), 2), "")</f>
        <v/>
      </c>
      <c r="AD256" s="180" t="str">
        <f>IF(NOT(ISBLANK(BDD!K246)), ROUND(SUM((BDD!G246*reduc3),FDP_CMD_KG), 2), "")</f>
        <v/>
      </c>
      <c r="AE256" s="180" t="str">
        <f>IF(NOT(ISBLANK(BDD!I246)), ROUND(SUM((BDD!G246*reduc1),FDP_FACT_KG), 2), "")</f>
        <v/>
      </c>
      <c r="AF256" s="180" t="str">
        <f>IF(NOT(ISBLANK(BDD!J246)), ROUND(SUM((BDD!G246*reduc2),FDP_FACT_KG), 2), "")</f>
        <v/>
      </c>
      <c r="AG256" s="180" t="str">
        <f>IF(NOT(ISBLANK(BDD!K246)), ROUND(SUM((BDD!G246*reduc3),FDP_FACT_KG), 2), "")</f>
        <v/>
      </c>
      <c r="AH256" s="181">
        <f>BDD!C246</f>
        <v>0</v>
      </c>
      <c r="AI256" s="403">
        <f t="shared" si="216"/>
        <v>0</v>
      </c>
      <c r="AJ256" s="182" t="e">
        <f t="shared" si="217"/>
        <v>#VALUE!</v>
      </c>
      <c r="AK256" s="183" t="e">
        <f t="shared" si="218"/>
        <v>#VALUE!</v>
      </c>
      <c r="AL256" s="534"/>
      <c r="AM256" s="410"/>
      <c r="AN256" s="182" t="e">
        <f t="shared" si="219"/>
        <v>#DIV/0!</v>
      </c>
      <c r="AO256" s="184" t="e">
        <f t="shared" si="220"/>
        <v>#DIV/0!</v>
      </c>
      <c r="AP256" s="174"/>
      <c r="AQ256" s="174"/>
      <c r="AR256" s="534"/>
      <c r="AS256" s="409">
        <f t="shared" si="221"/>
        <v>0</v>
      </c>
      <c r="AT256" s="182" t="e">
        <f t="shared" si="222"/>
        <v>#DIV/0!</v>
      </c>
      <c r="AU256" s="183" t="e">
        <f t="shared" si="263"/>
        <v>#DIV/0!</v>
      </c>
      <c r="AV256" s="185">
        <f>COMMANDE!O256</f>
        <v>0</v>
      </c>
      <c r="AW256" s="186" t="str">
        <f t="shared" si="223"/>
        <v>-</v>
      </c>
      <c r="AX256" s="187" t="e">
        <f t="shared" si="224"/>
        <v>#VALUE!</v>
      </c>
      <c r="AY256" s="185">
        <f>COMMANDE!Q256</f>
        <v>0</v>
      </c>
      <c r="AZ256" s="186" t="str">
        <f t="shared" si="225"/>
        <v>-</v>
      </c>
      <c r="BA256" s="187" t="e">
        <f t="shared" si="226"/>
        <v>#VALUE!</v>
      </c>
      <c r="BB256" s="185">
        <f>COMMANDE!S256</f>
        <v>0</v>
      </c>
      <c r="BC256" s="186" t="str">
        <f t="shared" si="227"/>
        <v>-</v>
      </c>
      <c r="BD256" s="187" t="e">
        <f t="shared" si="228"/>
        <v>#VALUE!</v>
      </c>
      <c r="BE256" s="185">
        <f>COMMANDE!U256</f>
        <v>0</v>
      </c>
      <c r="BF256" s="186" t="str">
        <f t="shared" si="229"/>
        <v>-</v>
      </c>
      <c r="BG256" s="187" t="e">
        <f t="shared" si="230"/>
        <v>#VALUE!</v>
      </c>
      <c r="BH256" s="185">
        <f>COMMANDE!W256</f>
        <v>0</v>
      </c>
      <c r="BI256" s="186" t="str">
        <f t="shared" si="231"/>
        <v>-</v>
      </c>
      <c r="BJ256" s="187" t="e">
        <f t="shared" si="232"/>
        <v>#VALUE!</v>
      </c>
      <c r="BK256" s="185">
        <f>COMMANDE!Y256</f>
        <v>0</v>
      </c>
      <c r="BL256" s="186" t="str">
        <f t="shared" si="233"/>
        <v>-</v>
      </c>
      <c r="BM256" s="187" t="e">
        <f t="shared" si="234"/>
        <v>#VALUE!</v>
      </c>
      <c r="BN256" s="185">
        <f>COMMANDE!AA256</f>
        <v>0</v>
      </c>
      <c r="BO256" s="186" t="str">
        <f t="shared" si="235"/>
        <v>-</v>
      </c>
      <c r="BP256" s="187" t="e">
        <f t="shared" si="236"/>
        <v>#VALUE!</v>
      </c>
      <c r="BQ256" s="185">
        <f>COMMANDE!AC256</f>
        <v>0</v>
      </c>
      <c r="BR256" s="186" t="str">
        <f t="shared" si="237"/>
        <v>-</v>
      </c>
      <c r="BS256" s="187" t="e">
        <f t="shared" si="238"/>
        <v>#VALUE!</v>
      </c>
      <c r="BT256" s="185">
        <f>COMMANDE!AE256</f>
        <v>0</v>
      </c>
      <c r="BU256" s="186" t="str">
        <f t="shared" si="239"/>
        <v>-</v>
      </c>
      <c r="BV256" s="187" t="e">
        <f t="shared" si="240"/>
        <v>#VALUE!</v>
      </c>
      <c r="BW256" s="185">
        <f>COMMANDE!AG256</f>
        <v>0</v>
      </c>
      <c r="BX256" s="186" t="str">
        <f t="shared" si="241"/>
        <v>-</v>
      </c>
      <c r="BY256" s="187" t="e">
        <f t="shared" si="242"/>
        <v>#VALUE!</v>
      </c>
      <c r="BZ256" s="185">
        <f>COMMANDE!AI256</f>
        <v>0</v>
      </c>
      <c r="CA256" s="186" t="str">
        <f t="shared" si="243"/>
        <v>-</v>
      </c>
      <c r="CB256" s="187" t="e">
        <f t="shared" si="244"/>
        <v>#VALUE!</v>
      </c>
      <c r="CC256" s="185">
        <f>COMMANDE!AK256</f>
        <v>0</v>
      </c>
      <c r="CD256" s="186" t="str">
        <f t="shared" si="245"/>
        <v>-</v>
      </c>
      <c r="CE256" s="187" t="e">
        <f t="shared" si="246"/>
        <v>#VALUE!</v>
      </c>
      <c r="CF256" s="185">
        <f>COMMANDE!AM256</f>
        <v>0</v>
      </c>
      <c r="CG256" s="186" t="str">
        <f t="shared" si="247"/>
        <v>-</v>
      </c>
      <c r="CH256" s="187" t="e">
        <f t="shared" si="248"/>
        <v>#VALUE!</v>
      </c>
      <c r="CI256" s="185">
        <f>COMMANDE!AO256</f>
        <v>0</v>
      </c>
      <c r="CJ256" s="186" t="str">
        <f t="shared" si="249"/>
        <v>-</v>
      </c>
      <c r="CK256" s="187" t="e">
        <f t="shared" si="250"/>
        <v>#VALUE!</v>
      </c>
      <c r="CL256" s="185">
        <f>COMMANDE!AQ256</f>
        <v>0</v>
      </c>
      <c r="CM256" s="186" t="str">
        <f t="shared" si="251"/>
        <v>-</v>
      </c>
      <c r="CN256" s="187" t="e">
        <f t="shared" si="252"/>
        <v>#VALUE!</v>
      </c>
      <c r="CO256" s="185">
        <f>COMMANDE!AS256</f>
        <v>0</v>
      </c>
      <c r="CP256" s="186" t="str">
        <f t="shared" si="253"/>
        <v>-</v>
      </c>
      <c r="CQ256" s="187" t="e">
        <f t="shared" si="254"/>
        <v>#VALUE!</v>
      </c>
      <c r="CR256" s="185">
        <f>COMMANDE!AU256</f>
        <v>0</v>
      </c>
      <c r="CS256" s="186" t="str">
        <f t="shared" si="255"/>
        <v>-</v>
      </c>
      <c r="CT256" s="187" t="e">
        <f t="shared" si="256"/>
        <v>#VALUE!</v>
      </c>
      <c r="CU256" s="185">
        <f>COMMANDE!AW256</f>
        <v>0</v>
      </c>
      <c r="CV256" s="186" t="str">
        <f t="shared" si="257"/>
        <v>-</v>
      </c>
      <c r="CW256" s="187" t="e">
        <f t="shared" si="258"/>
        <v>#VALUE!</v>
      </c>
      <c r="CX256" s="185">
        <f>COMMANDE!AY256</f>
        <v>0</v>
      </c>
      <c r="CY256" s="186" t="str">
        <f t="shared" si="259"/>
        <v>-</v>
      </c>
      <c r="CZ256" s="187" t="e">
        <f t="shared" si="260"/>
        <v>#VALUE!</v>
      </c>
      <c r="DA256" s="185">
        <f>COMMANDE!BA256</f>
        <v>0</v>
      </c>
      <c r="DB256" s="186" t="str">
        <f t="shared" si="261"/>
        <v>-</v>
      </c>
      <c r="DC256" s="187" t="e">
        <f t="shared" si="262"/>
        <v>#VALUE!</v>
      </c>
      <c r="DD256" s="416"/>
      <c r="DE256" s="188"/>
    </row>
    <row r="257" spans="1:109" ht="40" customHeight="1" x14ac:dyDescent="0.2">
      <c r="A257" s="390" t="e">
        <f t="shared" si="141"/>
        <v>#VALUE!</v>
      </c>
      <c r="B257" s="390" t="e">
        <f t="shared" si="142"/>
        <v>#VALUE!</v>
      </c>
      <c r="C257" s="390" t="e">
        <f t="shared" si="143"/>
        <v>#VALUE!</v>
      </c>
      <c r="D257" s="390" t="e">
        <f t="shared" si="144"/>
        <v>#VALUE!</v>
      </c>
      <c r="E257" s="390" t="e">
        <f t="shared" si="145"/>
        <v>#VALUE!</v>
      </c>
      <c r="F257" s="390" t="e">
        <f t="shared" si="146"/>
        <v>#VALUE!</v>
      </c>
      <c r="G257" s="390" t="e">
        <f t="shared" si="147"/>
        <v>#VALUE!</v>
      </c>
      <c r="H257" s="390" t="e">
        <f t="shared" si="148"/>
        <v>#VALUE!</v>
      </c>
      <c r="I257" s="390" t="e">
        <f t="shared" si="149"/>
        <v>#VALUE!</v>
      </c>
      <c r="J257" s="390" t="e">
        <f t="shared" si="150"/>
        <v>#VALUE!</v>
      </c>
      <c r="K257" s="390" t="e">
        <f t="shared" si="151"/>
        <v>#VALUE!</v>
      </c>
      <c r="L257" s="390" t="e">
        <f t="shared" si="152"/>
        <v>#VALUE!</v>
      </c>
      <c r="M257" s="390" t="e">
        <f t="shared" si="153"/>
        <v>#VALUE!</v>
      </c>
      <c r="N257" s="390" t="e">
        <f t="shared" si="154"/>
        <v>#VALUE!</v>
      </c>
      <c r="O257" s="390" t="e">
        <f t="shared" si="155"/>
        <v>#VALUE!</v>
      </c>
      <c r="P257" s="390" t="e">
        <f t="shared" si="210"/>
        <v>#VALUE!</v>
      </c>
      <c r="Q257" s="390" t="e">
        <f t="shared" si="211"/>
        <v>#VALUE!</v>
      </c>
      <c r="R257" s="390" t="e">
        <f t="shared" si="212"/>
        <v>#VALUE!</v>
      </c>
      <c r="S257" s="390" t="e">
        <f t="shared" si="213"/>
        <v>#VALUE!</v>
      </c>
      <c r="T257" s="390" t="e">
        <f t="shared" si="214"/>
        <v>#VALUE!</v>
      </c>
      <c r="U257" s="387">
        <f t="shared" si="215"/>
        <v>0</v>
      </c>
      <c r="V257" s="175">
        <f>BDD!A247</f>
        <v>0</v>
      </c>
      <c r="W257" s="176">
        <f>BDD!B247</f>
        <v>0</v>
      </c>
      <c r="X257" s="177" t="str">
        <f>IF(BDD!F247=0, "", BDD!F247)</f>
        <v/>
      </c>
      <c r="Y257" s="178" t="e">
        <f>ROUND(BDD!G247+FDP_CMD_KG, 2)</f>
        <v>#VALUE!</v>
      </c>
      <c r="Z257" s="178" t="e">
        <f>ROUND(BDD!G247+FDP_FACT_KG, 2)</f>
        <v>#DIV/0!</v>
      </c>
      <c r="AA257" s="179">
        <f>BDD!H247</f>
        <v>0</v>
      </c>
      <c r="AB257" s="180" t="str">
        <f>IF(NOT(ISBLANK(BDD!I247)), ROUND(SUM((BDD!G247*reduc1),FDP_CMD_KG), 2), "")</f>
        <v/>
      </c>
      <c r="AC257" s="180" t="str">
        <f>IF(NOT(ISBLANK(BDD!J247)), ROUND(SUM((BDD!G247*reduc2),FDP_CMD_KG), 2), "")</f>
        <v/>
      </c>
      <c r="AD257" s="180" t="str">
        <f>IF(NOT(ISBLANK(BDD!K247)), ROUND(SUM((BDD!G247*reduc3),FDP_CMD_KG), 2), "")</f>
        <v/>
      </c>
      <c r="AE257" s="180" t="str">
        <f>IF(NOT(ISBLANK(BDD!I247)), ROUND(SUM((BDD!G247*reduc1),FDP_FACT_KG), 2), "")</f>
        <v/>
      </c>
      <c r="AF257" s="180" t="str">
        <f>IF(NOT(ISBLANK(BDD!J247)), ROUND(SUM((BDD!G247*reduc2),FDP_FACT_KG), 2), "")</f>
        <v/>
      </c>
      <c r="AG257" s="180" t="str">
        <f>IF(NOT(ISBLANK(BDD!K247)), ROUND(SUM((BDD!G247*reduc3),FDP_FACT_KG), 2), "")</f>
        <v/>
      </c>
      <c r="AH257" s="181">
        <f>BDD!C247</f>
        <v>0</v>
      </c>
      <c r="AI257" s="403">
        <f t="shared" si="216"/>
        <v>0</v>
      </c>
      <c r="AJ257" s="182" t="e">
        <f t="shared" si="217"/>
        <v>#VALUE!</v>
      </c>
      <c r="AK257" s="183" t="e">
        <f t="shared" si="218"/>
        <v>#VALUE!</v>
      </c>
      <c r="AL257" s="534"/>
      <c r="AM257" s="410"/>
      <c r="AN257" s="182" t="e">
        <f t="shared" si="219"/>
        <v>#DIV/0!</v>
      </c>
      <c r="AO257" s="184" t="e">
        <f t="shared" si="220"/>
        <v>#DIV/0!</v>
      </c>
      <c r="AP257" s="174"/>
      <c r="AQ257" s="174"/>
      <c r="AR257" s="534"/>
      <c r="AS257" s="409">
        <f t="shared" si="221"/>
        <v>0</v>
      </c>
      <c r="AT257" s="182" t="e">
        <f t="shared" si="222"/>
        <v>#DIV/0!</v>
      </c>
      <c r="AU257" s="183" t="e">
        <f t="shared" si="263"/>
        <v>#DIV/0!</v>
      </c>
      <c r="AV257" s="185">
        <f>COMMANDE!O257</f>
        <v>0</v>
      </c>
      <c r="AW257" s="186" t="str">
        <f t="shared" si="223"/>
        <v>-</v>
      </c>
      <c r="AX257" s="187" t="e">
        <f t="shared" si="224"/>
        <v>#VALUE!</v>
      </c>
      <c r="AY257" s="185">
        <f>COMMANDE!Q257</f>
        <v>0</v>
      </c>
      <c r="AZ257" s="186" t="str">
        <f t="shared" si="225"/>
        <v>-</v>
      </c>
      <c r="BA257" s="187" t="e">
        <f t="shared" si="226"/>
        <v>#VALUE!</v>
      </c>
      <c r="BB257" s="185">
        <f>COMMANDE!S257</f>
        <v>0</v>
      </c>
      <c r="BC257" s="186" t="str">
        <f t="shared" si="227"/>
        <v>-</v>
      </c>
      <c r="BD257" s="187" t="e">
        <f t="shared" si="228"/>
        <v>#VALUE!</v>
      </c>
      <c r="BE257" s="185">
        <f>COMMANDE!U257</f>
        <v>0</v>
      </c>
      <c r="BF257" s="186" t="str">
        <f t="shared" si="229"/>
        <v>-</v>
      </c>
      <c r="BG257" s="187" t="e">
        <f t="shared" si="230"/>
        <v>#VALUE!</v>
      </c>
      <c r="BH257" s="185">
        <f>COMMANDE!W257</f>
        <v>0</v>
      </c>
      <c r="BI257" s="186" t="str">
        <f t="shared" si="231"/>
        <v>-</v>
      </c>
      <c r="BJ257" s="187" t="e">
        <f t="shared" si="232"/>
        <v>#VALUE!</v>
      </c>
      <c r="BK257" s="185">
        <f>COMMANDE!Y257</f>
        <v>0</v>
      </c>
      <c r="BL257" s="186" t="str">
        <f t="shared" si="233"/>
        <v>-</v>
      </c>
      <c r="BM257" s="187" t="e">
        <f t="shared" si="234"/>
        <v>#VALUE!</v>
      </c>
      <c r="BN257" s="185">
        <f>COMMANDE!AA257</f>
        <v>0</v>
      </c>
      <c r="BO257" s="186" t="str">
        <f t="shared" si="235"/>
        <v>-</v>
      </c>
      <c r="BP257" s="187" t="e">
        <f t="shared" si="236"/>
        <v>#VALUE!</v>
      </c>
      <c r="BQ257" s="185">
        <f>COMMANDE!AC257</f>
        <v>0</v>
      </c>
      <c r="BR257" s="186" t="str">
        <f t="shared" si="237"/>
        <v>-</v>
      </c>
      <c r="BS257" s="187" t="e">
        <f t="shared" si="238"/>
        <v>#VALUE!</v>
      </c>
      <c r="BT257" s="185">
        <f>COMMANDE!AE257</f>
        <v>0</v>
      </c>
      <c r="BU257" s="186" t="str">
        <f t="shared" si="239"/>
        <v>-</v>
      </c>
      <c r="BV257" s="187" t="e">
        <f t="shared" si="240"/>
        <v>#VALUE!</v>
      </c>
      <c r="BW257" s="185">
        <f>COMMANDE!AG257</f>
        <v>0</v>
      </c>
      <c r="BX257" s="186" t="str">
        <f t="shared" si="241"/>
        <v>-</v>
      </c>
      <c r="BY257" s="187" t="e">
        <f t="shared" si="242"/>
        <v>#VALUE!</v>
      </c>
      <c r="BZ257" s="185">
        <f>COMMANDE!AI257</f>
        <v>0</v>
      </c>
      <c r="CA257" s="186" t="str">
        <f t="shared" si="243"/>
        <v>-</v>
      </c>
      <c r="CB257" s="187" t="e">
        <f t="shared" si="244"/>
        <v>#VALUE!</v>
      </c>
      <c r="CC257" s="185">
        <f>COMMANDE!AK257</f>
        <v>0</v>
      </c>
      <c r="CD257" s="186" t="str">
        <f t="shared" si="245"/>
        <v>-</v>
      </c>
      <c r="CE257" s="187" t="e">
        <f t="shared" si="246"/>
        <v>#VALUE!</v>
      </c>
      <c r="CF257" s="185">
        <f>COMMANDE!AM257</f>
        <v>0</v>
      </c>
      <c r="CG257" s="186" t="str">
        <f t="shared" si="247"/>
        <v>-</v>
      </c>
      <c r="CH257" s="187" t="e">
        <f t="shared" si="248"/>
        <v>#VALUE!</v>
      </c>
      <c r="CI257" s="185">
        <f>COMMANDE!AO257</f>
        <v>0</v>
      </c>
      <c r="CJ257" s="186" t="str">
        <f t="shared" si="249"/>
        <v>-</v>
      </c>
      <c r="CK257" s="187" t="e">
        <f t="shared" si="250"/>
        <v>#VALUE!</v>
      </c>
      <c r="CL257" s="185">
        <f>COMMANDE!AQ257</f>
        <v>0</v>
      </c>
      <c r="CM257" s="186" t="str">
        <f t="shared" si="251"/>
        <v>-</v>
      </c>
      <c r="CN257" s="187" t="e">
        <f t="shared" si="252"/>
        <v>#VALUE!</v>
      </c>
      <c r="CO257" s="185">
        <f>COMMANDE!AS257</f>
        <v>0</v>
      </c>
      <c r="CP257" s="186" t="str">
        <f t="shared" si="253"/>
        <v>-</v>
      </c>
      <c r="CQ257" s="187" t="e">
        <f t="shared" si="254"/>
        <v>#VALUE!</v>
      </c>
      <c r="CR257" s="185">
        <f>COMMANDE!AU257</f>
        <v>0</v>
      </c>
      <c r="CS257" s="186" t="str">
        <f t="shared" si="255"/>
        <v>-</v>
      </c>
      <c r="CT257" s="187" t="e">
        <f t="shared" si="256"/>
        <v>#VALUE!</v>
      </c>
      <c r="CU257" s="185">
        <f>COMMANDE!AW257</f>
        <v>0</v>
      </c>
      <c r="CV257" s="186" t="str">
        <f t="shared" si="257"/>
        <v>-</v>
      </c>
      <c r="CW257" s="187" t="e">
        <f t="shared" si="258"/>
        <v>#VALUE!</v>
      </c>
      <c r="CX257" s="185">
        <f>COMMANDE!AY257</f>
        <v>0</v>
      </c>
      <c r="CY257" s="186" t="str">
        <f t="shared" si="259"/>
        <v>-</v>
      </c>
      <c r="CZ257" s="187" t="e">
        <f t="shared" si="260"/>
        <v>#VALUE!</v>
      </c>
      <c r="DA257" s="185">
        <f>COMMANDE!BA257</f>
        <v>0</v>
      </c>
      <c r="DB257" s="186" t="str">
        <f t="shared" si="261"/>
        <v>-</v>
      </c>
      <c r="DC257" s="187" t="e">
        <f t="shared" si="262"/>
        <v>#VALUE!</v>
      </c>
      <c r="DD257" s="416"/>
      <c r="DE257" s="188"/>
    </row>
    <row r="258" spans="1:109" ht="40" customHeight="1" x14ac:dyDescent="0.2">
      <c r="A258" s="390" t="e">
        <f t="shared" si="141"/>
        <v>#VALUE!</v>
      </c>
      <c r="B258" s="390" t="e">
        <f t="shared" si="142"/>
        <v>#VALUE!</v>
      </c>
      <c r="C258" s="390" t="e">
        <f t="shared" si="143"/>
        <v>#VALUE!</v>
      </c>
      <c r="D258" s="390" t="e">
        <f t="shared" si="144"/>
        <v>#VALUE!</v>
      </c>
      <c r="E258" s="390" t="e">
        <f t="shared" si="145"/>
        <v>#VALUE!</v>
      </c>
      <c r="F258" s="390" t="e">
        <f t="shared" si="146"/>
        <v>#VALUE!</v>
      </c>
      <c r="G258" s="390" t="e">
        <f t="shared" si="147"/>
        <v>#VALUE!</v>
      </c>
      <c r="H258" s="390" t="e">
        <f t="shared" si="148"/>
        <v>#VALUE!</v>
      </c>
      <c r="I258" s="390" t="e">
        <f t="shared" si="149"/>
        <v>#VALUE!</v>
      </c>
      <c r="J258" s="390" t="e">
        <f t="shared" si="150"/>
        <v>#VALUE!</v>
      </c>
      <c r="K258" s="390" t="e">
        <f t="shared" si="151"/>
        <v>#VALUE!</v>
      </c>
      <c r="L258" s="390" t="e">
        <f t="shared" si="152"/>
        <v>#VALUE!</v>
      </c>
      <c r="M258" s="390" t="e">
        <f t="shared" si="153"/>
        <v>#VALUE!</v>
      </c>
      <c r="N258" s="390" t="e">
        <f t="shared" si="154"/>
        <v>#VALUE!</v>
      </c>
      <c r="O258" s="390" t="e">
        <f t="shared" si="155"/>
        <v>#VALUE!</v>
      </c>
      <c r="P258" s="390" t="e">
        <f t="shared" si="210"/>
        <v>#VALUE!</v>
      </c>
      <c r="Q258" s="390" t="e">
        <f t="shared" si="211"/>
        <v>#VALUE!</v>
      </c>
      <c r="R258" s="390" t="e">
        <f t="shared" si="212"/>
        <v>#VALUE!</v>
      </c>
      <c r="S258" s="390" t="e">
        <f t="shared" si="213"/>
        <v>#VALUE!</v>
      </c>
      <c r="T258" s="390" t="e">
        <f t="shared" si="214"/>
        <v>#VALUE!</v>
      </c>
      <c r="U258" s="387">
        <f t="shared" si="215"/>
        <v>0</v>
      </c>
      <c r="V258" s="175">
        <f>BDD!A248</f>
        <v>0</v>
      </c>
      <c r="W258" s="176">
        <f>BDD!B248</f>
        <v>0</v>
      </c>
      <c r="X258" s="177" t="str">
        <f>IF(BDD!F248=0, "", BDD!F248)</f>
        <v/>
      </c>
      <c r="Y258" s="178" t="e">
        <f>ROUND(BDD!G248+FDP_CMD_KG, 2)</f>
        <v>#VALUE!</v>
      </c>
      <c r="Z258" s="178" t="e">
        <f>ROUND(BDD!G248+FDP_FACT_KG, 2)</f>
        <v>#DIV/0!</v>
      </c>
      <c r="AA258" s="179">
        <f>BDD!H248</f>
        <v>0</v>
      </c>
      <c r="AB258" s="180" t="str">
        <f>IF(NOT(ISBLANK(BDD!I248)), ROUND(SUM((BDD!G248*reduc1),FDP_CMD_KG), 2), "")</f>
        <v/>
      </c>
      <c r="AC258" s="180" t="str">
        <f>IF(NOT(ISBLANK(BDD!J248)), ROUND(SUM((BDD!G248*reduc2),FDP_CMD_KG), 2), "")</f>
        <v/>
      </c>
      <c r="AD258" s="180" t="str">
        <f>IF(NOT(ISBLANK(BDD!K248)), ROUND(SUM((BDD!G248*reduc3),FDP_CMD_KG), 2), "")</f>
        <v/>
      </c>
      <c r="AE258" s="180" t="str">
        <f>IF(NOT(ISBLANK(BDD!I248)), ROUND(SUM((BDD!G248*reduc1),FDP_FACT_KG), 2), "")</f>
        <v/>
      </c>
      <c r="AF258" s="180" t="str">
        <f>IF(NOT(ISBLANK(BDD!J248)), ROUND(SUM((BDD!G248*reduc2),FDP_FACT_KG), 2), "")</f>
        <v/>
      </c>
      <c r="AG258" s="180" t="str">
        <f>IF(NOT(ISBLANK(BDD!K248)), ROUND(SUM((BDD!G248*reduc3),FDP_FACT_KG), 2), "")</f>
        <v/>
      </c>
      <c r="AH258" s="181">
        <f>BDD!C248</f>
        <v>0</v>
      </c>
      <c r="AI258" s="403">
        <f t="shared" si="216"/>
        <v>0</v>
      </c>
      <c r="AJ258" s="182" t="e">
        <f t="shared" si="217"/>
        <v>#VALUE!</v>
      </c>
      <c r="AK258" s="183" t="e">
        <f t="shared" si="218"/>
        <v>#VALUE!</v>
      </c>
      <c r="AL258" s="534"/>
      <c r="AM258" s="410"/>
      <c r="AN258" s="182" t="e">
        <f t="shared" si="219"/>
        <v>#DIV/0!</v>
      </c>
      <c r="AO258" s="184" t="e">
        <f t="shared" si="220"/>
        <v>#DIV/0!</v>
      </c>
      <c r="AP258" s="174"/>
      <c r="AQ258" s="174"/>
      <c r="AR258" s="534"/>
      <c r="AS258" s="409">
        <f t="shared" si="221"/>
        <v>0</v>
      </c>
      <c r="AT258" s="182" t="e">
        <f t="shared" si="222"/>
        <v>#DIV/0!</v>
      </c>
      <c r="AU258" s="183" t="e">
        <f t="shared" si="263"/>
        <v>#DIV/0!</v>
      </c>
      <c r="AV258" s="185">
        <f>COMMANDE!O258</f>
        <v>0</v>
      </c>
      <c r="AW258" s="186" t="str">
        <f t="shared" si="223"/>
        <v>-</v>
      </c>
      <c r="AX258" s="187" t="e">
        <f t="shared" si="224"/>
        <v>#VALUE!</v>
      </c>
      <c r="AY258" s="185">
        <f>COMMANDE!Q258</f>
        <v>0</v>
      </c>
      <c r="AZ258" s="186" t="str">
        <f t="shared" si="225"/>
        <v>-</v>
      </c>
      <c r="BA258" s="187" t="e">
        <f t="shared" si="226"/>
        <v>#VALUE!</v>
      </c>
      <c r="BB258" s="185">
        <f>COMMANDE!S258</f>
        <v>0</v>
      </c>
      <c r="BC258" s="186" t="str">
        <f t="shared" si="227"/>
        <v>-</v>
      </c>
      <c r="BD258" s="187" t="e">
        <f t="shared" si="228"/>
        <v>#VALUE!</v>
      </c>
      <c r="BE258" s="185">
        <f>COMMANDE!U258</f>
        <v>0</v>
      </c>
      <c r="BF258" s="186" t="str">
        <f t="shared" si="229"/>
        <v>-</v>
      </c>
      <c r="BG258" s="187" t="e">
        <f t="shared" si="230"/>
        <v>#VALUE!</v>
      </c>
      <c r="BH258" s="185">
        <f>COMMANDE!W258</f>
        <v>0</v>
      </c>
      <c r="BI258" s="186" t="str">
        <f t="shared" si="231"/>
        <v>-</v>
      </c>
      <c r="BJ258" s="187" t="e">
        <f t="shared" si="232"/>
        <v>#VALUE!</v>
      </c>
      <c r="BK258" s="185">
        <f>COMMANDE!Y258</f>
        <v>0</v>
      </c>
      <c r="BL258" s="186" t="str">
        <f t="shared" si="233"/>
        <v>-</v>
      </c>
      <c r="BM258" s="187" t="e">
        <f t="shared" si="234"/>
        <v>#VALUE!</v>
      </c>
      <c r="BN258" s="185">
        <f>COMMANDE!AA258</f>
        <v>0</v>
      </c>
      <c r="BO258" s="186" t="str">
        <f t="shared" si="235"/>
        <v>-</v>
      </c>
      <c r="BP258" s="187" t="e">
        <f t="shared" si="236"/>
        <v>#VALUE!</v>
      </c>
      <c r="BQ258" s="185">
        <f>COMMANDE!AC258</f>
        <v>0</v>
      </c>
      <c r="BR258" s="186" t="str">
        <f t="shared" si="237"/>
        <v>-</v>
      </c>
      <c r="BS258" s="187" t="e">
        <f t="shared" si="238"/>
        <v>#VALUE!</v>
      </c>
      <c r="BT258" s="185">
        <f>COMMANDE!AE258</f>
        <v>0</v>
      </c>
      <c r="BU258" s="186" t="str">
        <f t="shared" si="239"/>
        <v>-</v>
      </c>
      <c r="BV258" s="187" t="e">
        <f t="shared" si="240"/>
        <v>#VALUE!</v>
      </c>
      <c r="BW258" s="185">
        <f>COMMANDE!AG258</f>
        <v>0</v>
      </c>
      <c r="BX258" s="186" t="str">
        <f t="shared" si="241"/>
        <v>-</v>
      </c>
      <c r="BY258" s="187" t="e">
        <f t="shared" si="242"/>
        <v>#VALUE!</v>
      </c>
      <c r="BZ258" s="185">
        <f>COMMANDE!AI258</f>
        <v>0</v>
      </c>
      <c r="CA258" s="186" t="str">
        <f t="shared" si="243"/>
        <v>-</v>
      </c>
      <c r="CB258" s="187" t="e">
        <f t="shared" si="244"/>
        <v>#VALUE!</v>
      </c>
      <c r="CC258" s="185">
        <f>COMMANDE!AK258</f>
        <v>0</v>
      </c>
      <c r="CD258" s="186" t="str">
        <f t="shared" si="245"/>
        <v>-</v>
      </c>
      <c r="CE258" s="187" t="e">
        <f t="shared" si="246"/>
        <v>#VALUE!</v>
      </c>
      <c r="CF258" s="185">
        <f>COMMANDE!AM258</f>
        <v>0</v>
      </c>
      <c r="CG258" s="186" t="str">
        <f t="shared" si="247"/>
        <v>-</v>
      </c>
      <c r="CH258" s="187" t="e">
        <f t="shared" si="248"/>
        <v>#VALUE!</v>
      </c>
      <c r="CI258" s="185">
        <f>COMMANDE!AO258</f>
        <v>0</v>
      </c>
      <c r="CJ258" s="186" t="str">
        <f t="shared" si="249"/>
        <v>-</v>
      </c>
      <c r="CK258" s="187" t="e">
        <f t="shared" si="250"/>
        <v>#VALUE!</v>
      </c>
      <c r="CL258" s="185">
        <f>COMMANDE!AQ258</f>
        <v>0</v>
      </c>
      <c r="CM258" s="186" t="str">
        <f t="shared" si="251"/>
        <v>-</v>
      </c>
      <c r="CN258" s="187" t="e">
        <f t="shared" si="252"/>
        <v>#VALUE!</v>
      </c>
      <c r="CO258" s="185">
        <f>COMMANDE!AS258</f>
        <v>0</v>
      </c>
      <c r="CP258" s="186" t="str">
        <f t="shared" si="253"/>
        <v>-</v>
      </c>
      <c r="CQ258" s="187" t="e">
        <f t="shared" si="254"/>
        <v>#VALUE!</v>
      </c>
      <c r="CR258" s="185">
        <f>COMMANDE!AU258</f>
        <v>0</v>
      </c>
      <c r="CS258" s="186" t="str">
        <f t="shared" si="255"/>
        <v>-</v>
      </c>
      <c r="CT258" s="187" t="e">
        <f t="shared" si="256"/>
        <v>#VALUE!</v>
      </c>
      <c r="CU258" s="185">
        <f>COMMANDE!AW258</f>
        <v>0</v>
      </c>
      <c r="CV258" s="186" t="str">
        <f t="shared" si="257"/>
        <v>-</v>
      </c>
      <c r="CW258" s="187" t="e">
        <f t="shared" si="258"/>
        <v>#VALUE!</v>
      </c>
      <c r="CX258" s="185">
        <f>COMMANDE!AY258</f>
        <v>0</v>
      </c>
      <c r="CY258" s="186" t="str">
        <f t="shared" si="259"/>
        <v>-</v>
      </c>
      <c r="CZ258" s="187" t="e">
        <f t="shared" si="260"/>
        <v>#VALUE!</v>
      </c>
      <c r="DA258" s="185">
        <f>COMMANDE!BA258</f>
        <v>0</v>
      </c>
      <c r="DB258" s="186" t="str">
        <f t="shared" si="261"/>
        <v>-</v>
      </c>
      <c r="DC258" s="187" t="e">
        <f t="shared" si="262"/>
        <v>#VALUE!</v>
      </c>
      <c r="DD258" s="416"/>
      <c r="DE258" s="188"/>
    </row>
    <row r="259" spans="1:109" ht="40" customHeight="1" x14ac:dyDescent="0.2">
      <c r="A259" s="390" t="e">
        <f t="shared" si="141"/>
        <v>#VALUE!</v>
      </c>
      <c r="B259" s="390" t="e">
        <f t="shared" si="142"/>
        <v>#VALUE!</v>
      </c>
      <c r="C259" s="390" t="e">
        <f t="shared" si="143"/>
        <v>#VALUE!</v>
      </c>
      <c r="D259" s="390" t="e">
        <f t="shared" si="144"/>
        <v>#VALUE!</v>
      </c>
      <c r="E259" s="390" t="e">
        <f t="shared" si="145"/>
        <v>#VALUE!</v>
      </c>
      <c r="F259" s="390" t="e">
        <f t="shared" si="146"/>
        <v>#VALUE!</v>
      </c>
      <c r="G259" s="390" t="e">
        <f t="shared" si="147"/>
        <v>#VALUE!</v>
      </c>
      <c r="H259" s="390" t="e">
        <f t="shared" si="148"/>
        <v>#VALUE!</v>
      </c>
      <c r="I259" s="390" t="e">
        <f t="shared" si="149"/>
        <v>#VALUE!</v>
      </c>
      <c r="J259" s="390" t="e">
        <f t="shared" si="150"/>
        <v>#VALUE!</v>
      </c>
      <c r="K259" s="390" t="e">
        <f t="shared" si="151"/>
        <v>#VALUE!</v>
      </c>
      <c r="L259" s="390" t="e">
        <f t="shared" si="152"/>
        <v>#VALUE!</v>
      </c>
      <c r="M259" s="390" t="e">
        <f t="shared" si="153"/>
        <v>#VALUE!</v>
      </c>
      <c r="N259" s="390" t="e">
        <f t="shared" si="154"/>
        <v>#VALUE!</v>
      </c>
      <c r="O259" s="390" t="e">
        <f t="shared" si="155"/>
        <v>#VALUE!</v>
      </c>
      <c r="P259" s="390" t="e">
        <f t="shared" si="210"/>
        <v>#VALUE!</v>
      </c>
      <c r="Q259" s="390" t="e">
        <f t="shared" si="211"/>
        <v>#VALUE!</v>
      </c>
      <c r="R259" s="390" t="e">
        <f t="shared" si="212"/>
        <v>#VALUE!</v>
      </c>
      <c r="S259" s="390" t="e">
        <f t="shared" si="213"/>
        <v>#VALUE!</v>
      </c>
      <c r="T259" s="390" t="e">
        <f t="shared" si="214"/>
        <v>#VALUE!</v>
      </c>
      <c r="U259" s="387">
        <f t="shared" si="215"/>
        <v>0</v>
      </c>
      <c r="V259" s="175">
        <f>BDD!A249</f>
        <v>0</v>
      </c>
      <c r="W259" s="176">
        <f>BDD!B249</f>
        <v>0</v>
      </c>
      <c r="X259" s="177" t="str">
        <f>IF(BDD!F249=0, "", BDD!F249)</f>
        <v/>
      </c>
      <c r="Y259" s="178" t="e">
        <f>ROUND(BDD!G249+FDP_CMD_KG, 2)</f>
        <v>#VALUE!</v>
      </c>
      <c r="Z259" s="178" t="e">
        <f>ROUND(BDD!G249+FDP_FACT_KG, 2)</f>
        <v>#DIV/0!</v>
      </c>
      <c r="AA259" s="179">
        <f>BDD!H249</f>
        <v>0</v>
      </c>
      <c r="AB259" s="180" t="str">
        <f>IF(NOT(ISBLANK(BDD!I249)), ROUND(SUM((BDD!G249*reduc1),FDP_CMD_KG), 2), "")</f>
        <v/>
      </c>
      <c r="AC259" s="180" t="str">
        <f>IF(NOT(ISBLANK(BDD!J249)), ROUND(SUM((BDD!G249*reduc2),FDP_CMD_KG), 2), "")</f>
        <v/>
      </c>
      <c r="AD259" s="180" t="str">
        <f>IF(NOT(ISBLANK(BDD!K249)), ROUND(SUM((BDD!G249*reduc3),FDP_CMD_KG), 2), "")</f>
        <v/>
      </c>
      <c r="AE259" s="180" t="str">
        <f>IF(NOT(ISBLANK(BDD!I249)), ROUND(SUM((BDD!G249*reduc1),FDP_FACT_KG), 2), "")</f>
        <v/>
      </c>
      <c r="AF259" s="180" t="str">
        <f>IF(NOT(ISBLANK(BDD!J249)), ROUND(SUM((BDD!G249*reduc2),FDP_FACT_KG), 2), "")</f>
        <v/>
      </c>
      <c r="AG259" s="180" t="str">
        <f>IF(NOT(ISBLANK(BDD!K249)), ROUND(SUM((BDD!G249*reduc3),FDP_FACT_KG), 2), "")</f>
        <v/>
      </c>
      <c r="AH259" s="181">
        <f>BDD!C249</f>
        <v>0</v>
      </c>
      <c r="AI259" s="403">
        <f t="shared" si="216"/>
        <v>0</v>
      </c>
      <c r="AJ259" s="182" t="e">
        <f t="shared" si="217"/>
        <v>#VALUE!</v>
      </c>
      <c r="AK259" s="183" t="e">
        <f t="shared" si="218"/>
        <v>#VALUE!</v>
      </c>
      <c r="AL259" s="534"/>
      <c r="AM259" s="410"/>
      <c r="AN259" s="182" t="e">
        <f t="shared" si="219"/>
        <v>#DIV/0!</v>
      </c>
      <c r="AO259" s="184" t="e">
        <f t="shared" si="220"/>
        <v>#DIV/0!</v>
      </c>
      <c r="AP259" s="174"/>
      <c r="AQ259" s="174"/>
      <c r="AR259" s="534"/>
      <c r="AS259" s="409">
        <f t="shared" si="221"/>
        <v>0</v>
      </c>
      <c r="AT259" s="182" t="e">
        <f t="shared" si="222"/>
        <v>#DIV/0!</v>
      </c>
      <c r="AU259" s="183" t="e">
        <f t="shared" si="263"/>
        <v>#DIV/0!</v>
      </c>
      <c r="AV259" s="185">
        <f>COMMANDE!O259</f>
        <v>0</v>
      </c>
      <c r="AW259" s="186" t="str">
        <f t="shared" si="223"/>
        <v>-</v>
      </c>
      <c r="AX259" s="187" t="e">
        <f t="shared" si="224"/>
        <v>#VALUE!</v>
      </c>
      <c r="AY259" s="185">
        <f>COMMANDE!Q259</f>
        <v>0</v>
      </c>
      <c r="AZ259" s="186" t="str">
        <f t="shared" si="225"/>
        <v>-</v>
      </c>
      <c r="BA259" s="187" t="e">
        <f t="shared" si="226"/>
        <v>#VALUE!</v>
      </c>
      <c r="BB259" s="185">
        <f>COMMANDE!S259</f>
        <v>0</v>
      </c>
      <c r="BC259" s="186" t="str">
        <f t="shared" si="227"/>
        <v>-</v>
      </c>
      <c r="BD259" s="187" t="e">
        <f t="shared" si="228"/>
        <v>#VALUE!</v>
      </c>
      <c r="BE259" s="185">
        <f>COMMANDE!U259</f>
        <v>0</v>
      </c>
      <c r="BF259" s="186" t="str">
        <f t="shared" si="229"/>
        <v>-</v>
      </c>
      <c r="BG259" s="187" t="e">
        <f t="shared" si="230"/>
        <v>#VALUE!</v>
      </c>
      <c r="BH259" s="185">
        <f>COMMANDE!W259</f>
        <v>0</v>
      </c>
      <c r="BI259" s="186" t="str">
        <f t="shared" si="231"/>
        <v>-</v>
      </c>
      <c r="BJ259" s="187" t="e">
        <f t="shared" si="232"/>
        <v>#VALUE!</v>
      </c>
      <c r="BK259" s="185">
        <f>COMMANDE!Y259</f>
        <v>0</v>
      </c>
      <c r="BL259" s="186" t="str">
        <f t="shared" si="233"/>
        <v>-</v>
      </c>
      <c r="BM259" s="187" t="e">
        <f t="shared" si="234"/>
        <v>#VALUE!</v>
      </c>
      <c r="BN259" s="185">
        <f>COMMANDE!AA259</f>
        <v>0</v>
      </c>
      <c r="BO259" s="186" t="str">
        <f t="shared" si="235"/>
        <v>-</v>
      </c>
      <c r="BP259" s="187" t="e">
        <f t="shared" si="236"/>
        <v>#VALUE!</v>
      </c>
      <c r="BQ259" s="185">
        <f>COMMANDE!AC259</f>
        <v>0</v>
      </c>
      <c r="BR259" s="186" t="str">
        <f t="shared" si="237"/>
        <v>-</v>
      </c>
      <c r="BS259" s="187" t="e">
        <f t="shared" si="238"/>
        <v>#VALUE!</v>
      </c>
      <c r="BT259" s="185">
        <f>COMMANDE!AE259</f>
        <v>0</v>
      </c>
      <c r="BU259" s="186" t="str">
        <f t="shared" si="239"/>
        <v>-</v>
      </c>
      <c r="BV259" s="187" t="e">
        <f t="shared" si="240"/>
        <v>#VALUE!</v>
      </c>
      <c r="BW259" s="185">
        <f>COMMANDE!AG259</f>
        <v>0</v>
      </c>
      <c r="BX259" s="186" t="str">
        <f t="shared" si="241"/>
        <v>-</v>
      </c>
      <c r="BY259" s="187" t="e">
        <f t="shared" si="242"/>
        <v>#VALUE!</v>
      </c>
      <c r="BZ259" s="185">
        <f>COMMANDE!AI259</f>
        <v>0</v>
      </c>
      <c r="CA259" s="186" t="str">
        <f t="shared" si="243"/>
        <v>-</v>
      </c>
      <c r="CB259" s="187" t="e">
        <f t="shared" si="244"/>
        <v>#VALUE!</v>
      </c>
      <c r="CC259" s="185">
        <f>COMMANDE!AK259</f>
        <v>0</v>
      </c>
      <c r="CD259" s="186" t="str">
        <f t="shared" si="245"/>
        <v>-</v>
      </c>
      <c r="CE259" s="187" t="e">
        <f t="shared" si="246"/>
        <v>#VALUE!</v>
      </c>
      <c r="CF259" s="185">
        <f>COMMANDE!AM259</f>
        <v>0</v>
      </c>
      <c r="CG259" s="186" t="str">
        <f t="shared" si="247"/>
        <v>-</v>
      </c>
      <c r="CH259" s="187" t="e">
        <f t="shared" si="248"/>
        <v>#VALUE!</v>
      </c>
      <c r="CI259" s="185">
        <f>COMMANDE!AO259</f>
        <v>0</v>
      </c>
      <c r="CJ259" s="186" t="str">
        <f t="shared" si="249"/>
        <v>-</v>
      </c>
      <c r="CK259" s="187" t="e">
        <f t="shared" si="250"/>
        <v>#VALUE!</v>
      </c>
      <c r="CL259" s="185">
        <f>COMMANDE!AQ259</f>
        <v>0</v>
      </c>
      <c r="CM259" s="186" t="str">
        <f t="shared" si="251"/>
        <v>-</v>
      </c>
      <c r="CN259" s="187" t="e">
        <f t="shared" si="252"/>
        <v>#VALUE!</v>
      </c>
      <c r="CO259" s="185">
        <f>COMMANDE!AS259</f>
        <v>0</v>
      </c>
      <c r="CP259" s="186" t="str">
        <f t="shared" si="253"/>
        <v>-</v>
      </c>
      <c r="CQ259" s="187" t="e">
        <f t="shared" si="254"/>
        <v>#VALUE!</v>
      </c>
      <c r="CR259" s="185">
        <f>COMMANDE!AU259</f>
        <v>0</v>
      </c>
      <c r="CS259" s="186" t="str">
        <f t="shared" si="255"/>
        <v>-</v>
      </c>
      <c r="CT259" s="187" t="e">
        <f t="shared" si="256"/>
        <v>#VALUE!</v>
      </c>
      <c r="CU259" s="185">
        <f>COMMANDE!AW259</f>
        <v>0</v>
      </c>
      <c r="CV259" s="186" t="str">
        <f t="shared" si="257"/>
        <v>-</v>
      </c>
      <c r="CW259" s="187" t="e">
        <f t="shared" si="258"/>
        <v>#VALUE!</v>
      </c>
      <c r="CX259" s="185">
        <f>COMMANDE!AY259</f>
        <v>0</v>
      </c>
      <c r="CY259" s="186" t="str">
        <f t="shared" si="259"/>
        <v>-</v>
      </c>
      <c r="CZ259" s="187" t="e">
        <f t="shared" si="260"/>
        <v>#VALUE!</v>
      </c>
      <c r="DA259" s="185">
        <f>COMMANDE!BA259</f>
        <v>0</v>
      </c>
      <c r="DB259" s="186" t="str">
        <f t="shared" si="261"/>
        <v>-</v>
      </c>
      <c r="DC259" s="187" t="e">
        <f t="shared" si="262"/>
        <v>#VALUE!</v>
      </c>
      <c r="DD259" s="416"/>
      <c r="DE259" s="188"/>
    </row>
    <row r="260" spans="1:109" ht="40" customHeight="1" x14ac:dyDescent="0.2">
      <c r="A260" s="390" t="e">
        <f t="shared" si="141"/>
        <v>#VALUE!</v>
      </c>
      <c r="B260" s="390" t="e">
        <f t="shared" si="142"/>
        <v>#VALUE!</v>
      </c>
      <c r="C260" s="390" t="e">
        <f t="shared" si="143"/>
        <v>#VALUE!</v>
      </c>
      <c r="D260" s="390" t="e">
        <f t="shared" si="144"/>
        <v>#VALUE!</v>
      </c>
      <c r="E260" s="390" t="e">
        <f t="shared" si="145"/>
        <v>#VALUE!</v>
      </c>
      <c r="F260" s="390" t="e">
        <f t="shared" si="146"/>
        <v>#VALUE!</v>
      </c>
      <c r="G260" s="390" t="e">
        <f t="shared" si="147"/>
        <v>#VALUE!</v>
      </c>
      <c r="H260" s="390" t="e">
        <f t="shared" si="148"/>
        <v>#VALUE!</v>
      </c>
      <c r="I260" s="390" t="e">
        <f t="shared" si="149"/>
        <v>#VALUE!</v>
      </c>
      <c r="J260" s="390" t="e">
        <f t="shared" si="150"/>
        <v>#VALUE!</v>
      </c>
      <c r="K260" s="390" t="e">
        <f t="shared" si="151"/>
        <v>#VALUE!</v>
      </c>
      <c r="L260" s="390" t="e">
        <f t="shared" si="152"/>
        <v>#VALUE!</v>
      </c>
      <c r="M260" s="390" t="e">
        <f t="shared" si="153"/>
        <v>#VALUE!</v>
      </c>
      <c r="N260" s="390" t="e">
        <f t="shared" si="154"/>
        <v>#VALUE!</v>
      </c>
      <c r="O260" s="390" t="e">
        <f t="shared" si="155"/>
        <v>#VALUE!</v>
      </c>
      <c r="P260" s="390" t="e">
        <f t="shared" si="210"/>
        <v>#VALUE!</v>
      </c>
      <c r="Q260" s="390" t="e">
        <f t="shared" si="211"/>
        <v>#VALUE!</v>
      </c>
      <c r="R260" s="390" t="e">
        <f t="shared" si="212"/>
        <v>#VALUE!</v>
      </c>
      <c r="S260" s="390" t="e">
        <f t="shared" si="213"/>
        <v>#VALUE!</v>
      </c>
      <c r="T260" s="390" t="e">
        <f t="shared" si="214"/>
        <v>#VALUE!</v>
      </c>
      <c r="U260" s="387">
        <f t="shared" si="215"/>
        <v>0</v>
      </c>
      <c r="V260" s="175">
        <f>BDD!A250</f>
        <v>0</v>
      </c>
      <c r="W260" s="176">
        <f>BDD!B250</f>
        <v>0</v>
      </c>
      <c r="X260" s="177" t="str">
        <f>IF(BDD!F250=0, "", BDD!F250)</f>
        <v/>
      </c>
      <c r="Y260" s="178" t="e">
        <f>ROUND(BDD!G250+FDP_CMD_KG, 2)</f>
        <v>#VALUE!</v>
      </c>
      <c r="Z260" s="178" t="e">
        <f>ROUND(BDD!G250+FDP_FACT_KG, 2)</f>
        <v>#DIV/0!</v>
      </c>
      <c r="AA260" s="179">
        <f>BDD!H250</f>
        <v>0</v>
      </c>
      <c r="AB260" s="180" t="str">
        <f>IF(NOT(ISBLANK(BDD!I250)), ROUND(SUM((BDD!G250*reduc1),FDP_CMD_KG), 2), "")</f>
        <v/>
      </c>
      <c r="AC260" s="180" t="str">
        <f>IF(NOT(ISBLANK(BDD!J250)), ROUND(SUM((BDD!G250*reduc2),FDP_CMD_KG), 2), "")</f>
        <v/>
      </c>
      <c r="AD260" s="180" t="str">
        <f>IF(NOT(ISBLANK(BDD!K250)), ROUND(SUM((BDD!G250*reduc3),FDP_CMD_KG), 2), "")</f>
        <v/>
      </c>
      <c r="AE260" s="180" t="str">
        <f>IF(NOT(ISBLANK(BDD!I250)), ROUND(SUM((BDD!G250*reduc1),FDP_FACT_KG), 2), "")</f>
        <v/>
      </c>
      <c r="AF260" s="180" t="str">
        <f>IF(NOT(ISBLANK(BDD!J250)), ROUND(SUM((BDD!G250*reduc2),FDP_FACT_KG), 2), "")</f>
        <v/>
      </c>
      <c r="AG260" s="180" t="str">
        <f>IF(NOT(ISBLANK(BDD!K250)), ROUND(SUM((BDD!G250*reduc3),FDP_FACT_KG), 2), "")</f>
        <v/>
      </c>
      <c r="AH260" s="181">
        <f>BDD!C250</f>
        <v>0</v>
      </c>
      <c r="AI260" s="403">
        <f t="shared" si="216"/>
        <v>0</v>
      </c>
      <c r="AJ260" s="182" t="e">
        <f t="shared" si="217"/>
        <v>#VALUE!</v>
      </c>
      <c r="AK260" s="183" t="e">
        <f t="shared" si="218"/>
        <v>#VALUE!</v>
      </c>
      <c r="AL260" s="534"/>
      <c r="AM260" s="410"/>
      <c r="AN260" s="182" t="e">
        <f t="shared" si="219"/>
        <v>#DIV/0!</v>
      </c>
      <c r="AO260" s="184" t="e">
        <f t="shared" si="220"/>
        <v>#DIV/0!</v>
      </c>
      <c r="AP260" s="174"/>
      <c r="AQ260" s="174"/>
      <c r="AR260" s="534"/>
      <c r="AS260" s="409">
        <f t="shared" si="221"/>
        <v>0</v>
      </c>
      <c r="AT260" s="182" t="e">
        <f t="shared" si="222"/>
        <v>#DIV/0!</v>
      </c>
      <c r="AU260" s="183" t="e">
        <f t="shared" si="263"/>
        <v>#DIV/0!</v>
      </c>
      <c r="AV260" s="185">
        <f>COMMANDE!O260</f>
        <v>0</v>
      </c>
      <c r="AW260" s="186" t="str">
        <f t="shared" si="223"/>
        <v>-</v>
      </c>
      <c r="AX260" s="187" t="e">
        <f t="shared" si="224"/>
        <v>#VALUE!</v>
      </c>
      <c r="AY260" s="185">
        <f>COMMANDE!Q260</f>
        <v>0</v>
      </c>
      <c r="AZ260" s="186" t="str">
        <f t="shared" si="225"/>
        <v>-</v>
      </c>
      <c r="BA260" s="187" t="e">
        <f t="shared" si="226"/>
        <v>#VALUE!</v>
      </c>
      <c r="BB260" s="185">
        <f>COMMANDE!S260</f>
        <v>0</v>
      </c>
      <c r="BC260" s="186" t="str">
        <f t="shared" si="227"/>
        <v>-</v>
      </c>
      <c r="BD260" s="187" t="e">
        <f t="shared" si="228"/>
        <v>#VALUE!</v>
      </c>
      <c r="BE260" s="185">
        <f>COMMANDE!U260</f>
        <v>0</v>
      </c>
      <c r="BF260" s="186" t="str">
        <f t="shared" si="229"/>
        <v>-</v>
      </c>
      <c r="BG260" s="187" t="e">
        <f t="shared" si="230"/>
        <v>#VALUE!</v>
      </c>
      <c r="BH260" s="185">
        <f>COMMANDE!W260</f>
        <v>0</v>
      </c>
      <c r="BI260" s="186" t="str">
        <f t="shared" si="231"/>
        <v>-</v>
      </c>
      <c r="BJ260" s="187" t="e">
        <f t="shared" si="232"/>
        <v>#VALUE!</v>
      </c>
      <c r="BK260" s="185">
        <f>COMMANDE!Y260</f>
        <v>0</v>
      </c>
      <c r="BL260" s="186" t="str">
        <f t="shared" si="233"/>
        <v>-</v>
      </c>
      <c r="BM260" s="187" t="e">
        <f t="shared" si="234"/>
        <v>#VALUE!</v>
      </c>
      <c r="BN260" s="185">
        <f>COMMANDE!AA260</f>
        <v>0</v>
      </c>
      <c r="BO260" s="186" t="str">
        <f t="shared" si="235"/>
        <v>-</v>
      </c>
      <c r="BP260" s="187" t="e">
        <f t="shared" si="236"/>
        <v>#VALUE!</v>
      </c>
      <c r="BQ260" s="185">
        <f>COMMANDE!AC260</f>
        <v>0</v>
      </c>
      <c r="BR260" s="186" t="str">
        <f t="shared" si="237"/>
        <v>-</v>
      </c>
      <c r="BS260" s="187" t="e">
        <f t="shared" si="238"/>
        <v>#VALUE!</v>
      </c>
      <c r="BT260" s="185">
        <f>COMMANDE!AE260</f>
        <v>0</v>
      </c>
      <c r="BU260" s="186" t="str">
        <f t="shared" si="239"/>
        <v>-</v>
      </c>
      <c r="BV260" s="187" t="e">
        <f t="shared" si="240"/>
        <v>#VALUE!</v>
      </c>
      <c r="BW260" s="185">
        <f>COMMANDE!AG260</f>
        <v>0</v>
      </c>
      <c r="BX260" s="186" t="str">
        <f t="shared" si="241"/>
        <v>-</v>
      </c>
      <c r="BY260" s="187" t="e">
        <f t="shared" si="242"/>
        <v>#VALUE!</v>
      </c>
      <c r="BZ260" s="185">
        <f>COMMANDE!AI260</f>
        <v>0</v>
      </c>
      <c r="CA260" s="186" t="str">
        <f t="shared" si="243"/>
        <v>-</v>
      </c>
      <c r="CB260" s="187" t="e">
        <f t="shared" si="244"/>
        <v>#VALUE!</v>
      </c>
      <c r="CC260" s="185">
        <f>COMMANDE!AK260</f>
        <v>0</v>
      </c>
      <c r="CD260" s="186" t="str">
        <f t="shared" si="245"/>
        <v>-</v>
      </c>
      <c r="CE260" s="187" t="e">
        <f t="shared" si="246"/>
        <v>#VALUE!</v>
      </c>
      <c r="CF260" s="185">
        <f>COMMANDE!AM260</f>
        <v>0</v>
      </c>
      <c r="CG260" s="186" t="str">
        <f t="shared" si="247"/>
        <v>-</v>
      </c>
      <c r="CH260" s="187" t="e">
        <f t="shared" si="248"/>
        <v>#VALUE!</v>
      </c>
      <c r="CI260" s="185">
        <f>COMMANDE!AO260</f>
        <v>0</v>
      </c>
      <c r="CJ260" s="186" t="str">
        <f t="shared" si="249"/>
        <v>-</v>
      </c>
      <c r="CK260" s="187" t="e">
        <f t="shared" si="250"/>
        <v>#VALUE!</v>
      </c>
      <c r="CL260" s="185">
        <f>COMMANDE!AQ260</f>
        <v>0</v>
      </c>
      <c r="CM260" s="186" t="str">
        <f t="shared" si="251"/>
        <v>-</v>
      </c>
      <c r="CN260" s="187" t="e">
        <f t="shared" si="252"/>
        <v>#VALUE!</v>
      </c>
      <c r="CO260" s="185">
        <f>COMMANDE!AS260</f>
        <v>0</v>
      </c>
      <c r="CP260" s="186" t="str">
        <f t="shared" si="253"/>
        <v>-</v>
      </c>
      <c r="CQ260" s="187" t="e">
        <f t="shared" si="254"/>
        <v>#VALUE!</v>
      </c>
      <c r="CR260" s="185">
        <f>COMMANDE!AU260</f>
        <v>0</v>
      </c>
      <c r="CS260" s="186" t="str">
        <f t="shared" si="255"/>
        <v>-</v>
      </c>
      <c r="CT260" s="187" t="e">
        <f t="shared" si="256"/>
        <v>#VALUE!</v>
      </c>
      <c r="CU260" s="185">
        <f>COMMANDE!AW260</f>
        <v>0</v>
      </c>
      <c r="CV260" s="186" t="str">
        <f t="shared" si="257"/>
        <v>-</v>
      </c>
      <c r="CW260" s="187" t="e">
        <f t="shared" si="258"/>
        <v>#VALUE!</v>
      </c>
      <c r="CX260" s="185">
        <f>COMMANDE!AY260</f>
        <v>0</v>
      </c>
      <c r="CY260" s="186" t="str">
        <f t="shared" si="259"/>
        <v>-</v>
      </c>
      <c r="CZ260" s="187" t="e">
        <f t="shared" si="260"/>
        <v>#VALUE!</v>
      </c>
      <c r="DA260" s="185">
        <f>COMMANDE!BA260</f>
        <v>0</v>
      </c>
      <c r="DB260" s="186" t="str">
        <f t="shared" si="261"/>
        <v>-</v>
      </c>
      <c r="DC260" s="187" t="e">
        <f t="shared" si="262"/>
        <v>#VALUE!</v>
      </c>
      <c r="DD260" s="416"/>
      <c r="DE260" s="188"/>
    </row>
    <row r="261" spans="1:109" ht="40" customHeight="1" x14ac:dyDescent="0.2">
      <c r="A261" s="390" t="e">
        <f t="shared" si="141"/>
        <v>#VALUE!</v>
      </c>
      <c r="B261" s="390" t="e">
        <f t="shared" si="142"/>
        <v>#VALUE!</v>
      </c>
      <c r="C261" s="390" t="e">
        <f t="shared" si="143"/>
        <v>#VALUE!</v>
      </c>
      <c r="D261" s="390" t="e">
        <f t="shared" si="144"/>
        <v>#VALUE!</v>
      </c>
      <c r="E261" s="390" t="e">
        <f t="shared" si="145"/>
        <v>#VALUE!</v>
      </c>
      <c r="F261" s="390" t="e">
        <f t="shared" si="146"/>
        <v>#VALUE!</v>
      </c>
      <c r="G261" s="390" t="e">
        <f t="shared" si="147"/>
        <v>#VALUE!</v>
      </c>
      <c r="H261" s="390" t="e">
        <f t="shared" si="148"/>
        <v>#VALUE!</v>
      </c>
      <c r="I261" s="390" t="e">
        <f t="shared" si="149"/>
        <v>#VALUE!</v>
      </c>
      <c r="J261" s="390" t="e">
        <f t="shared" si="150"/>
        <v>#VALUE!</v>
      </c>
      <c r="K261" s="390" t="e">
        <f t="shared" si="151"/>
        <v>#VALUE!</v>
      </c>
      <c r="L261" s="390" t="e">
        <f t="shared" si="152"/>
        <v>#VALUE!</v>
      </c>
      <c r="M261" s="390" t="e">
        <f t="shared" si="153"/>
        <v>#VALUE!</v>
      </c>
      <c r="N261" s="390" t="e">
        <f t="shared" si="154"/>
        <v>#VALUE!</v>
      </c>
      <c r="O261" s="390" t="e">
        <f t="shared" si="155"/>
        <v>#VALUE!</v>
      </c>
      <c r="P261" s="390" t="e">
        <f t="shared" si="210"/>
        <v>#VALUE!</v>
      </c>
      <c r="Q261" s="390" t="e">
        <f t="shared" si="211"/>
        <v>#VALUE!</v>
      </c>
      <c r="R261" s="390" t="e">
        <f t="shared" si="212"/>
        <v>#VALUE!</v>
      </c>
      <c r="S261" s="390" t="e">
        <f t="shared" si="213"/>
        <v>#VALUE!</v>
      </c>
      <c r="T261" s="390" t="e">
        <f t="shared" si="214"/>
        <v>#VALUE!</v>
      </c>
      <c r="U261" s="387">
        <f t="shared" si="215"/>
        <v>0</v>
      </c>
      <c r="V261" s="175">
        <f>BDD!A251</f>
        <v>0</v>
      </c>
      <c r="W261" s="176">
        <f>BDD!B251</f>
        <v>0</v>
      </c>
      <c r="X261" s="177" t="str">
        <f>IF(BDD!F251=0, "", BDD!F251)</f>
        <v/>
      </c>
      <c r="Y261" s="178" t="e">
        <f>ROUND(BDD!G251+FDP_CMD_KG, 2)</f>
        <v>#VALUE!</v>
      </c>
      <c r="Z261" s="178" t="e">
        <f>ROUND(BDD!G251+FDP_FACT_KG, 2)</f>
        <v>#DIV/0!</v>
      </c>
      <c r="AA261" s="179">
        <f>BDD!H251</f>
        <v>0</v>
      </c>
      <c r="AB261" s="180" t="str">
        <f>IF(NOT(ISBLANK(BDD!I251)), ROUND(SUM((BDD!G251*reduc1),FDP_CMD_KG), 2), "")</f>
        <v/>
      </c>
      <c r="AC261" s="180" t="str">
        <f>IF(NOT(ISBLANK(BDD!J251)), ROUND(SUM((BDD!G251*reduc2),FDP_CMD_KG), 2), "")</f>
        <v/>
      </c>
      <c r="AD261" s="180" t="str">
        <f>IF(NOT(ISBLANK(BDD!K251)), ROUND(SUM((BDD!G251*reduc3),FDP_CMD_KG), 2), "")</f>
        <v/>
      </c>
      <c r="AE261" s="180" t="str">
        <f>IF(NOT(ISBLANK(BDD!I251)), ROUND(SUM((BDD!G251*reduc1),FDP_FACT_KG), 2), "")</f>
        <v/>
      </c>
      <c r="AF261" s="180" t="str">
        <f>IF(NOT(ISBLANK(BDD!J251)), ROUND(SUM((BDD!G251*reduc2),FDP_FACT_KG), 2), "")</f>
        <v/>
      </c>
      <c r="AG261" s="180" t="str">
        <f>IF(NOT(ISBLANK(BDD!K251)), ROUND(SUM((BDD!G251*reduc3),FDP_FACT_KG), 2), "")</f>
        <v/>
      </c>
      <c r="AH261" s="181">
        <f>BDD!C251</f>
        <v>0</v>
      </c>
      <c r="AI261" s="403">
        <f t="shared" si="216"/>
        <v>0</v>
      </c>
      <c r="AJ261" s="182" t="e">
        <f t="shared" si="217"/>
        <v>#VALUE!</v>
      </c>
      <c r="AK261" s="183" t="e">
        <f t="shared" si="218"/>
        <v>#VALUE!</v>
      </c>
      <c r="AL261" s="534"/>
      <c r="AM261" s="410"/>
      <c r="AN261" s="182" t="e">
        <f t="shared" si="219"/>
        <v>#DIV/0!</v>
      </c>
      <c r="AO261" s="184" t="e">
        <f t="shared" si="220"/>
        <v>#DIV/0!</v>
      </c>
      <c r="AP261" s="174"/>
      <c r="AQ261" s="174"/>
      <c r="AR261" s="534"/>
      <c r="AS261" s="409">
        <f t="shared" si="221"/>
        <v>0</v>
      </c>
      <c r="AT261" s="182" t="e">
        <f t="shared" si="222"/>
        <v>#DIV/0!</v>
      </c>
      <c r="AU261" s="183" t="e">
        <f t="shared" si="263"/>
        <v>#DIV/0!</v>
      </c>
      <c r="AV261" s="185">
        <f>COMMANDE!O261</f>
        <v>0</v>
      </c>
      <c r="AW261" s="186" t="str">
        <f t="shared" si="223"/>
        <v>-</v>
      </c>
      <c r="AX261" s="187" t="e">
        <f t="shared" si="224"/>
        <v>#VALUE!</v>
      </c>
      <c r="AY261" s="185">
        <f>COMMANDE!Q261</f>
        <v>0</v>
      </c>
      <c r="AZ261" s="186" t="str">
        <f t="shared" si="225"/>
        <v>-</v>
      </c>
      <c r="BA261" s="187" t="e">
        <f t="shared" si="226"/>
        <v>#VALUE!</v>
      </c>
      <c r="BB261" s="185">
        <f>COMMANDE!S261</f>
        <v>0</v>
      </c>
      <c r="BC261" s="186" t="str">
        <f t="shared" si="227"/>
        <v>-</v>
      </c>
      <c r="BD261" s="187" t="e">
        <f t="shared" si="228"/>
        <v>#VALUE!</v>
      </c>
      <c r="BE261" s="185">
        <f>COMMANDE!U261</f>
        <v>0</v>
      </c>
      <c r="BF261" s="186" t="str">
        <f t="shared" si="229"/>
        <v>-</v>
      </c>
      <c r="BG261" s="187" t="e">
        <f t="shared" si="230"/>
        <v>#VALUE!</v>
      </c>
      <c r="BH261" s="185">
        <f>COMMANDE!W261</f>
        <v>0</v>
      </c>
      <c r="BI261" s="186" t="str">
        <f t="shared" si="231"/>
        <v>-</v>
      </c>
      <c r="BJ261" s="187" t="e">
        <f t="shared" si="232"/>
        <v>#VALUE!</v>
      </c>
      <c r="BK261" s="185">
        <f>COMMANDE!Y261</f>
        <v>0</v>
      </c>
      <c r="BL261" s="186" t="str">
        <f t="shared" si="233"/>
        <v>-</v>
      </c>
      <c r="BM261" s="187" t="e">
        <f t="shared" si="234"/>
        <v>#VALUE!</v>
      </c>
      <c r="BN261" s="185">
        <f>COMMANDE!AA261</f>
        <v>0</v>
      </c>
      <c r="BO261" s="186" t="str">
        <f t="shared" si="235"/>
        <v>-</v>
      </c>
      <c r="BP261" s="187" t="e">
        <f t="shared" si="236"/>
        <v>#VALUE!</v>
      </c>
      <c r="BQ261" s="185">
        <f>COMMANDE!AC261</f>
        <v>0</v>
      </c>
      <c r="BR261" s="186" t="str">
        <f t="shared" si="237"/>
        <v>-</v>
      </c>
      <c r="BS261" s="187" t="e">
        <f t="shared" si="238"/>
        <v>#VALUE!</v>
      </c>
      <c r="BT261" s="185">
        <f>COMMANDE!AE261</f>
        <v>0</v>
      </c>
      <c r="BU261" s="186" t="str">
        <f t="shared" si="239"/>
        <v>-</v>
      </c>
      <c r="BV261" s="187" t="e">
        <f t="shared" si="240"/>
        <v>#VALUE!</v>
      </c>
      <c r="BW261" s="185">
        <f>COMMANDE!AG261</f>
        <v>0</v>
      </c>
      <c r="BX261" s="186" t="str">
        <f t="shared" si="241"/>
        <v>-</v>
      </c>
      <c r="BY261" s="187" t="e">
        <f t="shared" si="242"/>
        <v>#VALUE!</v>
      </c>
      <c r="BZ261" s="185">
        <f>COMMANDE!AI261</f>
        <v>0</v>
      </c>
      <c r="CA261" s="186" t="str">
        <f t="shared" si="243"/>
        <v>-</v>
      </c>
      <c r="CB261" s="187" t="e">
        <f t="shared" si="244"/>
        <v>#VALUE!</v>
      </c>
      <c r="CC261" s="185">
        <f>COMMANDE!AK261</f>
        <v>0</v>
      </c>
      <c r="CD261" s="186" t="str">
        <f t="shared" si="245"/>
        <v>-</v>
      </c>
      <c r="CE261" s="187" t="e">
        <f t="shared" si="246"/>
        <v>#VALUE!</v>
      </c>
      <c r="CF261" s="185">
        <f>COMMANDE!AM261</f>
        <v>0</v>
      </c>
      <c r="CG261" s="186" t="str">
        <f t="shared" si="247"/>
        <v>-</v>
      </c>
      <c r="CH261" s="187" t="e">
        <f t="shared" si="248"/>
        <v>#VALUE!</v>
      </c>
      <c r="CI261" s="185">
        <f>COMMANDE!AO261</f>
        <v>0</v>
      </c>
      <c r="CJ261" s="186" t="str">
        <f t="shared" si="249"/>
        <v>-</v>
      </c>
      <c r="CK261" s="187" t="e">
        <f t="shared" si="250"/>
        <v>#VALUE!</v>
      </c>
      <c r="CL261" s="185">
        <f>COMMANDE!AQ261</f>
        <v>0</v>
      </c>
      <c r="CM261" s="186" t="str">
        <f t="shared" si="251"/>
        <v>-</v>
      </c>
      <c r="CN261" s="187" t="e">
        <f t="shared" si="252"/>
        <v>#VALUE!</v>
      </c>
      <c r="CO261" s="185">
        <f>COMMANDE!AS261</f>
        <v>0</v>
      </c>
      <c r="CP261" s="186" t="str">
        <f t="shared" si="253"/>
        <v>-</v>
      </c>
      <c r="CQ261" s="187" t="e">
        <f t="shared" si="254"/>
        <v>#VALUE!</v>
      </c>
      <c r="CR261" s="185">
        <f>COMMANDE!AU261</f>
        <v>0</v>
      </c>
      <c r="CS261" s="186" t="str">
        <f t="shared" si="255"/>
        <v>-</v>
      </c>
      <c r="CT261" s="187" t="e">
        <f t="shared" si="256"/>
        <v>#VALUE!</v>
      </c>
      <c r="CU261" s="185">
        <f>COMMANDE!AW261</f>
        <v>0</v>
      </c>
      <c r="CV261" s="186" t="str">
        <f t="shared" si="257"/>
        <v>-</v>
      </c>
      <c r="CW261" s="187" t="e">
        <f t="shared" si="258"/>
        <v>#VALUE!</v>
      </c>
      <c r="CX261" s="185">
        <f>COMMANDE!AY261</f>
        <v>0</v>
      </c>
      <c r="CY261" s="186" t="str">
        <f t="shared" si="259"/>
        <v>-</v>
      </c>
      <c r="CZ261" s="187" t="e">
        <f t="shared" si="260"/>
        <v>#VALUE!</v>
      </c>
      <c r="DA261" s="185">
        <f>COMMANDE!BA261</f>
        <v>0</v>
      </c>
      <c r="DB261" s="186" t="str">
        <f t="shared" si="261"/>
        <v>-</v>
      </c>
      <c r="DC261" s="187" t="e">
        <f t="shared" si="262"/>
        <v>#VALUE!</v>
      </c>
      <c r="DD261" s="416"/>
      <c r="DE261" s="188"/>
    </row>
    <row r="262" spans="1:109" ht="40" customHeight="1" x14ac:dyDescent="0.2">
      <c r="A262" s="391" t="e">
        <f t="shared" si="141"/>
        <v>#VALUE!</v>
      </c>
      <c r="B262" s="391" t="e">
        <f t="shared" si="142"/>
        <v>#VALUE!</v>
      </c>
      <c r="C262" s="391" t="e">
        <f t="shared" si="143"/>
        <v>#VALUE!</v>
      </c>
      <c r="D262" s="391" t="e">
        <f t="shared" si="144"/>
        <v>#VALUE!</v>
      </c>
      <c r="E262" s="391" t="e">
        <f t="shared" si="145"/>
        <v>#VALUE!</v>
      </c>
      <c r="F262" s="391" t="e">
        <f t="shared" si="146"/>
        <v>#VALUE!</v>
      </c>
      <c r="G262" s="391" t="e">
        <f t="shared" si="147"/>
        <v>#VALUE!</v>
      </c>
      <c r="H262" s="391" t="e">
        <f t="shared" si="148"/>
        <v>#VALUE!</v>
      </c>
      <c r="I262" s="391" t="e">
        <f t="shared" si="149"/>
        <v>#VALUE!</v>
      </c>
      <c r="J262" s="391" t="e">
        <f t="shared" si="150"/>
        <v>#VALUE!</v>
      </c>
      <c r="K262" s="391" t="e">
        <f t="shared" si="151"/>
        <v>#VALUE!</v>
      </c>
      <c r="L262" s="391" t="e">
        <f t="shared" si="152"/>
        <v>#VALUE!</v>
      </c>
      <c r="M262" s="391" t="e">
        <f t="shared" si="153"/>
        <v>#VALUE!</v>
      </c>
      <c r="N262" s="391" t="e">
        <f t="shared" si="154"/>
        <v>#VALUE!</v>
      </c>
      <c r="O262" s="391" t="e">
        <f t="shared" si="155"/>
        <v>#VALUE!</v>
      </c>
      <c r="P262" s="390" t="e">
        <f t="shared" si="210"/>
        <v>#VALUE!</v>
      </c>
      <c r="Q262" s="390" t="e">
        <f t="shared" si="211"/>
        <v>#VALUE!</v>
      </c>
      <c r="R262" s="390" t="e">
        <f t="shared" si="212"/>
        <v>#VALUE!</v>
      </c>
      <c r="S262" s="390" t="e">
        <f t="shared" si="213"/>
        <v>#VALUE!</v>
      </c>
      <c r="T262" s="390" t="e">
        <f t="shared" si="214"/>
        <v>#VALUE!</v>
      </c>
      <c r="U262" s="387">
        <f t="shared" si="215"/>
        <v>0</v>
      </c>
      <c r="V262" s="175">
        <f>BDD!A252</f>
        <v>0</v>
      </c>
      <c r="W262" s="176">
        <f>BDD!B252</f>
        <v>0</v>
      </c>
      <c r="X262" s="177" t="str">
        <f>IF(BDD!F252=0, "", BDD!F252)</f>
        <v/>
      </c>
      <c r="Y262" s="178" t="e">
        <f>ROUND(BDD!G252+FDP_CMD_KG, 2)</f>
        <v>#VALUE!</v>
      </c>
      <c r="Z262" s="178" t="e">
        <f>ROUND(BDD!G252+FDP_FACT_KG, 2)</f>
        <v>#DIV/0!</v>
      </c>
      <c r="AA262" s="179">
        <f>BDD!H252</f>
        <v>0</v>
      </c>
      <c r="AB262" s="180" t="str">
        <f>IF(NOT(ISBLANK(BDD!I252)), ROUND(SUM((BDD!G252*reduc1),FDP_CMD_KG), 2), "")</f>
        <v/>
      </c>
      <c r="AC262" s="180" t="str">
        <f>IF(NOT(ISBLANK(BDD!J252)), ROUND(SUM((BDD!G252*reduc2),FDP_CMD_KG), 2), "")</f>
        <v/>
      </c>
      <c r="AD262" s="180" t="str">
        <f>IF(NOT(ISBLANK(BDD!K252)), ROUND(SUM((BDD!G252*reduc3),FDP_CMD_KG), 2), "")</f>
        <v/>
      </c>
      <c r="AE262" s="180" t="str">
        <f>IF(NOT(ISBLANK(BDD!I252)), ROUND(SUM((BDD!G252*reduc1),FDP_FACT_KG), 2), "")</f>
        <v/>
      </c>
      <c r="AF262" s="180" t="str">
        <f>IF(NOT(ISBLANK(BDD!J252)), ROUND(SUM((BDD!G252*reduc2),FDP_FACT_KG), 2), "")</f>
        <v/>
      </c>
      <c r="AG262" s="180" t="str">
        <f>IF(NOT(ISBLANK(BDD!K252)), ROUND(SUM((BDD!G252*reduc3),FDP_FACT_KG), 2), "")</f>
        <v/>
      </c>
      <c r="AH262" s="181">
        <f>BDD!C252</f>
        <v>0</v>
      </c>
      <c r="AI262" s="403">
        <f t="shared" si="216"/>
        <v>0</v>
      </c>
      <c r="AJ262" s="182" t="e">
        <f t="shared" si="217"/>
        <v>#VALUE!</v>
      </c>
      <c r="AK262" s="183" t="e">
        <f t="shared" si="218"/>
        <v>#VALUE!</v>
      </c>
      <c r="AL262" s="534"/>
      <c r="AM262" s="410"/>
      <c r="AN262" s="182" t="e">
        <f t="shared" si="219"/>
        <v>#DIV/0!</v>
      </c>
      <c r="AO262" s="184" t="e">
        <f t="shared" si="220"/>
        <v>#DIV/0!</v>
      </c>
      <c r="AP262" s="174"/>
      <c r="AQ262" s="174"/>
      <c r="AR262" s="534"/>
      <c r="AS262" s="409">
        <f t="shared" si="221"/>
        <v>0</v>
      </c>
      <c r="AT262" s="182" t="e">
        <f t="shared" si="222"/>
        <v>#DIV/0!</v>
      </c>
      <c r="AU262" s="183" t="e">
        <f t="shared" si="263"/>
        <v>#DIV/0!</v>
      </c>
      <c r="AV262" s="185">
        <f>COMMANDE!O262</f>
        <v>0</v>
      </c>
      <c r="AW262" s="186" t="str">
        <f t="shared" si="223"/>
        <v>-</v>
      </c>
      <c r="AX262" s="187" t="e">
        <f t="shared" si="224"/>
        <v>#VALUE!</v>
      </c>
      <c r="AY262" s="185">
        <f>COMMANDE!Q262</f>
        <v>0</v>
      </c>
      <c r="AZ262" s="186" t="str">
        <f t="shared" si="225"/>
        <v>-</v>
      </c>
      <c r="BA262" s="187" t="e">
        <f t="shared" si="226"/>
        <v>#VALUE!</v>
      </c>
      <c r="BB262" s="185">
        <f>COMMANDE!S262</f>
        <v>0</v>
      </c>
      <c r="BC262" s="186" t="str">
        <f t="shared" si="227"/>
        <v>-</v>
      </c>
      <c r="BD262" s="187" t="e">
        <f t="shared" si="228"/>
        <v>#VALUE!</v>
      </c>
      <c r="BE262" s="185">
        <f>COMMANDE!U262</f>
        <v>0</v>
      </c>
      <c r="BF262" s="186" t="str">
        <f t="shared" si="229"/>
        <v>-</v>
      </c>
      <c r="BG262" s="187" t="e">
        <f t="shared" si="230"/>
        <v>#VALUE!</v>
      </c>
      <c r="BH262" s="185">
        <f>COMMANDE!W262</f>
        <v>0</v>
      </c>
      <c r="BI262" s="186" t="str">
        <f t="shared" si="231"/>
        <v>-</v>
      </c>
      <c r="BJ262" s="187" t="e">
        <f t="shared" si="232"/>
        <v>#VALUE!</v>
      </c>
      <c r="BK262" s="185">
        <f>COMMANDE!Y262</f>
        <v>0</v>
      </c>
      <c r="BL262" s="186" t="str">
        <f t="shared" si="233"/>
        <v>-</v>
      </c>
      <c r="BM262" s="187" t="e">
        <f t="shared" si="234"/>
        <v>#VALUE!</v>
      </c>
      <c r="BN262" s="185">
        <f>COMMANDE!AA262</f>
        <v>0</v>
      </c>
      <c r="BO262" s="186" t="str">
        <f t="shared" si="235"/>
        <v>-</v>
      </c>
      <c r="BP262" s="187" t="e">
        <f t="shared" si="236"/>
        <v>#VALUE!</v>
      </c>
      <c r="BQ262" s="185">
        <f>COMMANDE!AC262</f>
        <v>0</v>
      </c>
      <c r="BR262" s="186" t="str">
        <f t="shared" si="237"/>
        <v>-</v>
      </c>
      <c r="BS262" s="187" t="e">
        <f t="shared" si="238"/>
        <v>#VALUE!</v>
      </c>
      <c r="BT262" s="185">
        <f>COMMANDE!AE262</f>
        <v>0</v>
      </c>
      <c r="BU262" s="186" t="str">
        <f t="shared" si="239"/>
        <v>-</v>
      </c>
      <c r="BV262" s="187" t="e">
        <f t="shared" si="240"/>
        <v>#VALUE!</v>
      </c>
      <c r="BW262" s="185">
        <f>COMMANDE!AG262</f>
        <v>0</v>
      </c>
      <c r="BX262" s="186" t="str">
        <f t="shared" si="241"/>
        <v>-</v>
      </c>
      <c r="BY262" s="187" t="e">
        <f t="shared" si="242"/>
        <v>#VALUE!</v>
      </c>
      <c r="BZ262" s="185">
        <f>COMMANDE!AI262</f>
        <v>0</v>
      </c>
      <c r="CA262" s="186" t="str">
        <f t="shared" si="243"/>
        <v>-</v>
      </c>
      <c r="CB262" s="187" t="e">
        <f t="shared" si="244"/>
        <v>#VALUE!</v>
      </c>
      <c r="CC262" s="185">
        <f>COMMANDE!AK262</f>
        <v>0</v>
      </c>
      <c r="CD262" s="186" t="str">
        <f t="shared" si="245"/>
        <v>-</v>
      </c>
      <c r="CE262" s="187" t="e">
        <f t="shared" si="246"/>
        <v>#VALUE!</v>
      </c>
      <c r="CF262" s="185">
        <f>COMMANDE!AM262</f>
        <v>0</v>
      </c>
      <c r="CG262" s="186" t="str">
        <f t="shared" si="247"/>
        <v>-</v>
      </c>
      <c r="CH262" s="187" t="e">
        <f t="shared" si="248"/>
        <v>#VALUE!</v>
      </c>
      <c r="CI262" s="185">
        <f>COMMANDE!AO262</f>
        <v>0</v>
      </c>
      <c r="CJ262" s="186" t="str">
        <f t="shared" si="249"/>
        <v>-</v>
      </c>
      <c r="CK262" s="187" t="e">
        <f t="shared" si="250"/>
        <v>#VALUE!</v>
      </c>
      <c r="CL262" s="185">
        <f>COMMANDE!AQ262</f>
        <v>0</v>
      </c>
      <c r="CM262" s="186" t="str">
        <f t="shared" si="251"/>
        <v>-</v>
      </c>
      <c r="CN262" s="187" t="e">
        <f t="shared" si="252"/>
        <v>#VALUE!</v>
      </c>
      <c r="CO262" s="185">
        <f>COMMANDE!AS262</f>
        <v>0</v>
      </c>
      <c r="CP262" s="186" t="str">
        <f t="shared" si="253"/>
        <v>-</v>
      </c>
      <c r="CQ262" s="187" t="e">
        <f t="shared" si="254"/>
        <v>#VALUE!</v>
      </c>
      <c r="CR262" s="185">
        <f>COMMANDE!AU262</f>
        <v>0</v>
      </c>
      <c r="CS262" s="186" t="str">
        <f t="shared" si="255"/>
        <v>-</v>
      </c>
      <c r="CT262" s="187" t="e">
        <f t="shared" si="256"/>
        <v>#VALUE!</v>
      </c>
      <c r="CU262" s="185">
        <f>COMMANDE!AW262</f>
        <v>0</v>
      </c>
      <c r="CV262" s="186" t="str">
        <f t="shared" si="257"/>
        <v>-</v>
      </c>
      <c r="CW262" s="187" t="e">
        <f t="shared" si="258"/>
        <v>#VALUE!</v>
      </c>
      <c r="CX262" s="185">
        <f>COMMANDE!AY262</f>
        <v>0</v>
      </c>
      <c r="CY262" s="186" t="str">
        <f t="shared" si="259"/>
        <v>-</v>
      </c>
      <c r="CZ262" s="187" t="e">
        <f t="shared" si="260"/>
        <v>#VALUE!</v>
      </c>
      <c r="DA262" s="185">
        <f>COMMANDE!BA262</f>
        <v>0</v>
      </c>
      <c r="DB262" s="186" t="str">
        <f t="shared" si="261"/>
        <v>-</v>
      </c>
      <c r="DC262" s="187" t="e">
        <f t="shared" si="262"/>
        <v>#VALUE!</v>
      </c>
      <c r="DD262" s="416"/>
      <c r="DE262" s="188"/>
    </row>
    <row r="263" spans="1:109" ht="20.25" customHeight="1" x14ac:dyDescent="0.2">
      <c r="A263" s="191"/>
      <c r="B263" s="191"/>
      <c r="C263" s="191"/>
      <c r="D263" s="191"/>
      <c r="E263" s="191"/>
      <c r="F263" s="191"/>
      <c r="G263" s="191"/>
      <c r="H263" s="191"/>
      <c r="I263" s="191"/>
      <c r="J263" s="191"/>
      <c r="K263" s="191"/>
      <c r="L263" s="191"/>
      <c r="M263" s="191"/>
      <c r="N263" s="191"/>
      <c r="O263" s="389"/>
      <c r="P263" s="191"/>
      <c r="Q263" s="191"/>
      <c r="R263" s="191"/>
      <c r="S263" s="191"/>
      <c r="T263" s="389"/>
      <c r="U263" s="233"/>
      <c r="V263" s="234"/>
      <c r="W263" s="235"/>
      <c r="X263" s="236"/>
      <c r="Y263" s="237"/>
      <c r="Z263" s="237"/>
      <c r="AA263" s="238"/>
      <c r="AB263" s="239"/>
      <c r="AC263" s="239"/>
      <c r="AD263" s="239"/>
      <c r="AE263" s="239"/>
      <c r="AF263" s="239"/>
      <c r="AG263" s="239"/>
      <c r="AH263" s="240"/>
      <c r="AI263" s="241"/>
      <c r="AJ263" s="245"/>
      <c r="AK263" s="246"/>
      <c r="AL263" s="247"/>
      <c r="AM263" s="241"/>
      <c r="AN263" s="245"/>
      <c r="AO263" s="284"/>
      <c r="AP263" s="233"/>
      <c r="AQ263" s="233"/>
      <c r="AR263" s="285"/>
      <c r="AS263" s="241"/>
      <c r="AT263" s="245"/>
      <c r="AU263" s="246"/>
      <c r="AV263" s="248"/>
      <c r="AW263" s="249"/>
      <c r="AX263" s="250"/>
      <c r="AY263" s="248"/>
      <c r="AZ263" s="249"/>
      <c r="BA263" s="250"/>
      <c r="BB263" s="248"/>
      <c r="BC263" s="249"/>
      <c r="BD263" s="250"/>
      <c r="BE263" s="248"/>
      <c r="BF263" s="243"/>
      <c r="BG263" s="251"/>
      <c r="BH263" s="242"/>
      <c r="BI263" s="243"/>
      <c r="BJ263" s="251"/>
      <c r="BK263" s="242"/>
      <c r="BL263" s="243"/>
      <c r="BM263" s="251"/>
      <c r="BN263" s="242"/>
      <c r="BO263" s="243"/>
      <c r="BP263" s="251"/>
      <c r="BQ263" s="242"/>
      <c r="BR263" s="243"/>
      <c r="BS263" s="251"/>
      <c r="BT263" s="242"/>
      <c r="BU263" s="243"/>
      <c r="BV263" s="251"/>
      <c r="BW263" s="242"/>
      <c r="BX263" s="243"/>
      <c r="BY263" s="251"/>
      <c r="BZ263" s="242"/>
      <c r="CA263" s="243"/>
      <c r="CB263" s="251"/>
      <c r="CC263" s="242"/>
      <c r="CD263" s="243"/>
      <c r="CE263" s="251"/>
      <c r="CF263" s="242"/>
      <c r="CG263" s="243"/>
      <c r="CH263" s="251"/>
      <c r="CI263" s="242"/>
      <c r="CJ263" s="243"/>
      <c r="CK263" s="251"/>
      <c r="CL263" s="242"/>
      <c r="CM263" s="243"/>
      <c r="CN263" s="251"/>
      <c r="CO263" s="242"/>
      <c r="CP263" s="243"/>
      <c r="CQ263" s="251"/>
      <c r="CR263" s="242"/>
      <c r="CS263" s="243"/>
      <c r="CT263" s="251"/>
      <c r="CU263" s="242"/>
      <c r="CV263" s="243"/>
      <c r="CW263" s="251"/>
      <c r="CX263" s="242"/>
      <c r="CY263" s="243"/>
      <c r="CZ263" s="251"/>
      <c r="DA263" s="242"/>
      <c r="DB263" s="243"/>
      <c r="DC263" s="251"/>
      <c r="DD263" s="417"/>
      <c r="DE263" s="244"/>
    </row>
    <row r="264" spans="1:109" hidden="1" x14ac:dyDescent="0.2">
      <c r="U264" s="191"/>
      <c r="V264" s="192"/>
      <c r="W264" s="193"/>
      <c r="X264" s="194"/>
      <c r="Y264" s="195"/>
      <c r="Z264" s="195"/>
      <c r="AA264" s="195"/>
      <c r="AB264" s="195"/>
      <c r="AC264" s="195"/>
      <c r="AD264" s="195"/>
      <c r="AE264" s="195"/>
      <c r="AF264" s="195"/>
      <c r="AG264" s="195"/>
      <c r="AH264" s="191"/>
      <c r="AI264" s="196"/>
      <c r="AJ264" s="197"/>
      <c r="AK264" s="196"/>
      <c r="AM264" s="196"/>
      <c r="AN264" s="196"/>
      <c r="AO264" s="196"/>
      <c r="AP264" s="196"/>
      <c r="AQ264" s="196"/>
      <c r="AR264" s="283"/>
      <c r="AS264" s="196"/>
      <c r="AT264" s="196"/>
      <c r="AU264" s="196"/>
      <c r="AV264" s="191"/>
      <c r="AW264" s="191"/>
      <c r="AX264" s="191"/>
      <c r="AY264" s="191"/>
      <c r="AZ264" s="191"/>
      <c r="BA264" s="191"/>
      <c r="BB264" s="191"/>
      <c r="BC264" s="191"/>
      <c r="BD264" s="191"/>
      <c r="BE264" s="191"/>
      <c r="BF264" s="191"/>
      <c r="BG264" s="191"/>
      <c r="BH264" s="191"/>
      <c r="BI264" s="191"/>
      <c r="BJ264" s="191"/>
      <c r="BK264" s="191"/>
      <c r="BL264" s="191"/>
      <c r="BM264" s="191"/>
      <c r="BN264" s="191"/>
      <c r="BO264" s="191"/>
      <c r="BP264" s="191"/>
      <c r="BQ264" s="191"/>
      <c r="BR264" s="191"/>
      <c r="BS264" s="191"/>
      <c r="BT264" s="191"/>
      <c r="BU264" s="191"/>
      <c r="BV264" s="191"/>
      <c r="BW264" s="191"/>
      <c r="BX264" s="191"/>
      <c r="BY264" s="191"/>
      <c r="BZ264" s="191"/>
      <c r="CA264" s="191"/>
      <c r="CB264" s="191"/>
      <c r="CC264" s="191"/>
      <c r="CD264" s="191"/>
      <c r="CE264" s="191"/>
      <c r="CF264" s="191"/>
      <c r="CG264" s="191"/>
      <c r="CH264" s="191"/>
      <c r="CI264" s="191"/>
      <c r="CJ264" s="191"/>
      <c r="CK264" s="191"/>
      <c r="CL264" s="191"/>
      <c r="CM264" s="191"/>
      <c r="CN264" s="191"/>
      <c r="CO264" s="191"/>
      <c r="CP264" s="191"/>
      <c r="CQ264" s="191"/>
      <c r="CR264" s="191"/>
      <c r="CS264" s="191"/>
      <c r="CT264" s="191"/>
      <c r="CU264" s="191"/>
      <c r="CV264" s="191"/>
      <c r="CW264" s="191"/>
      <c r="CX264" s="191"/>
      <c r="CY264" s="191"/>
      <c r="CZ264" s="191"/>
      <c r="DA264" s="191"/>
      <c r="DB264" s="191"/>
      <c r="DC264" s="191"/>
      <c r="DD264" s="191"/>
      <c r="DE264" s="191"/>
    </row>
  </sheetData>
  <sheetProtection algorithmName="SHA-512" hashValue="oZYGGg+7Cy8SlDTcsDYVcVczzTIc8OQ2zlyMgKJMgDERxpOxiIK6X7n1LnIaCrATWZyc5raaKkPvmIDEBsMNKQ==" saltValue="eStF5Xa11FRHHJHY62pp3Q==" spinCount="100000" sheet="1" formatColumns="0" autoFilter="0"/>
  <autoFilter ref="U11:AK11" xr:uid="{5927C823-FB4A-4C44-8526-206B3337828B}"/>
  <sortState xmlns:xlrd2="http://schemas.microsoft.com/office/spreadsheetml/2017/richdata2" ref="V118:DX263">
    <sortCondition ref="W118:W263"/>
  </sortState>
  <mergeCells count="72">
    <mergeCell ref="CO10:CQ11"/>
    <mergeCell ref="CR10:CT11"/>
    <mergeCell ref="CU10:CW11"/>
    <mergeCell ref="CX10:CZ11"/>
    <mergeCell ref="DA10:DC11"/>
    <mergeCell ref="CO5:CQ6"/>
    <mergeCell ref="CR5:CT6"/>
    <mergeCell ref="CU5:CW6"/>
    <mergeCell ref="CX5:CZ6"/>
    <mergeCell ref="DA5:DC6"/>
    <mergeCell ref="CC5:CE6"/>
    <mergeCell ref="CF5:CH6"/>
    <mergeCell ref="CI5:CK6"/>
    <mergeCell ref="CL5:CN6"/>
    <mergeCell ref="BN5:BP6"/>
    <mergeCell ref="BQ5:BS6"/>
    <mergeCell ref="BT5:BV6"/>
    <mergeCell ref="BW5:BY6"/>
    <mergeCell ref="BZ5:CB6"/>
    <mergeCell ref="AY5:BA6"/>
    <mergeCell ref="BB5:BD6"/>
    <mergeCell ref="BE5:BG6"/>
    <mergeCell ref="BH5:BJ6"/>
    <mergeCell ref="BK5:BM6"/>
    <mergeCell ref="AV1:AY1"/>
    <mergeCell ref="AI1:AK1"/>
    <mergeCell ref="BA1:CN1"/>
    <mergeCell ref="AY10:BA11"/>
    <mergeCell ref="BB10:BD11"/>
    <mergeCell ref="BE10:BG11"/>
    <mergeCell ref="BH10:BJ11"/>
    <mergeCell ref="CI10:CK11"/>
    <mergeCell ref="CL10:CN11"/>
    <mergeCell ref="BK10:BM11"/>
    <mergeCell ref="BN10:BP11"/>
    <mergeCell ref="BQ10:BS11"/>
    <mergeCell ref="BT10:BV11"/>
    <mergeCell ref="BW10:BY11"/>
    <mergeCell ref="BZ10:CB11"/>
    <mergeCell ref="CC10:CE11"/>
    <mergeCell ref="CF10:CH11"/>
    <mergeCell ref="X3:AH3"/>
    <mergeCell ref="X4:AH4"/>
    <mergeCell ref="AI7:AJ7"/>
    <mergeCell ref="X6:AH6"/>
    <mergeCell ref="X7:Y7"/>
    <mergeCell ref="AD7:AH7"/>
    <mergeCell ref="AV7:AW7"/>
    <mergeCell ref="AM7:AN7"/>
    <mergeCell ref="AP7:AP11"/>
    <mergeCell ref="AQ7:AQ11"/>
    <mergeCell ref="AT8:AU8"/>
    <mergeCell ref="AT9:AU9"/>
    <mergeCell ref="AV11:AX11"/>
    <mergeCell ref="AV10:AX10"/>
    <mergeCell ref="AV5:AX6"/>
    <mergeCell ref="U8:V10"/>
    <mergeCell ref="AI10:AK10"/>
    <mergeCell ref="AM10:AO10"/>
    <mergeCell ref="AS10:AU10"/>
    <mergeCell ref="X10:AH10"/>
    <mergeCell ref="X8:AH8"/>
    <mergeCell ref="X9:AH9"/>
    <mergeCell ref="AL1:AL262"/>
    <mergeCell ref="AR1:AR262"/>
    <mergeCell ref="U1:AH1"/>
    <mergeCell ref="X2:AH2"/>
    <mergeCell ref="AI2:AK3"/>
    <mergeCell ref="AI4:AK6"/>
    <mergeCell ref="U2:V7"/>
    <mergeCell ref="Z7:AC7"/>
    <mergeCell ref="X5:AH5"/>
  </mergeCells>
  <phoneticPr fontId="32" type="noConversion"/>
  <conditionalFormatting sqref="AP142:AQ142">
    <cfRule type="colorScale" priority="777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74:AQ174">
    <cfRule type="colorScale" priority="772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25:AQ125">
    <cfRule type="colorScale" priority="770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53:AQ153">
    <cfRule type="colorScale" priority="765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59:AQ159">
    <cfRule type="colorScale" priority="764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68:AQ168">
    <cfRule type="colorScale" priority="738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26:AQ126">
    <cfRule type="colorScale" priority="729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23:AQ123">
    <cfRule type="colorScale" priority="727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60:AQ160">
    <cfRule type="colorScale" priority="725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65:AQ165">
    <cfRule type="colorScale" priority="721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32:AQ132">
    <cfRule type="colorScale" priority="720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52:AQ152">
    <cfRule type="colorScale" priority="713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38:AQ138">
    <cfRule type="colorScale" priority="713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17:AQ117">
    <cfRule type="colorScale" priority="710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15:AQ115">
    <cfRule type="colorScale" priority="709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14:AQ114">
    <cfRule type="colorScale" priority="707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12:AQ112">
    <cfRule type="colorScale" priority="658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91:AQ91">
    <cfRule type="colorScale" priority="656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10:AQ110">
    <cfRule type="colorScale" priority="654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75:AQ175">
    <cfRule type="colorScale" priority="649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09:AQ109">
    <cfRule type="colorScale" priority="640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99:AQ99">
    <cfRule type="colorScale" priority="636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94:AQ94">
    <cfRule type="colorScale" priority="632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I9">
    <cfRule type="cellIs" dxfId="68" priority="6844" operator="greaterThan">
      <formula>600</formula>
    </cfRule>
  </conditionalFormatting>
  <conditionalFormatting sqref="AP93:AQ93">
    <cfRule type="colorScale" priority="629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98:AQ98">
    <cfRule type="colorScale" priority="627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96:AQ96">
    <cfRule type="colorScale" priority="623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95:AQ95">
    <cfRule type="colorScale" priority="618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31:AQ131">
    <cfRule type="colorScale" priority="617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DE160">
    <cfRule type="cellIs" dxfId="67" priority="6140" operator="greaterThan">
      <formula>0</formula>
    </cfRule>
  </conditionalFormatting>
  <conditionalFormatting sqref="AP92:AQ92">
    <cfRule type="colorScale" priority="613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90:AQ90">
    <cfRule type="colorScale" priority="611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89:AQ89">
    <cfRule type="colorScale" priority="606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88:AQ88">
    <cfRule type="colorScale" priority="604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76:AQ76">
    <cfRule type="colorScale" priority="602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2:AQ12">
    <cfRule type="colorScale" priority="600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O12:AO263">
    <cfRule type="expression" dxfId="66" priority="5998">
      <formula>NOT(EXACT($AU12,$AO12))</formula>
    </cfRule>
  </conditionalFormatting>
  <conditionalFormatting sqref="U12:U263">
    <cfRule type="cellIs" dxfId="65" priority="5989" operator="greaterThan">
      <formula>0</formula>
    </cfRule>
  </conditionalFormatting>
  <conditionalFormatting sqref="AP133:AQ133">
    <cfRule type="colorScale" priority="597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70:AQ70">
    <cfRule type="colorScale" priority="592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72:AQ72">
    <cfRule type="colorScale" priority="588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73:AQ73">
    <cfRule type="colorScale" priority="586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74:AQ74">
    <cfRule type="colorScale" priority="583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75:AQ75">
    <cfRule type="colorScale" priority="581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87:AQ87">
    <cfRule type="colorScale" priority="579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86:AQ86">
    <cfRule type="colorScale" priority="575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77:AQ77">
    <cfRule type="colorScale" priority="573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78:AQ78">
    <cfRule type="colorScale" priority="571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79:AQ79">
    <cfRule type="colorScale" priority="569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85:AQ85">
    <cfRule type="colorScale" priority="565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31:AQ31">
    <cfRule type="colorScale" priority="556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69:AQ69">
    <cfRule type="colorScale" priority="549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65:AQ65">
    <cfRule type="colorScale" priority="541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66:AQ66">
    <cfRule type="colorScale" priority="537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68:AQ68">
    <cfRule type="colorScale" priority="530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47:AQ47">
    <cfRule type="colorScale" priority="525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48:AQ48">
    <cfRule type="colorScale" priority="521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49:AQ49">
    <cfRule type="colorScale" priority="513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50:AQ50">
    <cfRule type="colorScale" priority="506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52:AQ52">
    <cfRule type="colorScale" priority="498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53:AQ53">
    <cfRule type="colorScale" priority="494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54:AQ54">
    <cfRule type="colorScale" priority="490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56:AQ56">
    <cfRule type="colorScale" priority="487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57:AQ57">
    <cfRule type="colorScale" priority="480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58:AQ58">
    <cfRule type="colorScale" priority="472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59:AQ59">
    <cfRule type="colorScale" priority="452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60:AQ60">
    <cfRule type="colorScale" priority="448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61:AQ61">
    <cfRule type="colorScale" priority="441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62:AQ62">
    <cfRule type="colorScale" priority="437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63:AQ63">
    <cfRule type="colorScale" priority="433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55:AQ55">
    <cfRule type="colorScale" priority="428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51:AQ51">
    <cfRule type="colorScale" priority="425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64:AQ64">
    <cfRule type="colorScale" priority="417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55:AQ155">
    <cfRule type="colorScale" priority="406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95:AQ198 AP176:AQ178 AP157:AQ158 AP118:AQ122 AP154:AQ154 AP161:AQ164 AP124:AQ124 AP166:AQ167 AP169:AQ173 AP143:AQ151 AP139:AQ141 AP134:AQ137 AP129:AQ130 AP260:AQ261 AP263:AQ263 AP257:AQ258">
    <cfRule type="colorScale" priority="2270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28:AQ128">
    <cfRule type="colorScale" priority="403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27:AQ127">
    <cfRule type="colorScale" priority="400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13:AQ113">
    <cfRule type="colorScale" priority="396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11:AQ111">
    <cfRule type="colorScale" priority="392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00:AQ100">
    <cfRule type="colorScale" priority="389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01:AQ101">
    <cfRule type="colorScale" priority="381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02:AQ102">
    <cfRule type="colorScale" priority="378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03:AQ103">
    <cfRule type="colorScale" priority="374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08:AQ108">
    <cfRule type="colorScale" priority="371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04:AQ104">
    <cfRule type="colorScale" priority="367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05:AQ105">
    <cfRule type="colorScale" priority="363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06:AQ106">
    <cfRule type="colorScale" priority="360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07:AQ107">
    <cfRule type="colorScale" priority="356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97:AQ97">
    <cfRule type="colorScale" priority="340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93:AQ193">
    <cfRule type="colorScale" priority="300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94:AQ194">
    <cfRule type="colorScale" priority="298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59:AQ259">
    <cfRule type="colorScale" priority="295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46:AQ46">
    <cfRule type="colorScale" priority="289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45:AQ45">
    <cfRule type="colorScale" priority="285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44:AQ44">
    <cfRule type="colorScale" priority="273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43:AQ43">
    <cfRule type="colorScale" priority="269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42:AQ42">
    <cfRule type="colorScale" priority="265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41:AQ41">
    <cfRule type="colorScale" priority="262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40:AQ40">
    <cfRule type="colorScale" priority="258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39:AQ39">
    <cfRule type="colorScale" priority="254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37:AQ37">
    <cfRule type="colorScale" priority="250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35:AQ35">
    <cfRule type="colorScale" priority="246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33:AQ33">
    <cfRule type="colorScale" priority="242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32:AQ32">
    <cfRule type="colorScale" priority="238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80:AQ80">
    <cfRule type="colorScale" priority="210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81:AQ81">
    <cfRule type="colorScale" priority="206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83:AQ83">
    <cfRule type="colorScale" priority="202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82:AQ82">
    <cfRule type="colorScale" priority="199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84:AQ84">
    <cfRule type="colorScale" priority="195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34:AQ34">
    <cfRule type="colorScale" priority="191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36:AQ36">
    <cfRule type="colorScale" priority="187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38:AQ38">
    <cfRule type="colorScale" priority="184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67:AQ67">
    <cfRule type="colorScale" priority="177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71:AQ71">
    <cfRule type="colorScale" priority="173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16:AQ116">
    <cfRule type="colorScale" priority="170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56:AQ156">
    <cfRule type="colorScale" priority="166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30:AQ30">
    <cfRule type="colorScale" priority="162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9:AQ29">
    <cfRule type="colorScale" priority="159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8:AQ28">
    <cfRule type="colorScale" priority="155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7:AQ27">
    <cfRule type="colorScale" priority="151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6:AQ26">
    <cfRule type="colorScale" priority="148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5:AQ25">
    <cfRule type="colorScale" priority="144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4:AQ24">
    <cfRule type="colorScale" priority="140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3:AQ23">
    <cfRule type="colorScale" priority="137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2:AQ22">
    <cfRule type="colorScale" priority="133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1:AQ21">
    <cfRule type="colorScale" priority="129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0:AQ20">
    <cfRule type="colorScale" priority="125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9:AQ19">
    <cfRule type="colorScale" priority="122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8:AQ18">
    <cfRule type="colorScale" priority="118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7:AQ17">
    <cfRule type="colorScale" priority="115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6:AQ16">
    <cfRule type="colorScale" priority="111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5:AQ15">
    <cfRule type="colorScale" priority="107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4:AQ14">
    <cfRule type="colorScale" priority="104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79:AQ179">
    <cfRule type="colorScale" priority="98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80:AQ180">
    <cfRule type="colorScale" priority="95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81:AQ181">
    <cfRule type="colorScale" priority="92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82:AQ182">
    <cfRule type="colorScale" priority="89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83:AQ183">
    <cfRule type="colorScale" priority="86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84:AQ184">
    <cfRule type="colorScale" priority="83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85:AQ185">
    <cfRule type="colorScale" priority="80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86:AQ186">
    <cfRule type="colorScale" priority="77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87:AQ187">
    <cfRule type="colorScale" priority="74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88:AQ188">
    <cfRule type="colorScale" priority="70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89:AQ189">
    <cfRule type="colorScale" priority="67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90:AQ190">
    <cfRule type="colorScale" priority="64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91:AQ191">
    <cfRule type="colorScale" priority="61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92:AQ192">
    <cfRule type="colorScale" priority="58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13:AQ13">
    <cfRule type="colorScale" priority="50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V12:V263">
    <cfRule type="expression" dxfId="64" priority="22707">
      <formula>$U12=1</formula>
    </cfRule>
  </conditionalFormatting>
  <conditionalFormatting sqref="A12:O198 A257:O261">
    <cfRule type="cellIs" dxfId="63" priority="471" operator="greaterThan">
      <formula>0</formula>
    </cfRule>
  </conditionalFormatting>
  <conditionalFormatting sqref="W12:AH263">
    <cfRule type="expression" dxfId="62" priority="469">
      <formula>COUNTIF($W12,"*BIO*")=0</formula>
    </cfRule>
    <cfRule type="expression" dxfId="61" priority="470">
      <formula>COUNTIF($W12,"*BIO*")&gt;0</formula>
    </cfRule>
  </conditionalFormatting>
  <conditionalFormatting sqref="AW12:AW263">
    <cfRule type="expression" dxfId="60" priority="468">
      <formula>AND(NOT(EXACT(AV12,AW12)), NOT(AW12=""), NOT(ISBLANK(AW12)), NOT(AW12=0), NOT(AW12="-"))</formula>
    </cfRule>
  </conditionalFormatting>
  <conditionalFormatting sqref="AZ12:AZ263">
    <cfRule type="expression" dxfId="59" priority="467">
      <formula>AND(NOT(EXACT(AY12,AZ12)), NOT(AZ12=""), NOT(ISBLANK(AZ12)), NOT(AZ12=0), NOT(AZ12="-"))</formula>
    </cfRule>
  </conditionalFormatting>
  <conditionalFormatting sqref="BC12:BC263">
    <cfRule type="expression" dxfId="58" priority="466">
      <formula>AND(NOT(EXACT(BB12,BC12)), NOT(BC12=""), NOT(ISBLANK(BC12)), NOT(BC12=0), NOT(BC12="-"))</formula>
    </cfRule>
  </conditionalFormatting>
  <conditionalFormatting sqref="BF12:BF263">
    <cfRule type="expression" dxfId="57" priority="465">
      <formula>AND(NOT(EXACT(BE12,BF12)), NOT(BF12=""), NOT(ISBLANK(BF12)), NOT(BF12=0), NOT(BF12="-"))</formula>
    </cfRule>
  </conditionalFormatting>
  <conditionalFormatting sqref="BI12:BI263">
    <cfRule type="expression" dxfId="56" priority="464">
      <formula>AND(NOT(EXACT(BH12,BI12)), NOT(BI12=""), NOT(ISBLANK(BI12)), NOT(BI12=0), NOT(BI12="-"))</formula>
    </cfRule>
  </conditionalFormatting>
  <conditionalFormatting sqref="BL12:BL263">
    <cfRule type="expression" dxfId="55" priority="463">
      <formula>AND(NOT(EXACT(BK12,BL12)), NOT(BL12=""), NOT(ISBLANK(BL12)), NOT(BL12=0), NOT(BL12="-"))</formula>
    </cfRule>
  </conditionalFormatting>
  <conditionalFormatting sqref="BO12:BO263">
    <cfRule type="expression" dxfId="54" priority="462">
      <formula>AND(NOT(EXACT(BN12,BO12)), NOT(BO12=""), NOT(ISBLANK(BO12)), NOT(BO12=0), NOT(BO12="-"))</formula>
    </cfRule>
  </conditionalFormatting>
  <conditionalFormatting sqref="BR12:BR263">
    <cfRule type="expression" dxfId="53" priority="461">
      <formula>AND(NOT(EXACT(BQ12,BR12)), NOT(BR12=""), NOT(ISBLANK(BR12)), NOT(BR12=0), NOT(BR12="-"))</formula>
    </cfRule>
  </conditionalFormatting>
  <conditionalFormatting sqref="BU12:BU263">
    <cfRule type="expression" dxfId="52" priority="460">
      <formula>AND(NOT(EXACT(BT12,BU12)), NOT(BU12=""), NOT(ISBLANK(BU12)), NOT(BU12=0), NOT(BU12="-"))</formula>
    </cfRule>
  </conditionalFormatting>
  <conditionalFormatting sqref="BX12:BX263">
    <cfRule type="expression" dxfId="51" priority="459">
      <formula>AND(NOT(EXACT(BW12,BX12)), NOT(BX12=""), NOT(ISBLANK(BX12)), NOT(BX12=0), NOT(BX12="-"))</formula>
    </cfRule>
  </conditionalFormatting>
  <conditionalFormatting sqref="CA12:CA263">
    <cfRule type="expression" dxfId="50" priority="458">
      <formula>AND(NOT(EXACT(BZ12,CA12)), NOT(CA12=""), NOT(ISBLANK(CA12)), NOT(CA12=0), NOT(CA12="-"))</formula>
    </cfRule>
  </conditionalFormatting>
  <conditionalFormatting sqref="CD12:CD263">
    <cfRule type="expression" dxfId="49" priority="457">
      <formula>AND(NOT(EXACT(CC12,CD12)), NOT(CD12=""), NOT(ISBLANK(CD12)), NOT(CD12=0), NOT(CD12="-"))</formula>
    </cfRule>
  </conditionalFormatting>
  <conditionalFormatting sqref="CG12:CG263">
    <cfRule type="expression" dxfId="48" priority="456">
      <formula>AND(NOT(EXACT(CF12,CG12)), NOT(CG12=""), NOT(ISBLANK(CG12)), NOT(CG12=0), NOT(CG12="-"))</formula>
    </cfRule>
  </conditionalFormatting>
  <conditionalFormatting sqref="CJ12:CJ263">
    <cfRule type="expression" dxfId="47" priority="455">
      <formula>AND(NOT(EXACT(CI12,CJ12)), NOT(CJ12=""), NOT(ISBLANK(CJ12)), NOT(CJ12=0), NOT(CJ12="-"))</formula>
    </cfRule>
  </conditionalFormatting>
  <conditionalFormatting sqref="CM12:CM263">
    <cfRule type="expression" dxfId="46" priority="454">
      <formula>AND(NOT(EXACT(CL12,CM12)), NOT(CM12=""), NOT(ISBLANK(CM12)), NOT(CJ12=0), NOT(CJ12="-"))</formula>
    </cfRule>
  </conditionalFormatting>
  <conditionalFormatting sqref="AU12:AU263">
    <cfRule type="expression" dxfId="45" priority="453">
      <formula>NOT(EXACT($AU12,$AO12))</formula>
    </cfRule>
  </conditionalFormatting>
  <conditionalFormatting sqref="AP262:AQ262">
    <cfRule type="colorScale" priority="45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43:AQ243 AP256:AQ256 AP240:AQ241 AP254:AQ254">
    <cfRule type="colorScale" priority="42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42:AQ242">
    <cfRule type="colorScale" priority="42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240:O243 A254:O254">
    <cfRule type="cellIs" dxfId="44" priority="425" operator="greaterThan">
      <formula>0</formula>
    </cfRule>
  </conditionalFormatting>
  <conditionalFormatting sqref="AP255:AQ255">
    <cfRule type="colorScale" priority="40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36:AQ237 AP239:AQ239 AP233:AQ234">
    <cfRule type="colorScale" priority="38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35:AQ235">
    <cfRule type="colorScale" priority="38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233:O237">
    <cfRule type="cellIs" dxfId="43" priority="379" operator="greaterThan">
      <formula>0</formula>
    </cfRule>
  </conditionalFormatting>
  <conditionalFormatting sqref="AP238:AQ238">
    <cfRule type="colorScale" priority="35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29:AQ230 AP232:AQ232 AP199:AQ199 AP227:AQ227">
    <cfRule type="colorScale" priority="33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28:AQ228">
    <cfRule type="colorScale" priority="33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199:O199 A227:O230">
    <cfRule type="cellIs" dxfId="42" priority="333" operator="greaterThan">
      <formula>0</formula>
    </cfRule>
  </conditionalFormatting>
  <conditionalFormatting sqref="AP231:AQ231">
    <cfRule type="colorScale" priority="31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23:AQ224 AP226:AQ226 AP220:AQ221">
    <cfRule type="colorScale" priority="29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22:AQ222">
    <cfRule type="colorScale" priority="28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220:O224">
    <cfRule type="cellIs" dxfId="41" priority="287" operator="greaterThan">
      <formula>0</formula>
    </cfRule>
  </conditionalFormatting>
  <conditionalFormatting sqref="AP225:AQ225">
    <cfRule type="colorScale" priority="26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16:AQ217 AP219:AQ219 AP213:AQ214">
    <cfRule type="colorScale" priority="24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15:AQ215">
    <cfRule type="colorScale" priority="242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213:O217">
    <cfRule type="cellIs" dxfId="40" priority="241" operator="greaterThan">
      <formula>0</formula>
    </cfRule>
  </conditionalFormatting>
  <conditionalFormatting sqref="AP218:AQ218">
    <cfRule type="colorScale" priority="22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09:AQ210 AP212:AQ212 AP206:AQ207">
    <cfRule type="colorScale" priority="19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08:AQ208">
    <cfRule type="colorScale" priority="196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206:O210">
    <cfRule type="cellIs" dxfId="39" priority="195" operator="greaterThan">
      <formula>0</formula>
    </cfRule>
  </conditionalFormatting>
  <conditionalFormatting sqref="AP211:AQ211">
    <cfRule type="colorScale" priority="175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02:AQ203 AP205:AQ205 AP200:AQ200">
    <cfRule type="colorScale" priority="15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01:AQ201">
    <cfRule type="colorScale" priority="150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200:O203">
    <cfRule type="cellIs" dxfId="38" priority="149" operator="greaterThan">
      <formula>0</formula>
    </cfRule>
  </conditionalFormatting>
  <conditionalFormatting sqref="AP204:AQ204">
    <cfRule type="colorScale" priority="129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50:AQ251 AP253:AQ253 AP247:AQ248">
    <cfRule type="colorScale" priority="107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49:AQ249">
    <cfRule type="colorScale" priority="104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247:O251">
    <cfRule type="cellIs" dxfId="37" priority="103" operator="greaterThan">
      <formula>0</formula>
    </cfRule>
  </conditionalFormatting>
  <conditionalFormatting sqref="AP252:AQ252">
    <cfRule type="colorScale" priority="83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P246:AQ246 AP244:AQ244">
    <cfRule type="colorScale" priority="61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244:O244">
    <cfRule type="cellIs" dxfId="36" priority="58" operator="greaterThan">
      <formula>0</formula>
    </cfRule>
  </conditionalFormatting>
  <conditionalFormatting sqref="AP245:AQ245">
    <cfRule type="colorScale" priority="38">
      <colorScale>
        <cfvo type="min"/>
        <cfvo type="percentile" val="10"/>
        <cfvo type="max"/>
        <color rgb="FFFF7128"/>
        <color rgb="FFFFEB84"/>
        <color theme="6"/>
      </colorScale>
    </cfRule>
  </conditionalFormatting>
  <conditionalFormatting sqref="AO9">
    <cfRule type="expression" dxfId="35" priority="17">
      <formula>NOT(EXACT($AT9,$AO9))</formula>
    </cfRule>
  </conditionalFormatting>
  <conditionalFormatting sqref="AT9:AU9">
    <cfRule type="expression" dxfId="34" priority="16">
      <formula>NOT(EXACT($AT9,$AO9))</formula>
    </cfRule>
  </conditionalFormatting>
  <conditionalFormatting sqref="CP12:CP263">
    <cfRule type="expression" dxfId="33" priority="15">
      <formula>AND(NOT(EXACT(CO12,CP12)), NOT(CP12=""), NOT(ISBLANK(CP12)), NOT(CP12=0), NOT(CP12="-"))</formula>
    </cfRule>
  </conditionalFormatting>
  <conditionalFormatting sqref="CS12:CS263">
    <cfRule type="expression" dxfId="32" priority="14">
      <formula>AND(NOT(EXACT(CR12,CS12)), NOT(CS12=""), NOT(ISBLANK(CS12)), NOT(CS12=0), NOT(CS12="-"))</formula>
    </cfRule>
  </conditionalFormatting>
  <conditionalFormatting sqref="CV12:CV263">
    <cfRule type="expression" dxfId="31" priority="13">
      <formula>AND(NOT(EXACT(CU12,CV12)), NOT(CV12=""), NOT(ISBLANK(CV12)), NOT(CV12=0), NOT(CV12="-"))</formula>
    </cfRule>
  </conditionalFormatting>
  <conditionalFormatting sqref="CY12:CY263">
    <cfRule type="expression" dxfId="30" priority="12">
      <formula>AND(NOT(EXACT(CX12,CY12)), NOT(CY12=""), NOT(ISBLANK(CY12)), NOT(CY12=0), NOT(CY12="-"))</formula>
    </cfRule>
  </conditionalFormatting>
  <conditionalFormatting sqref="DB12:DB263">
    <cfRule type="expression" dxfId="29" priority="11">
      <formula>AND(NOT(EXACT(DA12,DB12)), NOT(DB12=""), NOT(ISBLANK(DB12)), NOT(CY12=0), NOT(CY12="-"))</formula>
    </cfRule>
  </conditionalFormatting>
  <conditionalFormatting sqref="P12:T262">
    <cfRule type="cellIs" dxfId="28" priority="10" operator="greaterThan">
      <formula>0</formula>
    </cfRule>
  </conditionalFormatting>
  <pageMargins left="3.937007874015748E-2" right="3.937007874015748E-2" top="0.19685039370078738" bottom="0" header="0" footer="0"/>
  <pageSetup paperSize="9" scale="85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40" yWindow="111" count="1">
        <x14:dataValidation type="list" allowBlank="1" showErrorMessage="1" errorTitle="Donnée non valide" error="Exemples :_x000a_    - 38_x000a_    - 38-H (hautes montagnes)_x000a_    - 02_x000a_    - 77" promptTitle="IMPORTANT" prompt="CHOISIR LE DEPARTEMENT DE LIVRAISON" xr:uid="{00000000-0002-0000-0100-000000000000}">
          <x14:formula1>
            <xm:f>POIDS!$B$3:$B$111</xm:f>
          </x14:formula1>
          <xm:sqref>X2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3">
    <tabColor rgb="FF0070C0"/>
  </sheetPr>
  <dimension ref="A1:H18"/>
  <sheetViews>
    <sheetView zoomScale="150" workbookViewId="0">
      <selection activeCell="E34" sqref="E34"/>
    </sheetView>
  </sheetViews>
  <sheetFormatPr baseColWidth="10" defaultColWidth="10.83203125" defaultRowHeight="15" outlineLevelCol="1" x14ac:dyDescent="0.2"/>
  <cols>
    <col min="1" max="1" width="5.5" style="4" customWidth="1"/>
    <col min="2" max="2" width="6" style="4" customWidth="1"/>
    <col min="3" max="3" width="5.1640625" style="69" customWidth="1"/>
    <col min="4" max="4" width="5.5" style="4" customWidth="1" outlineLevel="1"/>
    <col min="5" max="5" width="19.1640625" style="4" customWidth="1" outlineLevel="1"/>
    <col min="6" max="6" width="11" style="51" customWidth="1" outlineLevel="1"/>
    <col min="7" max="7" width="9.33203125" style="5" customWidth="1" outlineLevel="1"/>
    <col min="8" max="8" width="10.83203125" style="4" customWidth="1" outlineLevel="1"/>
    <col min="9" max="9" width="10.83203125" style="4"/>
    <col min="10" max="10" width="10.1640625" style="4" customWidth="1"/>
    <col min="11" max="11" width="23.5" style="4" bestFit="1" customWidth="1"/>
    <col min="12" max="16384" width="10.83203125" style="4"/>
  </cols>
  <sheetData>
    <row r="1" spans="1:8" ht="16" thickTop="1" x14ac:dyDescent="0.2">
      <c r="A1" s="577" t="s">
        <v>118</v>
      </c>
      <c r="B1" s="578"/>
      <c r="C1" s="54"/>
      <c r="D1" s="584" t="s">
        <v>119</v>
      </c>
      <c r="E1" s="6" t="s">
        <v>120</v>
      </c>
      <c r="F1" s="7">
        <v>2.12E-2</v>
      </c>
    </row>
    <row r="2" spans="1:8" ht="16" thickBot="1" x14ac:dyDescent="0.25">
      <c r="A2" s="107">
        <v>-0.1</v>
      </c>
      <c r="B2" s="76">
        <v>0.9</v>
      </c>
      <c r="C2" s="53"/>
      <c r="D2" s="585"/>
      <c r="E2" s="9" t="s">
        <v>121</v>
      </c>
      <c r="F2" s="8">
        <v>5</v>
      </c>
    </row>
    <row r="3" spans="1:8" ht="17" thickTop="1" thickBot="1" x14ac:dyDescent="0.25">
      <c r="A3" s="107">
        <v>-0.2</v>
      </c>
      <c r="B3" s="76">
        <v>0.8</v>
      </c>
      <c r="C3" s="53"/>
      <c r="D3" s="585"/>
      <c r="E3" s="9" t="s">
        <v>122</v>
      </c>
      <c r="F3" s="8">
        <v>0.6</v>
      </c>
      <c r="G3" s="579" t="s">
        <v>123</v>
      </c>
      <c r="H3" s="580"/>
    </row>
    <row r="4" spans="1:8" ht="17" thickTop="1" thickBot="1" x14ac:dyDescent="0.25">
      <c r="A4" s="108">
        <v>-0.3</v>
      </c>
      <c r="B4" s="77">
        <v>0.7</v>
      </c>
      <c r="C4" s="53"/>
      <c r="D4" s="585"/>
      <c r="E4" s="9" t="s">
        <v>124</v>
      </c>
      <c r="F4" s="58">
        <f>ROUNDUP(QTE_CMD, -1)</f>
        <v>0</v>
      </c>
      <c r="G4" s="55" t="s">
        <v>119</v>
      </c>
      <c r="H4" s="10" t="s">
        <v>125</v>
      </c>
    </row>
    <row r="5" spans="1:8" ht="16" thickTop="1" x14ac:dyDescent="0.2">
      <c r="A5" s="11"/>
      <c r="B5" s="5"/>
      <c r="C5" s="52"/>
      <c r="D5" s="585"/>
      <c r="E5" s="9" t="s">
        <v>126</v>
      </c>
      <c r="F5" s="65">
        <f>VLOOKUP(DEPT,Tableau1[[DPT]:[1 à 100 kg]],2,FALSE)</f>
        <v>0</v>
      </c>
      <c r="G5" s="62">
        <f>IF(OR(DEPT="2A",DEPT="CH10",DEPT="CH12"), FDP_1, SUM(FDP_1,IND_GAZ*FDP_1,FRS_ADM,RDV_SAN))</f>
        <v>5.6</v>
      </c>
      <c r="H5" s="62">
        <f>IF(OR(DEPT="2A",DEPT="CH10",DEPT="CH12"), FDP_1, SUM(FDP_1, IND_GAZ*FDP_1, FRS_ADM, RDV_SAN))</f>
        <v>5.6</v>
      </c>
    </row>
    <row r="6" spans="1:8" x14ac:dyDescent="0.2">
      <c r="B6" s="12"/>
      <c r="C6" s="73"/>
      <c r="D6" s="585"/>
      <c r="E6" s="9" t="s">
        <v>127</v>
      </c>
      <c r="F6" s="65">
        <f>VLOOKUP(DEPT,Tableau1[[DPT]:[101 à 200 kg]],3,FALSE)</f>
        <v>0</v>
      </c>
      <c r="G6" s="62">
        <f>IF(OR(DEPT="2A",DEPT="CH10",DEPT="CH12"), FDP_2, SUM(PDS_CMD_ARR*FDP_2/1000, IND_GAZ*(PDS_CMD_ARR*FDP_2/1000), FRS_ADM, RDV_SAN))</f>
        <v>5.6</v>
      </c>
      <c r="H6" s="62">
        <f>IF(OR(DEPT="2A",DEPT="CH10",DEPT="CH12"), FDP_2, SUM(PDS_FACT_ARR*FDP_2/1000, IND_GAZ*(PDS_FACT_ARR*FDP_2/1000), FRS_ADM, RDV_SAN))</f>
        <v>5.6</v>
      </c>
    </row>
    <row r="7" spans="1:8" ht="16" thickBot="1" x14ac:dyDescent="0.25">
      <c r="D7" s="585"/>
      <c r="E7" s="13" t="s">
        <v>128</v>
      </c>
      <c r="F7" s="66" t="e">
        <f>VLOOKUP(DEPT,Tableau2[[DPT]:[1 à 1 pal]],2,FALSE)</f>
        <v>#N/A</v>
      </c>
      <c r="G7" s="63" t="e">
        <f>IF(OR(DEPT="2A",DEPT="CH10",DEPT="CH12"), FDP_3, SUM(FDP_3, IND_GAZ*FDP_3, FRS_ADM, RDV_SAN))</f>
        <v>#N/A</v>
      </c>
      <c r="H7" s="64" t="e">
        <f>IF(OR(DEPT="2A",DEPT="CH10",DEPT="CH12"), FDP_3, SUM(FDP_3, IND_GAZ*FDP_3, FRS_ADM, RDV_SAN))</f>
        <v>#N/A</v>
      </c>
    </row>
    <row r="8" spans="1:8" ht="16" thickTop="1" x14ac:dyDescent="0.2">
      <c r="D8" s="585"/>
      <c r="E8" s="74" t="s">
        <v>98</v>
      </c>
      <c r="F8" s="65" t="str">
        <f>_xlfn.IFS(COUNTIF(DEPT, "*À REMPLIR*")&gt;0, "",     PDS_CMD_ARR&lt;101, TOT_FDP_1,    AND(PDS_CMD_ARR&gt;100, PDS_CMD_ARR&lt;201), TOT_FDP_2,    PDS_CMD_ARR&gt;200, TOT_FDP_3,    TRUE, 0)</f>
        <v/>
      </c>
    </row>
    <row r="9" spans="1:8" ht="16" thickBot="1" x14ac:dyDescent="0.25">
      <c r="D9" s="586"/>
      <c r="E9" s="50" t="s">
        <v>129</v>
      </c>
      <c r="F9" s="59" t="e">
        <f>IF(QTE_CMD&gt;70, FDP_CMD/QTE_CMD, FDP_CMD/70)</f>
        <v>#VALUE!</v>
      </c>
      <c r="G9" s="53"/>
    </row>
    <row r="10" spans="1:8" ht="16" thickTop="1" x14ac:dyDescent="0.2">
      <c r="D10" s="581" t="s">
        <v>125</v>
      </c>
      <c r="E10" s="6" t="s">
        <v>124</v>
      </c>
      <c r="F10" s="75">
        <f>ROUNDUP(QTE_FACT, -1)</f>
        <v>0</v>
      </c>
      <c r="G10" s="54"/>
    </row>
    <row r="11" spans="1:8" x14ac:dyDescent="0.2">
      <c r="D11" s="582"/>
      <c r="E11" s="56" t="s">
        <v>130</v>
      </c>
      <c r="F11" s="57">
        <f>_xlfn.IFS(PDS_FACT_ARR&lt;101, TOT_FDP_4,    AND(PDS_FACT_ARR&gt;100, PDS_FACT_ARR&lt;201), TOT_FDP_5,    PDS_FACT_ARR&gt;200, TOT_FDP_6,    TRUE, 0)</f>
        <v>5.6</v>
      </c>
      <c r="G11" s="52"/>
    </row>
    <row r="12" spans="1:8" x14ac:dyDescent="0.2">
      <c r="D12" s="582"/>
      <c r="E12" s="56" t="s">
        <v>131</v>
      </c>
      <c r="F12" s="325">
        <v>0</v>
      </c>
      <c r="G12" s="52"/>
    </row>
    <row r="13" spans="1:8" x14ac:dyDescent="0.2">
      <c r="D13" s="582"/>
      <c r="E13" s="60" t="s">
        <v>94</v>
      </c>
      <c r="F13" s="61" t="e">
        <f>IF(FDP_FACT_MAN&gt;0, FDP_FACT_MAN/QTE_FACT, FDP_FACT_AUT/QTE_FACT)</f>
        <v>#DIV/0!</v>
      </c>
    </row>
    <row r="14" spans="1:8" ht="16" thickBot="1" x14ac:dyDescent="0.25">
      <c r="D14" s="583"/>
      <c r="E14" s="14" t="s">
        <v>132</v>
      </c>
      <c r="F14" s="67" t="e">
        <f>IF(FDP_FACT_MAN&gt;0, TOT_FACT-FDP_FACT_MAN, TOT_FACT-FDP_FACT_AUT)</f>
        <v>#DIV/0!</v>
      </c>
    </row>
    <row r="15" spans="1:8" ht="17" thickTop="1" thickBot="1" x14ac:dyDescent="0.25"/>
    <row r="16" spans="1:8" x14ac:dyDescent="0.2">
      <c r="D16" s="587" t="s">
        <v>133</v>
      </c>
      <c r="E16" s="588"/>
      <c r="F16" s="589"/>
    </row>
    <row r="17" spans="4:6" x14ac:dyDescent="0.2">
      <c r="D17" s="105"/>
      <c r="E17" s="573" t="s">
        <v>134</v>
      </c>
      <c r="F17" s="574"/>
    </row>
    <row r="18" spans="4:6" ht="16" thickBot="1" x14ac:dyDescent="0.25">
      <c r="D18" s="106"/>
      <c r="E18" s="575" t="s">
        <v>135</v>
      </c>
      <c r="F18" s="576"/>
    </row>
  </sheetData>
  <sheetProtection algorithmName="SHA-512" hashValue="RinWFBhlzgq5rAdrZRBM1eDi48WPpVYAK8e9CCUkUHydXmLlai/gmqNcJoFpU1WoUYi8wzvk6TQrMAK6Nfw2/w==" saltValue="bCGnvLyozXbx/6B48rLLKw==" spinCount="100000" sheet="1" objects="1" scenarios="1"/>
  <mergeCells count="7">
    <mergeCell ref="E17:F17"/>
    <mergeCell ref="E18:F18"/>
    <mergeCell ref="A1:B1"/>
    <mergeCell ref="G3:H3"/>
    <mergeCell ref="D10:D14"/>
    <mergeCell ref="D1:D9"/>
    <mergeCell ref="D16:F16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B744-8DF2-4A80-B72B-77CBAA7444EE}">
  <sheetPr codeName="Feuil6"/>
  <dimension ref="A1:Y252"/>
  <sheetViews>
    <sheetView showGridLines="0" zoomScale="90" zoomScaleNormal="100" workbookViewId="0">
      <selection activeCell="S11" sqref="S11"/>
    </sheetView>
  </sheetViews>
  <sheetFormatPr baseColWidth="10" defaultColWidth="0" defaultRowHeight="11" zeroHeight="1" outlineLevelCol="1" x14ac:dyDescent="0.15"/>
  <cols>
    <col min="1" max="1" width="9.33203125" style="109" customWidth="1" outlineLevel="1"/>
    <col min="2" max="2" width="12.6640625" style="110" customWidth="1"/>
    <col min="3" max="3" width="39" style="110" customWidth="1"/>
    <col min="4" max="4" width="6.83203125" style="110" customWidth="1"/>
    <col min="5" max="24" width="5.6640625" style="111" customWidth="1"/>
    <col min="25" max="25" width="3.5" style="110" customWidth="1"/>
    <col min="26" max="16384" width="11.5" style="110" hidden="1"/>
  </cols>
  <sheetData>
    <row r="1" spans="1:24" ht="35" customHeight="1" x14ac:dyDescent="0.3">
      <c r="B1" s="590" t="s">
        <v>136</v>
      </c>
      <c r="C1" s="590"/>
      <c r="D1" s="590"/>
      <c r="E1" s="590"/>
      <c r="F1" s="590"/>
      <c r="G1" s="590"/>
      <c r="H1" s="590"/>
      <c r="I1" s="590"/>
      <c r="J1" s="590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</row>
    <row r="2" spans="1:24" ht="15" x14ac:dyDescent="0.15">
      <c r="B2" s="370" t="s">
        <v>137</v>
      </c>
      <c r="C2" s="371" t="str">
        <f>ADMIN1!AI4</f>
        <v>XX_S44_XX</v>
      </c>
      <c r="D2" s="591" t="str">
        <f>ADMIN1!X3</f>
        <v>"À REMPLIR"</v>
      </c>
      <c r="E2" s="592"/>
      <c r="F2" s="592"/>
      <c r="G2" s="592"/>
      <c r="H2" s="592"/>
      <c r="I2" s="592"/>
      <c r="J2" s="592"/>
    </row>
    <row r="3" spans="1:24" ht="14" x14ac:dyDescent="0.15">
      <c r="B3" s="372" t="s">
        <v>138</v>
      </c>
      <c r="C3" s="373" t="s">
        <v>139</v>
      </c>
      <c r="D3" s="591" t="str">
        <f>ADMIN1!X4</f>
        <v>"À REMPLIR"</v>
      </c>
      <c r="E3" s="593"/>
      <c r="F3" s="593"/>
      <c r="G3" s="593"/>
      <c r="H3" s="593"/>
      <c r="I3" s="593"/>
      <c r="J3" s="593"/>
    </row>
    <row r="4" spans="1:24" ht="104.25" customHeight="1" x14ac:dyDescent="0.15">
      <c r="A4" s="383"/>
      <c r="B4" s="384" t="s">
        <v>144</v>
      </c>
      <c r="C4" s="594"/>
      <c r="D4" s="595"/>
      <c r="E4" s="386" t="str">
        <f>ADMIN1!AV11</f>
        <v>"À REMPLIR"</v>
      </c>
      <c r="F4" s="386" t="str">
        <f>ADMIN1!AY10</f>
        <v>"Prénom NOM"</v>
      </c>
      <c r="G4" s="386" t="str">
        <f>ADMIN1!BB10</f>
        <v>"Prénom NOM"</v>
      </c>
      <c r="H4" s="386" t="str">
        <f>ADMIN1!BE10</f>
        <v>"Prénom NOM"</v>
      </c>
      <c r="I4" s="386" t="str">
        <f>ADMIN1!BH10</f>
        <v>"Prénom NOM"</v>
      </c>
      <c r="J4" s="386" t="str">
        <f>ADMIN1!BK10</f>
        <v>"Prénom NOM"</v>
      </c>
      <c r="K4" s="386" t="str">
        <f>ADMIN1!BN10</f>
        <v>"Prénom NOM"</v>
      </c>
      <c r="L4" s="386" t="str">
        <f>ADMIN1!BQ10</f>
        <v>"Prénom NOM"</v>
      </c>
      <c r="M4" s="386" t="str">
        <f>ADMIN1!BT10</f>
        <v>"Prénom NOM"</v>
      </c>
      <c r="N4" s="386" t="str">
        <f>ADMIN1!BW10</f>
        <v>"Prénom NOM"</v>
      </c>
      <c r="O4" s="386" t="str">
        <f>ADMIN1!BZ10</f>
        <v>"Prénom NOM"</v>
      </c>
      <c r="P4" s="386" t="str">
        <f>ADMIN1!CC10</f>
        <v>"Prénom NOM"</v>
      </c>
      <c r="Q4" s="386" t="str">
        <f>ADMIN1!CF10</f>
        <v>"Prénom NOM"</v>
      </c>
      <c r="R4" s="386" t="str">
        <f>ADMIN1!CI10</f>
        <v>"Prénom NOM"</v>
      </c>
      <c r="S4" s="386" t="str">
        <f>ADMIN1!CL10</f>
        <v>"Prénom NOM"</v>
      </c>
      <c r="T4" s="386" t="str">
        <f>ADMIN1!CO10</f>
        <v>"Prénom NOM"</v>
      </c>
      <c r="U4" s="386" t="str">
        <f>ADMIN1!CR10</f>
        <v>"Prénom NOM"</v>
      </c>
      <c r="V4" s="386" t="str">
        <f>ADMIN1!CU10</f>
        <v>"Prénom NOM"</v>
      </c>
      <c r="W4" s="386" t="str">
        <f>ADMIN1!CX10</f>
        <v>"Prénom NOM"</v>
      </c>
      <c r="X4" s="386" t="str">
        <f>ADMIN1!DA10</f>
        <v>"Prénom NOM"</v>
      </c>
    </row>
    <row r="5" spans="1:24" s="111" customFormat="1" ht="48" customHeight="1" x14ac:dyDescent="0.2">
      <c r="A5" s="374" t="s">
        <v>108</v>
      </c>
      <c r="B5" s="379" t="s">
        <v>74</v>
      </c>
      <c r="C5" s="380" t="s">
        <v>76</v>
      </c>
      <c r="D5" s="381" t="s">
        <v>82</v>
      </c>
      <c r="E5" s="385">
        <v>1</v>
      </c>
      <c r="F5" s="385">
        <v>2</v>
      </c>
      <c r="G5" s="385">
        <v>3</v>
      </c>
      <c r="H5" s="385">
        <v>4</v>
      </c>
      <c r="I5" s="385">
        <v>5</v>
      </c>
      <c r="J5" s="385">
        <v>6</v>
      </c>
      <c r="K5" s="385">
        <v>7</v>
      </c>
      <c r="L5" s="385">
        <v>8</v>
      </c>
      <c r="M5" s="385">
        <v>9</v>
      </c>
      <c r="N5" s="385">
        <v>10</v>
      </c>
      <c r="O5" s="385">
        <v>11</v>
      </c>
      <c r="P5" s="385">
        <v>12</v>
      </c>
      <c r="Q5" s="385">
        <v>13</v>
      </c>
      <c r="R5" s="385">
        <v>14</v>
      </c>
      <c r="S5" s="385">
        <v>15</v>
      </c>
      <c r="T5" s="385">
        <v>16</v>
      </c>
      <c r="U5" s="385">
        <v>17</v>
      </c>
      <c r="V5" s="385">
        <v>18</v>
      </c>
      <c r="W5" s="385">
        <v>19</v>
      </c>
      <c r="X5" s="385">
        <v>20</v>
      </c>
    </row>
    <row r="6" spans="1:24" ht="25" customHeight="1" x14ac:dyDescent="0.15">
      <c r="A6" s="375">
        <f>ADMIN1!U12</f>
        <v>0</v>
      </c>
      <c r="B6" s="376">
        <f>ADMIN1!V12</f>
        <v>6096</v>
      </c>
      <c r="C6" s="377" t="str">
        <f>ADMIN1!W12</f>
        <v>Açaï en poudre iofilisée BIO (env. 250g)</v>
      </c>
      <c r="D6" s="378">
        <f>ADMIN1!AS12</f>
        <v>0</v>
      </c>
      <c r="E6" s="382" t="str">
        <f>ADMIN1!AW12</f>
        <v>-</v>
      </c>
      <c r="F6" s="382" t="str">
        <f>ADMIN1!AZ12</f>
        <v>-</v>
      </c>
      <c r="G6" s="382" t="str">
        <f>ADMIN1!BC12</f>
        <v>-</v>
      </c>
      <c r="H6" s="382" t="str">
        <f>ADMIN1!BF12</f>
        <v>-</v>
      </c>
      <c r="I6" s="382" t="str">
        <f>ADMIN1!BI12</f>
        <v>-</v>
      </c>
      <c r="J6" s="382" t="str">
        <f>ADMIN1!BL12</f>
        <v>-</v>
      </c>
      <c r="K6" s="382" t="str">
        <f>ADMIN1!BO12</f>
        <v>-</v>
      </c>
      <c r="L6" s="382" t="str">
        <f>ADMIN1!BR12</f>
        <v>-</v>
      </c>
      <c r="M6" s="382" t="str">
        <f>ADMIN1!BU12</f>
        <v>-</v>
      </c>
      <c r="N6" s="382" t="str">
        <f>ADMIN1!BX12</f>
        <v>-</v>
      </c>
      <c r="O6" s="382" t="str">
        <f>ADMIN1!CA12</f>
        <v>-</v>
      </c>
      <c r="P6" s="382" t="str">
        <f>ADMIN1!CD12</f>
        <v>-</v>
      </c>
      <c r="Q6" s="382" t="str">
        <f>ADMIN1!CG12</f>
        <v>-</v>
      </c>
      <c r="R6" s="382" t="str">
        <f>ADMIN1!CJ12</f>
        <v>-</v>
      </c>
      <c r="S6" s="382" t="str">
        <f>ADMIN1!CM12</f>
        <v>-</v>
      </c>
      <c r="T6" s="382" t="str">
        <f>ADMIN1!CP12</f>
        <v>-</v>
      </c>
      <c r="U6" s="382" t="str">
        <f>ADMIN1!CS12</f>
        <v>-</v>
      </c>
      <c r="V6" s="382" t="str">
        <f>ADMIN1!CV12</f>
        <v>-</v>
      </c>
      <c r="W6" s="382" t="str">
        <f>ADMIN1!CY12</f>
        <v>-</v>
      </c>
      <c r="X6" s="382" t="str">
        <f>ADMIN1!DB12</f>
        <v>-</v>
      </c>
    </row>
    <row r="7" spans="1:24" ht="25" customHeight="1" x14ac:dyDescent="0.15">
      <c r="A7" s="375">
        <f>ADMIN1!U13</f>
        <v>0</v>
      </c>
      <c r="B7" s="376" t="str">
        <f>ADMIN1!V13</f>
        <v>1100-1312</v>
      </c>
      <c r="C7" s="377" t="str">
        <f>ADMIN1!W13</f>
        <v>Ail blanc ou violet BIO</v>
      </c>
      <c r="D7" s="378">
        <f>ADMIN1!AS13</f>
        <v>0</v>
      </c>
      <c r="E7" s="378" t="str">
        <f>ADMIN1!AW13</f>
        <v>-</v>
      </c>
      <c r="F7" s="378" t="str">
        <f>ADMIN1!AZ13</f>
        <v>-</v>
      </c>
      <c r="G7" s="378" t="str">
        <f>ADMIN1!BC13</f>
        <v>-</v>
      </c>
      <c r="H7" s="378" t="str">
        <f>ADMIN1!BF13</f>
        <v>-</v>
      </c>
      <c r="I7" s="378" t="str">
        <f>ADMIN1!BI13</f>
        <v>-</v>
      </c>
      <c r="J7" s="378" t="str">
        <f>ADMIN1!BL13</f>
        <v>-</v>
      </c>
      <c r="K7" s="378" t="str">
        <f>ADMIN1!BO13</f>
        <v>-</v>
      </c>
      <c r="L7" s="378" t="str">
        <f>ADMIN1!BR13</f>
        <v>-</v>
      </c>
      <c r="M7" s="378" t="str">
        <f>ADMIN1!BU13</f>
        <v>-</v>
      </c>
      <c r="N7" s="378" t="str">
        <f>ADMIN1!BX13</f>
        <v>-</v>
      </c>
      <c r="O7" s="378" t="str">
        <f>ADMIN1!CA13</f>
        <v>-</v>
      </c>
      <c r="P7" s="378" t="str">
        <f>ADMIN1!CD13</f>
        <v>-</v>
      </c>
      <c r="Q7" s="378" t="str">
        <f>ADMIN1!CG13</f>
        <v>-</v>
      </c>
      <c r="R7" s="378" t="str">
        <f>ADMIN1!CJ13</f>
        <v>-</v>
      </c>
      <c r="S7" s="378" t="str">
        <f>ADMIN1!CM13</f>
        <v>-</v>
      </c>
      <c r="T7" s="382" t="str">
        <f>ADMIN1!CP13</f>
        <v>-</v>
      </c>
      <c r="U7" s="382" t="str">
        <f>ADMIN1!CS13</f>
        <v>-</v>
      </c>
      <c r="V7" s="382" t="str">
        <f>ADMIN1!CV13</f>
        <v>-</v>
      </c>
      <c r="W7" s="382" t="str">
        <f>ADMIN1!CY13</f>
        <v>-</v>
      </c>
      <c r="X7" s="382" t="str">
        <f>ADMIN1!DB13</f>
        <v>-</v>
      </c>
    </row>
    <row r="8" spans="1:24" ht="25" customHeight="1" x14ac:dyDescent="0.15">
      <c r="A8" s="375">
        <f>ADMIN1!U14</f>
        <v>0</v>
      </c>
      <c r="B8" s="376">
        <f>ADMIN1!V14</f>
        <v>1497</v>
      </c>
      <c r="C8" s="377" t="str">
        <f>ADMIN1!W14</f>
        <v>Algue Chlorella en poudre BIO (env. 1kg)</v>
      </c>
      <c r="D8" s="378">
        <f>ADMIN1!AS14</f>
        <v>0</v>
      </c>
      <c r="E8" s="378" t="str">
        <f>ADMIN1!AW14</f>
        <v>-</v>
      </c>
      <c r="F8" s="378" t="str">
        <f>ADMIN1!AZ14</f>
        <v>-</v>
      </c>
      <c r="G8" s="378" t="str">
        <f>ADMIN1!BC14</f>
        <v>-</v>
      </c>
      <c r="H8" s="378" t="str">
        <f>ADMIN1!BF14</f>
        <v>-</v>
      </c>
      <c r="I8" s="378" t="str">
        <f>ADMIN1!BI14</f>
        <v>-</v>
      </c>
      <c r="J8" s="378" t="str">
        <f>ADMIN1!BL14</f>
        <v>-</v>
      </c>
      <c r="K8" s="378" t="str">
        <f>ADMIN1!BO14</f>
        <v>-</v>
      </c>
      <c r="L8" s="378" t="str">
        <f>ADMIN1!BR14</f>
        <v>-</v>
      </c>
      <c r="M8" s="378" t="str">
        <f>ADMIN1!BU14</f>
        <v>-</v>
      </c>
      <c r="N8" s="378" t="str">
        <f>ADMIN1!BX14</f>
        <v>-</v>
      </c>
      <c r="O8" s="378" t="str">
        <f>ADMIN1!CA14</f>
        <v>-</v>
      </c>
      <c r="P8" s="378" t="str">
        <f>ADMIN1!CD14</f>
        <v>-</v>
      </c>
      <c r="Q8" s="378" t="str">
        <f>ADMIN1!CG14</f>
        <v>-</v>
      </c>
      <c r="R8" s="378" t="str">
        <f>ADMIN1!CJ14</f>
        <v>-</v>
      </c>
      <c r="S8" s="378" t="str">
        <f>ADMIN1!CM14</f>
        <v>-</v>
      </c>
      <c r="T8" s="382" t="str">
        <f>ADMIN1!CP14</f>
        <v>-</v>
      </c>
      <c r="U8" s="382" t="str">
        <f>ADMIN1!CS14</f>
        <v>-</v>
      </c>
      <c r="V8" s="382" t="str">
        <f>ADMIN1!CV14</f>
        <v>-</v>
      </c>
      <c r="W8" s="382" t="str">
        <f>ADMIN1!CY14</f>
        <v>-</v>
      </c>
      <c r="X8" s="382" t="str">
        <f>ADMIN1!DB14</f>
        <v>-</v>
      </c>
    </row>
    <row r="9" spans="1:24" ht="25" customHeight="1" x14ac:dyDescent="0.15">
      <c r="A9" s="375">
        <f>ADMIN1!U15</f>
        <v>0</v>
      </c>
      <c r="B9" s="376">
        <f>ADMIN1!V15</f>
        <v>1497</v>
      </c>
      <c r="C9" s="377" t="str">
        <f>ADMIN1!W15</f>
        <v>Algue Chlorella en poudre BIO (env. 500g)</v>
      </c>
      <c r="D9" s="378">
        <f>ADMIN1!AS15</f>
        <v>0</v>
      </c>
      <c r="E9" s="378" t="str">
        <f>ADMIN1!AW15</f>
        <v>-</v>
      </c>
      <c r="F9" s="378" t="str">
        <f>ADMIN1!AZ15</f>
        <v>-</v>
      </c>
      <c r="G9" s="378" t="str">
        <f>ADMIN1!BC15</f>
        <v>-</v>
      </c>
      <c r="H9" s="378" t="str">
        <f>ADMIN1!BF15</f>
        <v>-</v>
      </c>
      <c r="I9" s="378" t="str">
        <f>ADMIN1!BI15</f>
        <v>-</v>
      </c>
      <c r="J9" s="378" t="str">
        <f>ADMIN1!BL15</f>
        <v>-</v>
      </c>
      <c r="K9" s="378" t="str">
        <f>ADMIN1!BO15</f>
        <v>-</v>
      </c>
      <c r="L9" s="378" t="str">
        <f>ADMIN1!BR15</f>
        <v>-</v>
      </c>
      <c r="M9" s="378" t="str">
        <f>ADMIN1!BU15</f>
        <v>-</v>
      </c>
      <c r="N9" s="378" t="str">
        <f>ADMIN1!BX15</f>
        <v>-</v>
      </c>
      <c r="O9" s="378" t="str">
        <f>ADMIN1!CA15</f>
        <v>-</v>
      </c>
      <c r="P9" s="378" t="str">
        <f>ADMIN1!CD15</f>
        <v>-</v>
      </c>
      <c r="Q9" s="378" t="str">
        <f>ADMIN1!CG15</f>
        <v>-</v>
      </c>
      <c r="R9" s="378" t="str">
        <f>ADMIN1!CJ15</f>
        <v>-</v>
      </c>
      <c r="S9" s="378" t="str">
        <f>ADMIN1!CM15</f>
        <v>-</v>
      </c>
      <c r="T9" s="382" t="str">
        <f>ADMIN1!CP15</f>
        <v>-</v>
      </c>
      <c r="U9" s="382" t="str">
        <f>ADMIN1!CS15</f>
        <v>-</v>
      </c>
      <c r="V9" s="382" t="str">
        <f>ADMIN1!CV15</f>
        <v>-</v>
      </c>
      <c r="W9" s="382" t="str">
        <f>ADMIN1!CY15</f>
        <v>-</v>
      </c>
      <c r="X9" s="382" t="str">
        <f>ADMIN1!DB15</f>
        <v>-</v>
      </c>
    </row>
    <row r="10" spans="1:24" ht="25" customHeight="1" x14ac:dyDescent="0.15">
      <c r="A10" s="375">
        <f>ADMIN1!U16</f>
        <v>0</v>
      </c>
      <c r="B10" s="376">
        <f>ADMIN1!V16</f>
        <v>1189</v>
      </c>
      <c r="C10" s="377" t="str">
        <f>ADMIN1!W16</f>
        <v>Algue Dulse déshydratée BIO (env. 1kg)</v>
      </c>
      <c r="D10" s="378">
        <f>ADMIN1!AS16</f>
        <v>0</v>
      </c>
      <c r="E10" s="378" t="str">
        <f>ADMIN1!AW16</f>
        <v>-</v>
      </c>
      <c r="F10" s="378" t="str">
        <f>ADMIN1!AZ16</f>
        <v>-</v>
      </c>
      <c r="G10" s="378" t="str">
        <f>ADMIN1!BC16</f>
        <v>-</v>
      </c>
      <c r="H10" s="378" t="str">
        <f>ADMIN1!BF16</f>
        <v>-</v>
      </c>
      <c r="I10" s="378" t="str">
        <f>ADMIN1!BI16</f>
        <v>-</v>
      </c>
      <c r="J10" s="378" t="str">
        <f>ADMIN1!BL16</f>
        <v>-</v>
      </c>
      <c r="K10" s="378" t="str">
        <f>ADMIN1!BO16</f>
        <v>-</v>
      </c>
      <c r="L10" s="378" t="str">
        <f>ADMIN1!BR16</f>
        <v>-</v>
      </c>
      <c r="M10" s="378" t="str">
        <f>ADMIN1!BU16</f>
        <v>-</v>
      </c>
      <c r="N10" s="378" t="str">
        <f>ADMIN1!BX16</f>
        <v>-</v>
      </c>
      <c r="O10" s="378" t="str">
        <f>ADMIN1!CA16</f>
        <v>-</v>
      </c>
      <c r="P10" s="378" t="str">
        <f>ADMIN1!CD16</f>
        <v>-</v>
      </c>
      <c r="Q10" s="378" t="str">
        <f>ADMIN1!CG16</f>
        <v>-</v>
      </c>
      <c r="R10" s="378" t="str">
        <f>ADMIN1!CJ16</f>
        <v>-</v>
      </c>
      <c r="S10" s="378" t="str">
        <f>ADMIN1!CM16</f>
        <v>-</v>
      </c>
      <c r="T10" s="382" t="str">
        <f>ADMIN1!CP16</f>
        <v>-</v>
      </c>
      <c r="U10" s="382" t="str">
        <f>ADMIN1!CS16</f>
        <v>-</v>
      </c>
      <c r="V10" s="382" t="str">
        <f>ADMIN1!CV16</f>
        <v>-</v>
      </c>
      <c r="W10" s="382" t="str">
        <f>ADMIN1!CY16</f>
        <v>-</v>
      </c>
      <c r="X10" s="382" t="str">
        <f>ADMIN1!DB16</f>
        <v>-</v>
      </c>
    </row>
    <row r="11" spans="1:24" ht="25" customHeight="1" x14ac:dyDescent="0.15">
      <c r="A11" s="375">
        <f>ADMIN1!U17</f>
        <v>0</v>
      </c>
      <c r="B11" s="376">
        <f>ADMIN1!V17</f>
        <v>1189</v>
      </c>
      <c r="C11" s="377" t="str">
        <f>ADMIN1!W17</f>
        <v>Algue Dulse déshydratée BIO (env. 500g)</v>
      </c>
      <c r="D11" s="378">
        <f>ADMIN1!AS17</f>
        <v>0</v>
      </c>
      <c r="E11" s="378" t="str">
        <f>ADMIN1!AW17</f>
        <v>-</v>
      </c>
      <c r="F11" s="378" t="str">
        <f>ADMIN1!AZ17</f>
        <v>-</v>
      </c>
      <c r="G11" s="378" t="str">
        <f>ADMIN1!BC17</f>
        <v>-</v>
      </c>
      <c r="H11" s="378" t="str">
        <f>ADMIN1!BF17</f>
        <v>-</v>
      </c>
      <c r="I11" s="378" t="str">
        <f>ADMIN1!BI17</f>
        <v>-</v>
      </c>
      <c r="J11" s="378" t="str">
        <f>ADMIN1!BL17</f>
        <v>-</v>
      </c>
      <c r="K11" s="378" t="str">
        <f>ADMIN1!BO17</f>
        <v>-</v>
      </c>
      <c r="L11" s="378" t="str">
        <f>ADMIN1!BR17</f>
        <v>-</v>
      </c>
      <c r="M11" s="378" t="str">
        <f>ADMIN1!BU17</f>
        <v>-</v>
      </c>
      <c r="N11" s="378" t="str">
        <f>ADMIN1!BX17</f>
        <v>-</v>
      </c>
      <c r="O11" s="378" t="str">
        <f>ADMIN1!CA17</f>
        <v>-</v>
      </c>
      <c r="P11" s="378" t="str">
        <f>ADMIN1!CD17</f>
        <v>-</v>
      </c>
      <c r="Q11" s="378" t="str">
        <f>ADMIN1!CG17</f>
        <v>-</v>
      </c>
      <c r="R11" s="378" t="str">
        <f>ADMIN1!CJ17</f>
        <v>-</v>
      </c>
      <c r="S11" s="378" t="str">
        <f>ADMIN1!CM17</f>
        <v>-</v>
      </c>
      <c r="T11" s="382" t="str">
        <f>ADMIN1!CP17</f>
        <v>-</v>
      </c>
      <c r="U11" s="382" t="str">
        <f>ADMIN1!CS17</f>
        <v>-</v>
      </c>
      <c r="V11" s="382" t="str">
        <f>ADMIN1!CV17</f>
        <v>-</v>
      </c>
      <c r="W11" s="382" t="str">
        <f>ADMIN1!CY17</f>
        <v>-</v>
      </c>
      <c r="X11" s="382" t="str">
        <f>ADMIN1!DB17</f>
        <v>-</v>
      </c>
    </row>
    <row r="12" spans="1:24" ht="25" customHeight="1" x14ac:dyDescent="0.15">
      <c r="A12" s="375">
        <f>ADMIN1!U18</f>
        <v>0</v>
      </c>
      <c r="B12" s="376">
        <f>ADMIN1!V18</f>
        <v>6073</v>
      </c>
      <c r="C12" s="377" t="str">
        <f>ADMIN1!W18</f>
        <v>Algue Kombu déshydratées BIO (env. 1kg)</v>
      </c>
      <c r="D12" s="378">
        <f>ADMIN1!AS18</f>
        <v>0</v>
      </c>
      <c r="E12" s="378" t="str">
        <f>ADMIN1!AW18</f>
        <v>-</v>
      </c>
      <c r="F12" s="378" t="str">
        <f>ADMIN1!AZ18</f>
        <v>-</v>
      </c>
      <c r="G12" s="378" t="str">
        <f>ADMIN1!BC18</f>
        <v>-</v>
      </c>
      <c r="H12" s="378" t="str">
        <f>ADMIN1!BF18</f>
        <v>-</v>
      </c>
      <c r="I12" s="378" t="str">
        <f>ADMIN1!BI18</f>
        <v>-</v>
      </c>
      <c r="J12" s="378" t="str">
        <f>ADMIN1!BL18</f>
        <v>-</v>
      </c>
      <c r="K12" s="378" t="str">
        <f>ADMIN1!BO18</f>
        <v>-</v>
      </c>
      <c r="L12" s="378" t="str">
        <f>ADMIN1!BR18</f>
        <v>-</v>
      </c>
      <c r="M12" s="378" t="str">
        <f>ADMIN1!BU18</f>
        <v>-</v>
      </c>
      <c r="N12" s="378" t="str">
        <f>ADMIN1!BX18</f>
        <v>-</v>
      </c>
      <c r="O12" s="378" t="str">
        <f>ADMIN1!CA18</f>
        <v>-</v>
      </c>
      <c r="P12" s="378" t="str">
        <f>ADMIN1!CD18</f>
        <v>-</v>
      </c>
      <c r="Q12" s="378" t="str">
        <f>ADMIN1!CG18</f>
        <v>-</v>
      </c>
      <c r="R12" s="378" t="str">
        <f>ADMIN1!CJ18</f>
        <v>-</v>
      </c>
      <c r="S12" s="378" t="str">
        <f>ADMIN1!CM18</f>
        <v>-</v>
      </c>
      <c r="T12" s="382" t="str">
        <f>ADMIN1!CP18</f>
        <v>-</v>
      </c>
      <c r="U12" s="382" t="str">
        <f>ADMIN1!CS18</f>
        <v>-</v>
      </c>
      <c r="V12" s="382" t="str">
        <f>ADMIN1!CV18</f>
        <v>-</v>
      </c>
      <c r="W12" s="382" t="str">
        <f>ADMIN1!CY18</f>
        <v>-</v>
      </c>
      <c r="X12" s="382" t="str">
        <f>ADMIN1!DB18</f>
        <v>-</v>
      </c>
    </row>
    <row r="13" spans="1:24" ht="25" customHeight="1" x14ac:dyDescent="0.15">
      <c r="A13" s="375">
        <f>ADMIN1!U19</f>
        <v>0</v>
      </c>
      <c r="B13" s="376">
        <f>ADMIN1!V19</f>
        <v>6073</v>
      </c>
      <c r="C13" s="377" t="str">
        <f>ADMIN1!W19</f>
        <v>Algue Kombu déshydratées BIO (env. 500g)</v>
      </c>
      <c r="D13" s="378">
        <f>ADMIN1!AS19</f>
        <v>0</v>
      </c>
      <c r="E13" s="378" t="str">
        <f>ADMIN1!AW19</f>
        <v>-</v>
      </c>
      <c r="F13" s="378" t="str">
        <f>ADMIN1!AZ19</f>
        <v>-</v>
      </c>
      <c r="G13" s="378" t="str">
        <f>ADMIN1!BC19</f>
        <v>-</v>
      </c>
      <c r="H13" s="378" t="str">
        <f>ADMIN1!BF19</f>
        <v>-</v>
      </c>
      <c r="I13" s="378" t="str">
        <f>ADMIN1!BI19</f>
        <v>-</v>
      </c>
      <c r="J13" s="378" t="str">
        <f>ADMIN1!BL19</f>
        <v>-</v>
      </c>
      <c r="K13" s="378" t="str">
        <f>ADMIN1!BO19</f>
        <v>-</v>
      </c>
      <c r="L13" s="378" t="str">
        <f>ADMIN1!BR19</f>
        <v>-</v>
      </c>
      <c r="M13" s="378" t="str">
        <f>ADMIN1!BU19</f>
        <v>-</v>
      </c>
      <c r="N13" s="378" t="str">
        <f>ADMIN1!BX19</f>
        <v>-</v>
      </c>
      <c r="O13" s="378" t="str">
        <f>ADMIN1!CA19</f>
        <v>-</v>
      </c>
      <c r="P13" s="378" t="str">
        <f>ADMIN1!CD19</f>
        <v>-</v>
      </c>
      <c r="Q13" s="378" t="str">
        <f>ADMIN1!CG19</f>
        <v>-</v>
      </c>
      <c r="R13" s="378" t="str">
        <f>ADMIN1!CJ19</f>
        <v>-</v>
      </c>
      <c r="S13" s="378" t="str">
        <f>ADMIN1!CM19</f>
        <v>-</v>
      </c>
      <c r="T13" s="382" t="str">
        <f>ADMIN1!CP19</f>
        <v>-</v>
      </c>
      <c r="U13" s="382" t="str">
        <f>ADMIN1!CS19</f>
        <v>-</v>
      </c>
      <c r="V13" s="382" t="str">
        <f>ADMIN1!CV19</f>
        <v>-</v>
      </c>
      <c r="W13" s="382" t="str">
        <f>ADMIN1!CY19</f>
        <v>-</v>
      </c>
      <c r="X13" s="382" t="str">
        <f>ADMIN1!DB19</f>
        <v>-</v>
      </c>
    </row>
    <row r="14" spans="1:24" ht="25" customHeight="1" x14ac:dyDescent="0.15">
      <c r="A14" s="375">
        <f>ADMIN1!U20</f>
        <v>0</v>
      </c>
      <c r="B14" s="376">
        <f>ADMIN1!V20</f>
        <v>1096</v>
      </c>
      <c r="C14" s="377" t="str">
        <f>ADMIN1!W20</f>
        <v>Algue Nori entière déshydratées BIO (env. 1kg)</v>
      </c>
      <c r="D14" s="378">
        <f>ADMIN1!AS20</f>
        <v>0</v>
      </c>
      <c r="E14" s="378" t="str">
        <f>ADMIN1!AW20</f>
        <v>-</v>
      </c>
      <c r="F14" s="378" t="str">
        <f>ADMIN1!AZ20</f>
        <v>-</v>
      </c>
      <c r="G14" s="378" t="str">
        <f>ADMIN1!BC20</f>
        <v>-</v>
      </c>
      <c r="H14" s="378" t="str">
        <f>ADMIN1!BF20</f>
        <v>-</v>
      </c>
      <c r="I14" s="378" t="str">
        <f>ADMIN1!BI20</f>
        <v>-</v>
      </c>
      <c r="J14" s="378" t="str">
        <f>ADMIN1!BL20</f>
        <v>-</v>
      </c>
      <c r="K14" s="378" t="str">
        <f>ADMIN1!BO20</f>
        <v>-</v>
      </c>
      <c r="L14" s="378" t="str">
        <f>ADMIN1!BR20</f>
        <v>-</v>
      </c>
      <c r="M14" s="378" t="str">
        <f>ADMIN1!BU20</f>
        <v>-</v>
      </c>
      <c r="N14" s="378" t="str">
        <f>ADMIN1!BX20</f>
        <v>-</v>
      </c>
      <c r="O14" s="378" t="str">
        <f>ADMIN1!CA20</f>
        <v>-</v>
      </c>
      <c r="P14" s="378" t="str">
        <f>ADMIN1!CD20</f>
        <v>-</v>
      </c>
      <c r="Q14" s="378" t="str">
        <f>ADMIN1!CG20</f>
        <v>-</v>
      </c>
      <c r="R14" s="378" t="str">
        <f>ADMIN1!CJ20</f>
        <v>-</v>
      </c>
      <c r="S14" s="378" t="str">
        <f>ADMIN1!CM20</f>
        <v>-</v>
      </c>
      <c r="T14" s="382" t="str">
        <f>ADMIN1!CP20</f>
        <v>-</v>
      </c>
      <c r="U14" s="382" t="str">
        <f>ADMIN1!CS20</f>
        <v>-</v>
      </c>
      <c r="V14" s="382" t="str">
        <f>ADMIN1!CV20</f>
        <v>-</v>
      </c>
      <c r="W14" s="382" t="str">
        <f>ADMIN1!CY20</f>
        <v>-</v>
      </c>
      <c r="X14" s="382" t="str">
        <f>ADMIN1!DB20</f>
        <v>-</v>
      </c>
    </row>
    <row r="15" spans="1:24" ht="25" customHeight="1" x14ac:dyDescent="0.15">
      <c r="A15" s="375">
        <f>ADMIN1!U21</f>
        <v>0</v>
      </c>
      <c r="B15" s="376">
        <f>ADMIN1!V21</f>
        <v>1096</v>
      </c>
      <c r="C15" s="377" t="str">
        <f>ADMIN1!W21</f>
        <v>Algue Nori entière déshydratées BIO (env. 500g)</v>
      </c>
      <c r="D15" s="378">
        <f>ADMIN1!AS21</f>
        <v>0</v>
      </c>
      <c r="E15" s="378" t="str">
        <f>ADMIN1!AW21</f>
        <v>-</v>
      </c>
      <c r="F15" s="378" t="str">
        <f>ADMIN1!AZ21</f>
        <v>-</v>
      </c>
      <c r="G15" s="378" t="str">
        <f>ADMIN1!BC21</f>
        <v>-</v>
      </c>
      <c r="H15" s="378" t="str">
        <f>ADMIN1!BF21</f>
        <v>-</v>
      </c>
      <c r="I15" s="378" t="str">
        <f>ADMIN1!BI21</f>
        <v>-</v>
      </c>
      <c r="J15" s="378" t="str">
        <f>ADMIN1!BL21</f>
        <v>-</v>
      </c>
      <c r="K15" s="378" t="str">
        <f>ADMIN1!BO21</f>
        <v>-</v>
      </c>
      <c r="L15" s="378" t="str">
        <f>ADMIN1!BR21</f>
        <v>-</v>
      </c>
      <c r="M15" s="378" t="str">
        <f>ADMIN1!BU21</f>
        <v>-</v>
      </c>
      <c r="N15" s="378" t="str">
        <f>ADMIN1!BX21</f>
        <v>-</v>
      </c>
      <c r="O15" s="378" t="str">
        <f>ADMIN1!CA21</f>
        <v>-</v>
      </c>
      <c r="P15" s="378" t="str">
        <f>ADMIN1!CD21</f>
        <v>-</v>
      </c>
      <c r="Q15" s="378" t="str">
        <f>ADMIN1!CG21</f>
        <v>-</v>
      </c>
      <c r="R15" s="378" t="str">
        <f>ADMIN1!CJ21</f>
        <v>-</v>
      </c>
      <c r="S15" s="378" t="str">
        <f>ADMIN1!CM21</f>
        <v>-</v>
      </c>
      <c r="T15" s="382" t="str">
        <f>ADMIN1!CP21</f>
        <v>-</v>
      </c>
      <c r="U15" s="382" t="str">
        <f>ADMIN1!CS21</f>
        <v>-</v>
      </c>
      <c r="V15" s="382" t="str">
        <f>ADMIN1!CV21</f>
        <v>-</v>
      </c>
      <c r="W15" s="382" t="str">
        <f>ADMIN1!CY21</f>
        <v>-</v>
      </c>
      <c r="X15" s="382" t="str">
        <f>ADMIN1!DB21</f>
        <v>-</v>
      </c>
    </row>
    <row r="16" spans="1:24" ht="25" customHeight="1" x14ac:dyDescent="0.15">
      <c r="A16" s="375">
        <f>ADMIN1!U22</f>
        <v>0</v>
      </c>
      <c r="B16" s="376">
        <f>ADMIN1!V22</f>
        <v>1102</v>
      </c>
      <c r="C16" s="377" t="str">
        <f>ADMIN1!W22</f>
        <v>Aloe Vera (feuille fraîche) BIO</v>
      </c>
      <c r="D16" s="378">
        <f>ADMIN1!AS22</f>
        <v>0</v>
      </c>
      <c r="E16" s="378" t="str">
        <f>ADMIN1!AW22</f>
        <v>-</v>
      </c>
      <c r="F16" s="378" t="str">
        <f>ADMIN1!AZ22</f>
        <v>-</v>
      </c>
      <c r="G16" s="378" t="str">
        <f>ADMIN1!BC22</f>
        <v>-</v>
      </c>
      <c r="H16" s="378" t="str">
        <f>ADMIN1!BF22</f>
        <v>-</v>
      </c>
      <c r="I16" s="378" t="str">
        <f>ADMIN1!BI22</f>
        <v>-</v>
      </c>
      <c r="J16" s="378" t="str">
        <f>ADMIN1!BL22</f>
        <v>-</v>
      </c>
      <c r="K16" s="378" t="str">
        <f>ADMIN1!BO22</f>
        <v>-</v>
      </c>
      <c r="L16" s="378" t="str">
        <f>ADMIN1!BR22</f>
        <v>-</v>
      </c>
      <c r="M16" s="378" t="str">
        <f>ADMIN1!BU22</f>
        <v>-</v>
      </c>
      <c r="N16" s="378" t="str">
        <f>ADMIN1!BX22</f>
        <v>-</v>
      </c>
      <c r="O16" s="378" t="str">
        <f>ADMIN1!CA22</f>
        <v>-</v>
      </c>
      <c r="P16" s="378" t="str">
        <f>ADMIN1!CD22</f>
        <v>-</v>
      </c>
      <c r="Q16" s="378" t="str">
        <f>ADMIN1!CG22</f>
        <v>-</v>
      </c>
      <c r="R16" s="378" t="str">
        <f>ADMIN1!CJ22</f>
        <v>-</v>
      </c>
      <c r="S16" s="378" t="str">
        <f>ADMIN1!CM22</f>
        <v>-</v>
      </c>
      <c r="T16" s="382" t="str">
        <f>ADMIN1!CP22</f>
        <v>-</v>
      </c>
      <c r="U16" s="382" t="str">
        <f>ADMIN1!CS22</f>
        <v>-</v>
      </c>
      <c r="V16" s="382" t="str">
        <f>ADMIN1!CV22</f>
        <v>-</v>
      </c>
      <c r="W16" s="382" t="str">
        <f>ADMIN1!CY22</f>
        <v>-</v>
      </c>
      <c r="X16" s="382" t="str">
        <f>ADMIN1!DB22</f>
        <v>-</v>
      </c>
    </row>
    <row r="17" spans="1:24" ht="25" customHeight="1" x14ac:dyDescent="0.15">
      <c r="A17" s="375">
        <f>ADMIN1!U23</f>
        <v>0</v>
      </c>
      <c r="B17" s="376">
        <f>ADMIN1!V23</f>
        <v>5035</v>
      </c>
      <c r="C17" s="377" t="str">
        <f>ADMIN1!W23</f>
        <v>Amande Desmayo avec coque</v>
      </c>
      <c r="D17" s="378">
        <f>ADMIN1!AS23</f>
        <v>0</v>
      </c>
      <c r="E17" s="378" t="str">
        <f>ADMIN1!AW23</f>
        <v>-</v>
      </c>
      <c r="F17" s="378" t="str">
        <f>ADMIN1!AZ23</f>
        <v>-</v>
      </c>
      <c r="G17" s="378" t="str">
        <f>ADMIN1!BC23</f>
        <v>-</v>
      </c>
      <c r="H17" s="378" t="str">
        <f>ADMIN1!BF23</f>
        <v>-</v>
      </c>
      <c r="I17" s="378" t="str">
        <f>ADMIN1!BI23</f>
        <v>-</v>
      </c>
      <c r="J17" s="378" t="str">
        <f>ADMIN1!BL23</f>
        <v>-</v>
      </c>
      <c r="K17" s="378" t="str">
        <f>ADMIN1!BO23</f>
        <v>-</v>
      </c>
      <c r="L17" s="378" t="str">
        <f>ADMIN1!BR23</f>
        <v>-</v>
      </c>
      <c r="M17" s="378" t="str">
        <f>ADMIN1!BU23</f>
        <v>-</v>
      </c>
      <c r="N17" s="378" t="str">
        <f>ADMIN1!BX23</f>
        <v>-</v>
      </c>
      <c r="O17" s="378" t="str">
        <f>ADMIN1!CA23</f>
        <v>-</v>
      </c>
      <c r="P17" s="378" t="str">
        <f>ADMIN1!CD23</f>
        <v>-</v>
      </c>
      <c r="Q17" s="378" t="str">
        <f>ADMIN1!CG23</f>
        <v>-</v>
      </c>
      <c r="R17" s="378" t="str">
        <f>ADMIN1!CJ23</f>
        <v>-</v>
      </c>
      <c r="S17" s="378" t="str">
        <f>ADMIN1!CM23</f>
        <v>-</v>
      </c>
      <c r="T17" s="382" t="str">
        <f>ADMIN1!CP23</f>
        <v>-</v>
      </c>
      <c r="U17" s="382" t="str">
        <f>ADMIN1!CS23</f>
        <v>-</v>
      </c>
      <c r="V17" s="382" t="str">
        <f>ADMIN1!CV23</f>
        <v>-</v>
      </c>
      <c r="W17" s="382" t="str">
        <f>ADMIN1!CY23</f>
        <v>-</v>
      </c>
      <c r="X17" s="382" t="str">
        <f>ADMIN1!DB23</f>
        <v>-</v>
      </c>
    </row>
    <row r="18" spans="1:24" ht="25" customHeight="1" x14ac:dyDescent="0.15">
      <c r="A18" s="375">
        <f>ADMIN1!U24</f>
        <v>0</v>
      </c>
      <c r="B18" s="376">
        <f>ADMIN1!V24</f>
        <v>5147</v>
      </c>
      <c r="C18" s="377" t="str">
        <f>ADMIN1!W24</f>
        <v>Amande Lauren avec coque (saveur sucrée)</v>
      </c>
      <c r="D18" s="378">
        <f>ADMIN1!AS24</f>
        <v>0</v>
      </c>
      <c r="E18" s="378" t="str">
        <f>ADMIN1!AW24</f>
        <v>-</v>
      </c>
      <c r="F18" s="378" t="str">
        <f>ADMIN1!AZ24</f>
        <v>-</v>
      </c>
      <c r="G18" s="378" t="str">
        <f>ADMIN1!BC24</f>
        <v>-</v>
      </c>
      <c r="H18" s="378" t="str">
        <f>ADMIN1!BF24</f>
        <v>-</v>
      </c>
      <c r="I18" s="378" t="str">
        <f>ADMIN1!BI24</f>
        <v>-</v>
      </c>
      <c r="J18" s="378" t="str">
        <f>ADMIN1!BL24</f>
        <v>-</v>
      </c>
      <c r="K18" s="378" t="str">
        <f>ADMIN1!BO24</f>
        <v>-</v>
      </c>
      <c r="L18" s="378" t="str">
        <f>ADMIN1!BR24</f>
        <v>-</v>
      </c>
      <c r="M18" s="378" t="str">
        <f>ADMIN1!BU24</f>
        <v>-</v>
      </c>
      <c r="N18" s="378" t="str">
        <f>ADMIN1!BX24</f>
        <v>-</v>
      </c>
      <c r="O18" s="378" t="str">
        <f>ADMIN1!CA24</f>
        <v>-</v>
      </c>
      <c r="P18" s="378" t="str">
        <f>ADMIN1!CD24</f>
        <v>-</v>
      </c>
      <c r="Q18" s="378" t="str">
        <f>ADMIN1!CG24</f>
        <v>-</v>
      </c>
      <c r="R18" s="378" t="str">
        <f>ADMIN1!CJ24</f>
        <v>-</v>
      </c>
      <c r="S18" s="378" t="str">
        <f>ADMIN1!CM24</f>
        <v>-</v>
      </c>
      <c r="T18" s="382" t="str">
        <f>ADMIN1!CP24</f>
        <v>-</v>
      </c>
      <c r="U18" s="382" t="str">
        <f>ADMIN1!CS24</f>
        <v>-</v>
      </c>
      <c r="V18" s="382" t="str">
        <f>ADMIN1!CV24</f>
        <v>-</v>
      </c>
      <c r="W18" s="382" t="str">
        <f>ADMIN1!CY24</f>
        <v>-</v>
      </c>
      <c r="X18" s="382" t="str">
        <f>ADMIN1!DB24</f>
        <v>-</v>
      </c>
    </row>
    <row r="19" spans="1:24" ht="25" customHeight="1" x14ac:dyDescent="0.15">
      <c r="A19" s="375">
        <f>ADMIN1!U25</f>
        <v>0</v>
      </c>
      <c r="B19" s="376">
        <f>ADMIN1!V25</f>
        <v>5127</v>
      </c>
      <c r="C19" s="377" t="str">
        <f>ADMIN1!W25</f>
        <v>Amande Romera avec coque</v>
      </c>
      <c r="D19" s="378">
        <f>ADMIN1!AS25</f>
        <v>0</v>
      </c>
      <c r="E19" s="378" t="str">
        <f>ADMIN1!AW25</f>
        <v>-</v>
      </c>
      <c r="F19" s="378" t="str">
        <f>ADMIN1!AZ25</f>
        <v>-</v>
      </c>
      <c r="G19" s="378" t="str">
        <f>ADMIN1!BC25</f>
        <v>-</v>
      </c>
      <c r="H19" s="378" t="str">
        <f>ADMIN1!BF25</f>
        <v>-</v>
      </c>
      <c r="I19" s="378" t="str">
        <f>ADMIN1!BI25</f>
        <v>-</v>
      </c>
      <c r="J19" s="378" t="str">
        <f>ADMIN1!BL25</f>
        <v>-</v>
      </c>
      <c r="K19" s="378" t="str">
        <f>ADMIN1!BO25</f>
        <v>-</v>
      </c>
      <c r="L19" s="378" t="str">
        <f>ADMIN1!BR25</f>
        <v>-</v>
      </c>
      <c r="M19" s="378" t="str">
        <f>ADMIN1!BU25</f>
        <v>-</v>
      </c>
      <c r="N19" s="378" t="str">
        <f>ADMIN1!BX25</f>
        <v>-</v>
      </c>
      <c r="O19" s="378" t="str">
        <f>ADMIN1!CA25</f>
        <v>-</v>
      </c>
      <c r="P19" s="378" t="str">
        <f>ADMIN1!CD25</f>
        <v>-</v>
      </c>
      <c r="Q19" s="378" t="str">
        <f>ADMIN1!CG25</f>
        <v>-</v>
      </c>
      <c r="R19" s="378" t="str">
        <f>ADMIN1!CJ25</f>
        <v>-</v>
      </c>
      <c r="S19" s="378" t="str">
        <f>ADMIN1!CM25</f>
        <v>-</v>
      </c>
      <c r="T19" s="382" t="str">
        <f>ADMIN1!CP25</f>
        <v>-</v>
      </c>
      <c r="U19" s="382" t="str">
        <f>ADMIN1!CS25</f>
        <v>-</v>
      </c>
      <c r="V19" s="382" t="str">
        <f>ADMIN1!CV25</f>
        <v>-</v>
      </c>
      <c r="W19" s="382" t="str">
        <f>ADMIN1!CY25</f>
        <v>-</v>
      </c>
      <c r="X19" s="382" t="str">
        <f>ADMIN1!DB25</f>
        <v>-</v>
      </c>
    </row>
    <row r="20" spans="1:24" ht="25" customHeight="1" x14ac:dyDescent="0.15">
      <c r="A20" s="375">
        <f>ADMIN1!U26</f>
        <v>0</v>
      </c>
      <c r="B20" s="376">
        <f>ADMIN1!V26</f>
        <v>1197</v>
      </c>
      <c r="C20" s="377" t="str">
        <f>ADMIN1!W26</f>
        <v>Amande sans coque CRU BIO (env. 1kg)</v>
      </c>
      <c r="D20" s="378">
        <f>ADMIN1!AS26</f>
        <v>0</v>
      </c>
      <c r="E20" s="378" t="str">
        <f>ADMIN1!AW26</f>
        <v>-</v>
      </c>
      <c r="F20" s="378" t="str">
        <f>ADMIN1!AZ26</f>
        <v>-</v>
      </c>
      <c r="G20" s="378" t="str">
        <f>ADMIN1!BC26</f>
        <v>-</v>
      </c>
      <c r="H20" s="378" t="str">
        <f>ADMIN1!BF26</f>
        <v>-</v>
      </c>
      <c r="I20" s="378" t="str">
        <f>ADMIN1!BI26</f>
        <v>-</v>
      </c>
      <c r="J20" s="378" t="str">
        <f>ADMIN1!BL26</f>
        <v>-</v>
      </c>
      <c r="K20" s="378" t="str">
        <f>ADMIN1!BO26</f>
        <v>-</v>
      </c>
      <c r="L20" s="378" t="str">
        <f>ADMIN1!BR26</f>
        <v>-</v>
      </c>
      <c r="M20" s="378" t="str">
        <f>ADMIN1!BU26</f>
        <v>-</v>
      </c>
      <c r="N20" s="378" t="str">
        <f>ADMIN1!BX26</f>
        <v>-</v>
      </c>
      <c r="O20" s="378" t="str">
        <f>ADMIN1!CA26</f>
        <v>-</v>
      </c>
      <c r="P20" s="378" t="str">
        <f>ADMIN1!CD26</f>
        <v>-</v>
      </c>
      <c r="Q20" s="378" t="str">
        <f>ADMIN1!CG26</f>
        <v>-</v>
      </c>
      <c r="R20" s="378" t="str">
        <f>ADMIN1!CJ26</f>
        <v>-</v>
      </c>
      <c r="S20" s="378" t="str">
        <f>ADMIN1!CM26</f>
        <v>-</v>
      </c>
      <c r="T20" s="382" t="str">
        <f>ADMIN1!CP26</f>
        <v>-</v>
      </c>
      <c r="U20" s="382" t="str">
        <f>ADMIN1!CS26</f>
        <v>-</v>
      </c>
      <c r="V20" s="382" t="str">
        <f>ADMIN1!CV26</f>
        <v>-</v>
      </c>
      <c r="W20" s="382" t="str">
        <f>ADMIN1!CY26</f>
        <v>-</v>
      </c>
      <c r="X20" s="382" t="str">
        <f>ADMIN1!DB26</f>
        <v>-</v>
      </c>
    </row>
    <row r="21" spans="1:24" ht="25" customHeight="1" x14ac:dyDescent="0.15">
      <c r="A21" s="375">
        <f>ADMIN1!U27</f>
        <v>0</v>
      </c>
      <c r="B21" s="376">
        <f>ADMIN1!V27</f>
        <v>3020</v>
      </c>
      <c r="C21" s="377" t="str">
        <f>ADMIN1!W27</f>
        <v>Ananas (mûri sur plante, env. 2kg)
Super bon, couleur intense, très aromatique</v>
      </c>
      <c r="D21" s="378">
        <f>ADMIN1!AS27</f>
        <v>0</v>
      </c>
      <c r="E21" s="378" t="str">
        <f>ADMIN1!AW27</f>
        <v>-</v>
      </c>
      <c r="F21" s="378" t="str">
        <f>ADMIN1!AZ27</f>
        <v>-</v>
      </c>
      <c r="G21" s="378" t="str">
        <f>ADMIN1!BC27</f>
        <v>-</v>
      </c>
      <c r="H21" s="378" t="str">
        <f>ADMIN1!BF27</f>
        <v>-</v>
      </c>
      <c r="I21" s="378" t="str">
        <f>ADMIN1!BI27</f>
        <v>-</v>
      </c>
      <c r="J21" s="378" t="str">
        <f>ADMIN1!BL27</f>
        <v>-</v>
      </c>
      <c r="K21" s="378" t="str">
        <f>ADMIN1!BO27</f>
        <v>-</v>
      </c>
      <c r="L21" s="378" t="str">
        <f>ADMIN1!BR27</f>
        <v>-</v>
      </c>
      <c r="M21" s="378" t="str">
        <f>ADMIN1!BU27</f>
        <v>-</v>
      </c>
      <c r="N21" s="378" t="str">
        <f>ADMIN1!BX27</f>
        <v>-</v>
      </c>
      <c r="O21" s="378" t="str">
        <f>ADMIN1!CA27</f>
        <v>-</v>
      </c>
      <c r="P21" s="378" t="str">
        <f>ADMIN1!CD27</f>
        <v>-</v>
      </c>
      <c r="Q21" s="378" t="str">
        <f>ADMIN1!CG27</f>
        <v>-</v>
      </c>
      <c r="R21" s="378" t="str">
        <f>ADMIN1!CJ27</f>
        <v>-</v>
      </c>
      <c r="S21" s="378" t="str">
        <f>ADMIN1!CM27</f>
        <v>-</v>
      </c>
      <c r="T21" s="382" t="str">
        <f>ADMIN1!CP27</f>
        <v>-</v>
      </c>
      <c r="U21" s="382" t="str">
        <f>ADMIN1!CS27</f>
        <v>-</v>
      </c>
      <c r="V21" s="382" t="str">
        <f>ADMIN1!CV27</f>
        <v>-</v>
      </c>
      <c r="W21" s="382" t="str">
        <f>ADMIN1!CY27</f>
        <v>-</v>
      </c>
      <c r="X21" s="382" t="str">
        <f>ADMIN1!DB27</f>
        <v>-</v>
      </c>
    </row>
    <row r="22" spans="1:24" ht="25" customHeight="1" x14ac:dyDescent="0.15">
      <c r="A22" s="375">
        <f>ADMIN1!U28</f>
        <v>0</v>
      </c>
      <c r="B22" s="376">
        <f>ADMIN1!V28</f>
        <v>1338</v>
      </c>
      <c r="C22" s="377" t="str">
        <f>ADMIN1!W28</f>
        <v>Ananas deshydraté BIO (env. 1kg)</v>
      </c>
      <c r="D22" s="378">
        <f>ADMIN1!AS28</f>
        <v>0</v>
      </c>
      <c r="E22" s="378" t="str">
        <f>ADMIN1!AW28</f>
        <v>-</v>
      </c>
      <c r="F22" s="378" t="str">
        <f>ADMIN1!AZ28</f>
        <v>-</v>
      </c>
      <c r="G22" s="378" t="str">
        <f>ADMIN1!BC28</f>
        <v>-</v>
      </c>
      <c r="H22" s="378" t="str">
        <f>ADMIN1!BF28</f>
        <v>-</v>
      </c>
      <c r="I22" s="378" t="str">
        <f>ADMIN1!BI28</f>
        <v>-</v>
      </c>
      <c r="J22" s="378" t="str">
        <f>ADMIN1!BL28</f>
        <v>-</v>
      </c>
      <c r="K22" s="378" t="str">
        <f>ADMIN1!BO28</f>
        <v>-</v>
      </c>
      <c r="L22" s="378" t="str">
        <f>ADMIN1!BR28</f>
        <v>-</v>
      </c>
      <c r="M22" s="378" t="str">
        <f>ADMIN1!BU28</f>
        <v>-</v>
      </c>
      <c r="N22" s="378" t="str">
        <f>ADMIN1!BX28</f>
        <v>-</v>
      </c>
      <c r="O22" s="378" t="str">
        <f>ADMIN1!CA28</f>
        <v>-</v>
      </c>
      <c r="P22" s="378" t="str">
        <f>ADMIN1!CD28</f>
        <v>-</v>
      </c>
      <c r="Q22" s="378" t="str">
        <f>ADMIN1!CG28</f>
        <v>-</v>
      </c>
      <c r="R22" s="378" t="str">
        <f>ADMIN1!CJ28</f>
        <v>-</v>
      </c>
      <c r="S22" s="378" t="str">
        <f>ADMIN1!CM28</f>
        <v>-</v>
      </c>
      <c r="T22" s="382" t="str">
        <f>ADMIN1!CP28</f>
        <v>-</v>
      </c>
      <c r="U22" s="382" t="str">
        <f>ADMIN1!CS28</f>
        <v>-</v>
      </c>
      <c r="V22" s="382" t="str">
        <f>ADMIN1!CV28</f>
        <v>-</v>
      </c>
      <c r="W22" s="382" t="str">
        <f>ADMIN1!CY28</f>
        <v>-</v>
      </c>
      <c r="X22" s="382" t="str">
        <f>ADMIN1!DB28</f>
        <v>-</v>
      </c>
    </row>
    <row r="23" spans="1:24" ht="25" customHeight="1" x14ac:dyDescent="0.15">
      <c r="A23" s="375">
        <f>ADMIN1!U29</f>
        <v>0</v>
      </c>
      <c r="B23" s="376">
        <f>ADMIN1!V29</f>
        <v>3785</v>
      </c>
      <c r="C23" s="377" t="str">
        <f>ADMIN1!W29</f>
        <v>Arachides crues avec coque</v>
      </c>
      <c r="D23" s="378">
        <f>ADMIN1!AS29</f>
        <v>0</v>
      </c>
      <c r="E23" s="378" t="str">
        <f>ADMIN1!AW29</f>
        <v>-</v>
      </c>
      <c r="F23" s="378" t="str">
        <f>ADMIN1!AZ29</f>
        <v>-</v>
      </c>
      <c r="G23" s="378" t="str">
        <f>ADMIN1!BC29</f>
        <v>-</v>
      </c>
      <c r="H23" s="378" t="str">
        <f>ADMIN1!BF29</f>
        <v>-</v>
      </c>
      <c r="I23" s="378" t="str">
        <f>ADMIN1!BI29</f>
        <v>-</v>
      </c>
      <c r="J23" s="378" t="str">
        <f>ADMIN1!BL29</f>
        <v>-</v>
      </c>
      <c r="K23" s="378" t="str">
        <f>ADMIN1!BO29</f>
        <v>-</v>
      </c>
      <c r="L23" s="378" t="str">
        <f>ADMIN1!BR29</f>
        <v>-</v>
      </c>
      <c r="M23" s="378" t="str">
        <f>ADMIN1!BU29</f>
        <v>-</v>
      </c>
      <c r="N23" s="378" t="str">
        <f>ADMIN1!BX29</f>
        <v>-</v>
      </c>
      <c r="O23" s="378" t="str">
        <f>ADMIN1!CA29</f>
        <v>-</v>
      </c>
      <c r="P23" s="378" t="str">
        <f>ADMIN1!CD29</f>
        <v>-</v>
      </c>
      <c r="Q23" s="378" t="str">
        <f>ADMIN1!CG29</f>
        <v>-</v>
      </c>
      <c r="R23" s="378" t="str">
        <f>ADMIN1!CJ29</f>
        <v>-</v>
      </c>
      <c r="S23" s="378" t="str">
        <f>ADMIN1!CM29</f>
        <v>-</v>
      </c>
      <c r="T23" s="382" t="str">
        <f>ADMIN1!CP29</f>
        <v>-</v>
      </c>
      <c r="U23" s="382" t="str">
        <f>ADMIN1!CS29</f>
        <v>-</v>
      </c>
      <c r="V23" s="382" t="str">
        <f>ADMIN1!CV29</f>
        <v>-</v>
      </c>
      <c r="W23" s="382" t="str">
        <f>ADMIN1!CY29</f>
        <v>-</v>
      </c>
      <c r="X23" s="382" t="str">
        <f>ADMIN1!DB29</f>
        <v>-</v>
      </c>
    </row>
    <row r="24" spans="1:24" ht="25" customHeight="1" x14ac:dyDescent="0.15">
      <c r="A24" s="375">
        <f>ADMIN1!U30</f>
        <v>0</v>
      </c>
      <c r="B24" s="376">
        <f>ADMIN1!V30</f>
        <v>1827</v>
      </c>
      <c r="C24" s="377" t="str">
        <f>ADMIN1!W30</f>
        <v>Arachides sans coque pelé CRU BIO</v>
      </c>
      <c r="D24" s="378">
        <f>ADMIN1!AS30</f>
        <v>0</v>
      </c>
      <c r="E24" s="378" t="str">
        <f>ADMIN1!AW30</f>
        <v>-</v>
      </c>
      <c r="F24" s="378" t="str">
        <f>ADMIN1!AZ30</f>
        <v>-</v>
      </c>
      <c r="G24" s="378" t="str">
        <f>ADMIN1!BC30</f>
        <v>-</v>
      </c>
      <c r="H24" s="378" t="str">
        <f>ADMIN1!BF30</f>
        <v>-</v>
      </c>
      <c r="I24" s="378" t="str">
        <f>ADMIN1!BI30</f>
        <v>-</v>
      </c>
      <c r="J24" s="378" t="str">
        <f>ADMIN1!BL30</f>
        <v>-</v>
      </c>
      <c r="K24" s="378" t="str">
        <f>ADMIN1!BO30</f>
        <v>-</v>
      </c>
      <c r="L24" s="378" t="str">
        <f>ADMIN1!BR30</f>
        <v>-</v>
      </c>
      <c r="M24" s="378" t="str">
        <f>ADMIN1!BU30</f>
        <v>-</v>
      </c>
      <c r="N24" s="378" t="str">
        <f>ADMIN1!BX30</f>
        <v>-</v>
      </c>
      <c r="O24" s="378" t="str">
        <f>ADMIN1!CA30</f>
        <v>-</v>
      </c>
      <c r="P24" s="378" t="str">
        <f>ADMIN1!CD30</f>
        <v>-</v>
      </c>
      <c r="Q24" s="378" t="str">
        <f>ADMIN1!CG30</f>
        <v>-</v>
      </c>
      <c r="R24" s="378" t="str">
        <f>ADMIN1!CJ30</f>
        <v>-</v>
      </c>
      <c r="S24" s="378" t="str">
        <f>ADMIN1!CM30</f>
        <v>-</v>
      </c>
      <c r="T24" s="382" t="str">
        <f>ADMIN1!CP30</f>
        <v>-</v>
      </c>
      <c r="U24" s="382" t="str">
        <f>ADMIN1!CS30</f>
        <v>-</v>
      </c>
      <c r="V24" s="382" t="str">
        <f>ADMIN1!CV30</f>
        <v>-</v>
      </c>
      <c r="W24" s="382" t="str">
        <f>ADMIN1!CY30</f>
        <v>-</v>
      </c>
      <c r="X24" s="382" t="str">
        <f>ADMIN1!DB30</f>
        <v>-</v>
      </c>
    </row>
    <row r="25" spans="1:24" ht="25" customHeight="1" x14ac:dyDescent="0.15">
      <c r="A25" s="375">
        <f>ADMIN1!U31</f>
        <v>0</v>
      </c>
      <c r="B25" s="376">
        <f>ADMIN1!V31</f>
        <v>1008</v>
      </c>
      <c r="C25" s="377" t="str">
        <f>ADMIN1!W31</f>
        <v>Aubergine</v>
      </c>
      <c r="D25" s="378">
        <f>ADMIN1!AS31</f>
        <v>0</v>
      </c>
      <c r="E25" s="378" t="str">
        <f>ADMIN1!AW31</f>
        <v>-</v>
      </c>
      <c r="F25" s="378" t="str">
        <f>ADMIN1!AZ31</f>
        <v>-</v>
      </c>
      <c r="G25" s="378" t="str">
        <f>ADMIN1!BC31</f>
        <v>-</v>
      </c>
      <c r="H25" s="378" t="str">
        <f>ADMIN1!BF31</f>
        <v>-</v>
      </c>
      <c r="I25" s="378" t="str">
        <f>ADMIN1!BI31</f>
        <v>-</v>
      </c>
      <c r="J25" s="378" t="str">
        <f>ADMIN1!BL31</f>
        <v>-</v>
      </c>
      <c r="K25" s="378" t="str">
        <f>ADMIN1!BO31</f>
        <v>-</v>
      </c>
      <c r="L25" s="378" t="str">
        <f>ADMIN1!BR31</f>
        <v>-</v>
      </c>
      <c r="M25" s="378" t="str">
        <f>ADMIN1!BU31</f>
        <v>-</v>
      </c>
      <c r="N25" s="378" t="str">
        <f>ADMIN1!BX31</f>
        <v>-</v>
      </c>
      <c r="O25" s="378" t="str">
        <f>ADMIN1!CA31</f>
        <v>-</v>
      </c>
      <c r="P25" s="378" t="str">
        <f>ADMIN1!CD31</f>
        <v>-</v>
      </c>
      <c r="Q25" s="378" t="str">
        <f>ADMIN1!CG31</f>
        <v>-</v>
      </c>
      <c r="R25" s="378" t="str">
        <f>ADMIN1!CJ31</f>
        <v>-</v>
      </c>
      <c r="S25" s="378" t="str">
        <f>ADMIN1!CM31</f>
        <v>-</v>
      </c>
      <c r="T25" s="382" t="str">
        <f>ADMIN1!CP31</f>
        <v>-</v>
      </c>
      <c r="U25" s="382" t="str">
        <f>ADMIN1!CS31</f>
        <v>-</v>
      </c>
      <c r="V25" s="382" t="str">
        <f>ADMIN1!CV31</f>
        <v>-</v>
      </c>
      <c r="W25" s="382" t="str">
        <f>ADMIN1!CY31</f>
        <v>-</v>
      </c>
      <c r="X25" s="382" t="str">
        <f>ADMIN1!DB31</f>
        <v>-</v>
      </c>
    </row>
    <row r="26" spans="1:24" ht="25" customHeight="1" x14ac:dyDescent="0.15">
      <c r="A26" s="375">
        <f>ADMIN1!U32</f>
        <v>0</v>
      </c>
      <c r="B26" s="376">
        <f>ADMIN1!V32</f>
        <v>3001</v>
      </c>
      <c r="C26" s="377" t="str">
        <f>ADMIN1!W32</f>
        <v>Avocat Bacon (grand)</v>
      </c>
      <c r="D26" s="378">
        <f>ADMIN1!AS32</f>
        <v>0</v>
      </c>
      <c r="E26" s="378" t="str">
        <f>ADMIN1!AW32</f>
        <v>-</v>
      </c>
      <c r="F26" s="378" t="str">
        <f>ADMIN1!AZ32</f>
        <v>-</v>
      </c>
      <c r="G26" s="378" t="str">
        <f>ADMIN1!BC32</f>
        <v>-</v>
      </c>
      <c r="H26" s="378" t="str">
        <f>ADMIN1!BF32</f>
        <v>-</v>
      </c>
      <c r="I26" s="378" t="str">
        <f>ADMIN1!BI32</f>
        <v>-</v>
      </c>
      <c r="J26" s="378" t="str">
        <f>ADMIN1!BL32</f>
        <v>-</v>
      </c>
      <c r="K26" s="378" t="str">
        <f>ADMIN1!BO32</f>
        <v>-</v>
      </c>
      <c r="L26" s="378" t="str">
        <f>ADMIN1!BR32</f>
        <v>-</v>
      </c>
      <c r="M26" s="378" t="str">
        <f>ADMIN1!BU32</f>
        <v>-</v>
      </c>
      <c r="N26" s="378" t="str">
        <f>ADMIN1!BX32</f>
        <v>-</v>
      </c>
      <c r="O26" s="378" t="str">
        <f>ADMIN1!CA32</f>
        <v>-</v>
      </c>
      <c r="P26" s="378" t="str">
        <f>ADMIN1!CD32</f>
        <v>-</v>
      </c>
      <c r="Q26" s="378" t="str">
        <f>ADMIN1!CG32</f>
        <v>-</v>
      </c>
      <c r="R26" s="378" t="str">
        <f>ADMIN1!CJ32</f>
        <v>-</v>
      </c>
      <c r="S26" s="378" t="str">
        <f>ADMIN1!CM32</f>
        <v>-</v>
      </c>
      <c r="T26" s="382" t="str">
        <f>ADMIN1!CP32</f>
        <v>-</v>
      </c>
      <c r="U26" s="382" t="str">
        <f>ADMIN1!CS32</f>
        <v>-</v>
      </c>
      <c r="V26" s="382" t="str">
        <f>ADMIN1!CV32</f>
        <v>-</v>
      </c>
      <c r="W26" s="382" t="str">
        <f>ADMIN1!CY32</f>
        <v>-</v>
      </c>
      <c r="X26" s="382" t="str">
        <f>ADMIN1!DB32</f>
        <v>-</v>
      </c>
    </row>
    <row r="27" spans="1:24" ht="25" customHeight="1" x14ac:dyDescent="0.15">
      <c r="A27" s="375">
        <f>ADMIN1!U33</f>
        <v>0</v>
      </c>
      <c r="B27" s="376">
        <f>ADMIN1!V33</f>
        <v>1001</v>
      </c>
      <c r="C27" s="377" t="str">
        <f>ADMIN1!W33</f>
        <v>Avocat Bacon BIO</v>
      </c>
      <c r="D27" s="378">
        <f>ADMIN1!AS33</f>
        <v>0</v>
      </c>
      <c r="E27" s="378" t="str">
        <f>ADMIN1!AW33</f>
        <v>-</v>
      </c>
      <c r="F27" s="378" t="str">
        <f>ADMIN1!AZ33</f>
        <v>-</v>
      </c>
      <c r="G27" s="378" t="str">
        <f>ADMIN1!BC33</f>
        <v>-</v>
      </c>
      <c r="H27" s="378" t="str">
        <f>ADMIN1!BF33</f>
        <v>-</v>
      </c>
      <c r="I27" s="378" t="str">
        <f>ADMIN1!BI33</f>
        <v>-</v>
      </c>
      <c r="J27" s="378" t="str">
        <f>ADMIN1!BL33</f>
        <v>-</v>
      </c>
      <c r="K27" s="378" t="str">
        <f>ADMIN1!BO33</f>
        <v>-</v>
      </c>
      <c r="L27" s="378" t="str">
        <f>ADMIN1!BR33</f>
        <v>-</v>
      </c>
      <c r="M27" s="378" t="str">
        <f>ADMIN1!BU33</f>
        <v>-</v>
      </c>
      <c r="N27" s="378" t="str">
        <f>ADMIN1!BX33</f>
        <v>-</v>
      </c>
      <c r="O27" s="378" t="str">
        <f>ADMIN1!CA33</f>
        <v>-</v>
      </c>
      <c r="P27" s="378" t="str">
        <f>ADMIN1!CD33</f>
        <v>-</v>
      </c>
      <c r="Q27" s="378" t="str">
        <f>ADMIN1!CG33</f>
        <v>-</v>
      </c>
      <c r="R27" s="378" t="str">
        <f>ADMIN1!CJ33</f>
        <v>-</v>
      </c>
      <c r="S27" s="378" t="str">
        <f>ADMIN1!CM33</f>
        <v>-</v>
      </c>
      <c r="T27" s="382" t="str">
        <f>ADMIN1!CP33</f>
        <v>-</v>
      </c>
      <c r="U27" s="382" t="str">
        <f>ADMIN1!CS33</f>
        <v>-</v>
      </c>
      <c r="V27" s="382" t="str">
        <f>ADMIN1!CV33</f>
        <v>-</v>
      </c>
      <c r="W27" s="382" t="str">
        <f>ADMIN1!CY33</f>
        <v>-</v>
      </c>
      <c r="X27" s="382" t="str">
        <f>ADMIN1!DB33</f>
        <v>-</v>
      </c>
    </row>
    <row r="28" spans="1:24" ht="25" customHeight="1" x14ac:dyDescent="0.15">
      <c r="A28" s="375">
        <f>ADMIN1!U34</f>
        <v>0</v>
      </c>
      <c r="B28" s="376">
        <f>ADMIN1!V34</f>
        <v>3944</v>
      </c>
      <c r="C28" s="377" t="str">
        <f>ADMIN1!W34</f>
        <v>Avocat Bacon Cocktail (petit calibre)</v>
      </c>
      <c r="D28" s="378">
        <f>ADMIN1!AS34</f>
        <v>0</v>
      </c>
      <c r="E28" s="378" t="str">
        <f>ADMIN1!AW34</f>
        <v>-</v>
      </c>
      <c r="F28" s="378" t="str">
        <f>ADMIN1!AZ34</f>
        <v>-</v>
      </c>
      <c r="G28" s="378" t="str">
        <f>ADMIN1!BC34</f>
        <v>-</v>
      </c>
      <c r="H28" s="378" t="str">
        <f>ADMIN1!BF34</f>
        <v>-</v>
      </c>
      <c r="I28" s="378" t="str">
        <f>ADMIN1!BI34</f>
        <v>-</v>
      </c>
      <c r="J28" s="378" t="str">
        <f>ADMIN1!BL34</f>
        <v>-</v>
      </c>
      <c r="K28" s="378" t="str">
        <f>ADMIN1!BO34</f>
        <v>-</v>
      </c>
      <c r="L28" s="378" t="str">
        <f>ADMIN1!BR34</f>
        <v>-</v>
      </c>
      <c r="M28" s="378" t="str">
        <f>ADMIN1!BU34</f>
        <v>-</v>
      </c>
      <c r="N28" s="378" t="str">
        <f>ADMIN1!BX34</f>
        <v>-</v>
      </c>
      <c r="O28" s="378" t="str">
        <f>ADMIN1!CA34</f>
        <v>-</v>
      </c>
      <c r="P28" s="378" t="str">
        <f>ADMIN1!CD34</f>
        <v>-</v>
      </c>
      <c r="Q28" s="378" t="str">
        <f>ADMIN1!CG34</f>
        <v>-</v>
      </c>
      <c r="R28" s="378" t="str">
        <f>ADMIN1!CJ34</f>
        <v>-</v>
      </c>
      <c r="S28" s="378" t="str">
        <f>ADMIN1!CM34</f>
        <v>-</v>
      </c>
      <c r="T28" s="382" t="str">
        <f>ADMIN1!CP34</f>
        <v>-</v>
      </c>
      <c r="U28" s="382" t="str">
        <f>ADMIN1!CS34</f>
        <v>-</v>
      </c>
      <c r="V28" s="382" t="str">
        <f>ADMIN1!CV34</f>
        <v>-</v>
      </c>
      <c r="W28" s="382" t="str">
        <f>ADMIN1!CY34</f>
        <v>-</v>
      </c>
      <c r="X28" s="382" t="str">
        <f>ADMIN1!DB34</f>
        <v>-</v>
      </c>
    </row>
    <row r="29" spans="1:24" ht="25" customHeight="1" x14ac:dyDescent="0.15">
      <c r="A29" s="375">
        <f>ADMIN1!U35</f>
        <v>0</v>
      </c>
      <c r="B29" s="376" t="str">
        <f>ADMIN1!V35</f>
        <v>6119-1265</v>
      </c>
      <c r="C29" s="377" t="str">
        <f>ADMIN1!W35</f>
        <v>Avocat Bacon médium BIO</v>
      </c>
      <c r="D29" s="378">
        <f>ADMIN1!AS35</f>
        <v>0</v>
      </c>
      <c r="E29" s="378" t="str">
        <f>ADMIN1!AW35</f>
        <v>-</v>
      </c>
      <c r="F29" s="378" t="str">
        <f>ADMIN1!AZ35</f>
        <v>-</v>
      </c>
      <c r="G29" s="378" t="str">
        <f>ADMIN1!BC35</f>
        <v>-</v>
      </c>
      <c r="H29" s="378" t="str">
        <f>ADMIN1!BF35</f>
        <v>-</v>
      </c>
      <c r="I29" s="378" t="str">
        <f>ADMIN1!BI35</f>
        <v>-</v>
      </c>
      <c r="J29" s="378" t="str">
        <f>ADMIN1!BL35</f>
        <v>-</v>
      </c>
      <c r="K29" s="378" t="str">
        <f>ADMIN1!BO35</f>
        <v>-</v>
      </c>
      <c r="L29" s="378" t="str">
        <f>ADMIN1!BR35</f>
        <v>-</v>
      </c>
      <c r="M29" s="378" t="str">
        <f>ADMIN1!BU35</f>
        <v>-</v>
      </c>
      <c r="N29" s="378" t="str">
        <f>ADMIN1!BX35</f>
        <v>-</v>
      </c>
      <c r="O29" s="378" t="str">
        <f>ADMIN1!CA35</f>
        <v>-</v>
      </c>
      <c r="P29" s="378" t="str">
        <f>ADMIN1!CD35</f>
        <v>-</v>
      </c>
      <c r="Q29" s="378" t="str">
        <f>ADMIN1!CG35</f>
        <v>-</v>
      </c>
      <c r="R29" s="378" t="str">
        <f>ADMIN1!CJ35</f>
        <v>-</v>
      </c>
      <c r="S29" s="378" t="str">
        <f>ADMIN1!CM35</f>
        <v>-</v>
      </c>
      <c r="T29" s="382" t="str">
        <f>ADMIN1!CP35</f>
        <v>-</v>
      </c>
      <c r="U29" s="382" t="str">
        <f>ADMIN1!CS35</f>
        <v>-</v>
      </c>
      <c r="V29" s="382" t="str">
        <f>ADMIN1!CV35</f>
        <v>-</v>
      </c>
      <c r="W29" s="382" t="str">
        <f>ADMIN1!CY35</f>
        <v>-</v>
      </c>
      <c r="X29" s="382" t="str">
        <f>ADMIN1!DB35</f>
        <v>-</v>
      </c>
    </row>
    <row r="30" spans="1:24" ht="25" customHeight="1" x14ac:dyDescent="0.15">
      <c r="A30" s="375">
        <f>ADMIN1!U36</f>
        <v>0</v>
      </c>
      <c r="B30" s="376">
        <f>ADMIN1!V36</f>
        <v>3048</v>
      </c>
      <c r="C30" s="377" t="str">
        <f>ADMIN1!W36</f>
        <v>Avocat Fuerte</v>
      </c>
      <c r="D30" s="378">
        <f>ADMIN1!AS36</f>
        <v>0</v>
      </c>
      <c r="E30" s="378" t="str">
        <f>ADMIN1!AW36</f>
        <v>-</v>
      </c>
      <c r="F30" s="378" t="str">
        <f>ADMIN1!AZ36</f>
        <v>-</v>
      </c>
      <c r="G30" s="378" t="str">
        <f>ADMIN1!BC36</f>
        <v>-</v>
      </c>
      <c r="H30" s="378" t="str">
        <f>ADMIN1!BF36</f>
        <v>-</v>
      </c>
      <c r="I30" s="378" t="str">
        <f>ADMIN1!BI36</f>
        <v>-</v>
      </c>
      <c r="J30" s="378" t="str">
        <f>ADMIN1!BL36</f>
        <v>-</v>
      </c>
      <c r="K30" s="378" t="str">
        <f>ADMIN1!BO36</f>
        <v>-</v>
      </c>
      <c r="L30" s="378" t="str">
        <f>ADMIN1!BR36</f>
        <v>-</v>
      </c>
      <c r="M30" s="378" t="str">
        <f>ADMIN1!BU36</f>
        <v>-</v>
      </c>
      <c r="N30" s="378" t="str">
        <f>ADMIN1!BX36</f>
        <v>-</v>
      </c>
      <c r="O30" s="378" t="str">
        <f>ADMIN1!CA36</f>
        <v>-</v>
      </c>
      <c r="P30" s="378" t="str">
        <f>ADMIN1!CD36</f>
        <v>-</v>
      </c>
      <c r="Q30" s="378" t="str">
        <f>ADMIN1!CG36</f>
        <v>-</v>
      </c>
      <c r="R30" s="378" t="str">
        <f>ADMIN1!CJ36</f>
        <v>-</v>
      </c>
      <c r="S30" s="378" t="str">
        <f>ADMIN1!CM36</f>
        <v>-</v>
      </c>
      <c r="T30" s="382" t="str">
        <f>ADMIN1!CP36</f>
        <v>-</v>
      </c>
      <c r="U30" s="382" t="str">
        <f>ADMIN1!CS36</f>
        <v>-</v>
      </c>
      <c r="V30" s="382" t="str">
        <f>ADMIN1!CV36</f>
        <v>-</v>
      </c>
      <c r="W30" s="382" t="str">
        <f>ADMIN1!CY36</f>
        <v>-</v>
      </c>
      <c r="X30" s="382" t="str">
        <f>ADMIN1!DB36</f>
        <v>-</v>
      </c>
    </row>
    <row r="31" spans="1:24" ht="25" customHeight="1" x14ac:dyDescent="0.15">
      <c r="A31" s="375">
        <f>ADMIN1!U37</f>
        <v>0</v>
      </c>
      <c r="B31" s="376">
        <f>ADMIN1!V37</f>
        <v>1200</v>
      </c>
      <c r="C31" s="377" t="str">
        <f>ADMIN1!W37</f>
        <v>Avocat Fuerte BIO</v>
      </c>
      <c r="D31" s="378">
        <f>ADMIN1!AS37</f>
        <v>0</v>
      </c>
      <c r="E31" s="378" t="str">
        <f>ADMIN1!AW37</f>
        <v>-</v>
      </c>
      <c r="F31" s="378" t="str">
        <f>ADMIN1!AZ37</f>
        <v>-</v>
      </c>
      <c r="G31" s="378" t="str">
        <f>ADMIN1!BC37</f>
        <v>-</v>
      </c>
      <c r="H31" s="378" t="str">
        <f>ADMIN1!BF37</f>
        <v>-</v>
      </c>
      <c r="I31" s="378" t="str">
        <f>ADMIN1!BI37</f>
        <v>-</v>
      </c>
      <c r="J31" s="378" t="str">
        <f>ADMIN1!BL37</f>
        <v>-</v>
      </c>
      <c r="K31" s="378" t="str">
        <f>ADMIN1!BO37</f>
        <v>-</v>
      </c>
      <c r="L31" s="378" t="str">
        <f>ADMIN1!BR37</f>
        <v>-</v>
      </c>
      <c r="M31" s="378" t="str">
        <f>ADMIN1!BU37</f>
        <v>-</v>
      </c>
      <c r="N31" s="378" t="str">
        <f>ADMIN1!BX37</f>
        <v>-</v>
      </c>
      <c r="O31" s="378" t="str">
        <f>ADMIN1!CA37</f>
        <v>-</v>
      </c>
      <c r="P31" s="378" t="str">
        <f>ADMIN1!CD37</f>
        <v>-</v>
      </c>
      <c r="Q31" s="378" t="str">
        <f>ADMIN1!CG37</f>
        <v>-</v>
      </c>
      <c r="R31" s="378" t="str">
        <f>ADMIN1!CJ37</f>
        <v>-</v>
      </c>
      <c r="S31" s="378" t="str">
        <f>ADMIN1!CM37</f>
        <v>-</v>
      </c>
      <c r="T31" s="382" t="str">
        <f>ADMIN1!CP37</f>
        <v>-</v>
      </c>
      <c r="U31" s="382" t="str">
        <f>ADMIN1!CS37</f>
        <v>-</v>
      </c>
      <c r="V31" s="382" t="str">
        <f>ADMIN1!CV37</f>
        <v>-</v>
      </c>
      <c r="W31" s="382" t="str">
        <f>ADMIN1!CY37</f>
        <v>-</v>
      </c>
      <c r="X31" s="382" t="str">
        <f>ADMIN1!DB37</f>
        <v>-</v>
      </c>
    </row>
    <row r="32" spans="1:24" ht="25" customHeight="1" x14ac:dyDescent="0.15">
      <c r="A32" s="375">
        <f>ADMIN1!U38</f>
        <v>0</v>
      </c>
      <c r="B32" s="376">
        <f>ADMIN1!V38</f>
        <v>1527</v>
      </c>
      <c r="C32" s="377" t="str">
        <f>ADMIN1!W38</f>
        <v>Baie de Goji BIO (env. 1kg)</v>
      </c>
      <c r="D32" s="378">
        <f>ADMIN1!AS38</f>
        <v>0</v>
      </c>
      <c r="E32" s="378" t="str">
        <f>ADMIN1!AW38</f>
        <v>-</v>
      </c>
      <c r="F32" s="378" t="str">
        <f>ADMIN1!AZ38</f>
        <v>-</v>
      </c>
      <c r="G32" s="378" t="str">
        <f>ADMIN1!BC38</f>
        <v>-</v>
      </c>
      <c r="H32" s="378" t="str">
        <f>ADMIN1!BF38</f>
        <v>-</v>
      </c>
      <c r="I32" s="378" t="str">
        <f>ADMIN1!BI38</f>
        <v>-</v>
      </c>
      <c r="J32" s="378" t="str">
        <f>ADMIN1!BL38</f>
        <v>-</v>
      </c>
      <c r="K32" s="378" t="str">
        <f>ADMIN1!BO38</f>
        <v>-</v>
      </c>
      <c r="L32" s="378" t="str">
        <f>ADMIN1!BR38</f>
        <v>-</v>
      </c>
      <c r="M32" s="378" t="str">
        <f>ADMIN1!BU38</f>
        <v>-</v>
      </c>
      <c r="N32" s="378" t="str">
        <f>ADMIN1!BX38</f>
        <v>-</v>
      </c>
      <c r="O32" s="378" t="str">
        <f>ADMIN1!CA38</f>
        <v>-</v>
      </c>
      <c r="P32" s="378" t="str">
        <f>ADMIN1!CD38</f>
        <v>-</v>
      </c>
      <c r="Q32" s="378" t="str">
        <f>ADMIN1!CG38</f>
        <v>-</v>
      </c>
      <c r="R32" s="378" t="str">
        <f>ADMIN1!CJ38</f>
        <v>-</v>
      </c>
      <c r="S32" s="378" t="str">
        <f>ADMIN1!CM38</f>
        <v>-</v>
      </c>
      <c r="T32" s="382" t="str">
        <f>ADMIN1!CP38</f>
        <v>-</v>
      </c>
      <c r="U32" s="382" t="str">
        <f>ADMIN1!CS38</f>
        <v>-</v>
      </c>
      <c r="V32" s="382" t="str">
        <f>ADMIN1!CV38</f>
        <v>-</v>
      </c>
      <c r="W32" s="382" t="str">
        <f>ADMIN1!CY38</f>
        <v>-</v>
      </c>
      <c r="X32" s="382" t="str">
        <f>ADMIN1!DB38</f>
        <v>-</v>
      </c>
    </row>
    <row r="33" spans="1:24" ht="25" customHeight="1" x14ac:dyDescent="0.15">
      <c r="A33" s="375">
        <f>ADMIN1!U39</f>
        <v>0</v>
      </c>
      <c r="B33" s="376">
        <f>ADMIN1!V39</f>
        <v>1527</v>
      </c>
      <c r="C33" s="377" t="str">
        <f>ADMIN1!W39</f>
        <v>Baie de Goji BIO (envi. 500g)</v>
      </c>
      <c r="D33" s="378">
        <f>ADMIN1!AS39</f>
        <v>0</v>
      </c>
      <c r="E33" s="378" t="str">
        <f>ADMIN1!AW39</f>
        <v>-</v>
      </c>
      <c r="F33" s="378" t="str">
        <f>ADMIN1!AZ39</f>
        <v>-</v>
      </c>
      <c r="G33" s="378" t="str">
        <f>ADMIN1!BC39</f>
        <v>-</v>
      </c>
      <c r="H33" s="378" t="str">
        <f>ADMIN1!BF39</f>
        <v>-</v>
      </c>
      <c r="I33" s="378" t="str">
        <f>ADMIN1!BI39</f>
        <v>-</v>
      </c>
      <c r="J33" s="378" t="str">
        <f>ADMIN1!BL39</f>
        <v>-</v>
      </c>
      <c r="K33" s="378" t="str">
        <f>ADMIN1!BO39</f>
        <v>-</v>
      </c>
      <c r="L33" s="378" t="str">
        <f>ADMIN1!BR39</f>
        <v>-</v>
      </c>
      <c r="M33" s="378" t="str">
        <f>ADMIN1!BU39</f>
        <v>-</v>
      </c>
      <c r="N33" s="378" t="str">
        <f>ADMIN1!BX39</f>
        <v>-</v>
      </c>
      <c r="O33" s="378" t="str">
        <f>ADMIN1!CA39</f>
        <v>-</v>
      </c>
      <c r="P33" s="378" t="str">
        <f>ADMIN1!CD39</f>
        <v>-</v>
      </c>
      <c r="Q33" s="378" t="str">
        <f>ADMIN1!CG39</f>
        <v>-</v>
      </c>
      <c r="R33" s="378" t="str">
        <f>ADMIN1!CJ39</f>
        <v>-</v>
      </c>
      <c r="S33" s="378" t="str">
        <f>ADMIN1!CM39</f>
        <v>-</v>
      </c>
      <c r="T33" s="382" t="str">
        <f>ADMIN1!CP39</f>
        <v>-</v>
      </c>
      <c r="U33" s="382" t="str">
        <f>ADMIN1!CS39</f>
        <v>-</v>
      </c>
      <c r="V33" s="382" t="str">
        <f>ADMIN1!CV39</f>
        <v>-</v>
      </c>
      <c r="W33" s="382" t="str">
        <f>ADMIN1!CY39</f>
        <v>-</v>
      </c>
      <c r="X33" s="382" t="str">
        <f>ADMIN1!DB39</f>
        <v>-</v>
      </c>
    </row>
    <row r="34" spans="1:24" ht="25" customHeight="1" x14ac:dyDescent="0.15">
      <c r="A34" s="375">
        <f>ADMIN1!U40</f>
        <v>0</v>
      </c>
      <c r="B34" s="376">
        <f>ADMIN1!V40</f>
        <v>3033</v>
      </c>
      <c r="C34" s="377" t="str">
        <f>ADMIN1!W40</f>
        <v>Banane Cavendish (mûri sur plante)</v>
      </c>
      <c r="D34" s="378">
        <f>ADMIN1!AS40</f>
        <v>0</v>
      </c>
      <c r="E34" s="378" t="str">
        <f>ADMIN1!AW40</f>
        <v>-</v>
      </c>
      <c r="F34" s="378" t="str">
        <f>ADMIN1!AZ40</f>
        <v>-</v>
      </c>
      <c r="G34" s="378" t="str">
        <f>ADMIN1!BC40</f>
        <v>-</v>
      </c>
      <c r="H34" s="378" t="str">
        <f>ADMIN1!BF40</f>
        <v>-</v>
      </c>
      <c r="I34" s="378" t="str">
        <f>ADMIN1!BI40</f>
        <v>-</v>
      </c>
      <c r="J34" s="378" t="str">
        <f>ADMIN1!BL40</f>
        <v>-</v>
      </c>
      <c r="K34" s="378" t="str">
        <f>ADMIN1!BO40</f>
        <v>-</v>
      </c>
      <c r="L34" s="378" t="str">
        <f>ADMIN1!BR40</f>
        <v>-</v>
      </c>
      <c r="M34" s="378" t="str">
        <f>ADMIN1!BU40</f>
        <v>-</v>
      </c>
      <c r="N34" s="378" t="str">
        <f>ADMIN1!BX40</f>
        <v>-</v>
      </c>
      <c r="O34" s="378" t="str">
        <f>ADMIN1!CA40</f>
        <v>-</v>
      </c>
      <c r="P34" s="378" t="str">
        <f>ADMIN1!CD40</f>
        <v>-</v>
      </c>
      <c r="Q34" s="378" t="str">
        <f>ADMIN1!CG40</f>
        <v>-</v>
      </c>
      <c r="R34" s="378" t="str">
        <f>ADMIN1!CJ40</f>
        <v>-</v>
      </c>
      <c r="S34" s="378" t="str">
        <f>ADMIN1!CM40</f>
        <v>-</v>
      </c>
      <c r="T34" s="382" t="str">
        <f>ADMIN1!CP40</f>
        <v>-</v>
      </c>
      <c r="U34" s="382" t="str">
        <f>ADMIN1!CS40</f>
        <v>-</v>
      </c>
      <c r="V34" s="382" t="str">
        <f>ADMIN1!CV40</f>
        <v>-</v>
      </c>
      <c r="W34" s="382" t="str">
        <f>ADMIN1!CY40</f>
        <v>-</v>
      </c>
      <c r="X34" s="382" t="str">
        <f>ADMIN1!DB40</f>
        <v>-</v>
      </c>
    </row>
    <row r="35" spans="1:24" ht="25" customHeight="1" x14ac:dyDescent="0.15">
      <c r="A35" s="375">
        <f>ADMIN1!U41</f>
        <v>0</v>
      </c>
      <c r="B35" s="376" t="str">
        <f>ADMIN1!V41</f>
        <v>1007-2364</v>
      </c>
      <c r="C35" s="377" t="str">
        <f>ADMIN1!W41</f>
        <v>Banane Cavendish BIO/RECO
    - (robuste et ferme)</v>
      </c>
      <c r="D35" s="378">
        <f>ADMIN1!AS41</f>
        <v>0</v>
      </c>
      <c r="E35" s="378" t="str">
        <f>ADMIN1!AW41</f>
        <v>-</v>
      </c>
      <c r="F35" s="378" t="str">
        <f>ADMIN1!AZ41</f>
        <v>-</v>
      </c>
      <c r="G35" s="378" t="str">
        <f>ADMIN1!BC41</f>
        <v>-</v>
      </c>
      <c r="H35" s="378" t="str">
        <f>ADMIN1!BF41</f>
        <v>-</v>
      </c>
      <c r="I35" s="378" t="str">
        <f>ADMIN1!BI41</f>
        <v>-</v>
      </c>
      <c r="J35" s="378" t="str">
        <f>ADMIN1!BL41</f>
        <v>-</v>
      </c>
      <c r="K35" s="378" t="str">
        <f>ADMIN1!BO41</f>
        <v>-</v>
      </c>
      <c r="L35" s="378" t="str">
        <f>ADMIN1!BR41</f>
        <v>-</v>
      </c>
      <c r="M35" s="378" t="str">
        <f>ADMIN1!BU41</f>
        <v>-</v>
      </c>
      <c r="N35" s="378" t="str">
        <f>ADMIN1!BX41</f>
        <v>-</v>
      </c>
      <c r="O35" s="378" t="str">
        <f>ADMIN1!CA41</f>
        <v>-</v>
      </c>
      <c r="P35" s="378" t="str">
        <f>ADMIN1!CD41</f>
        <v>-</v>
      </c>
      <c r="Q35" s="378" t="str">
        <f>ADMIN1!CG41</f>
        <v>-</v>
      </c>
      <c r="R35" s="378" t="str">
        <f>ADMIN1!CJ41</f>
        <v>-</v>
      </c>
      <c r="S35" s="378" t="str">
        <f>ADMIN1!CM41</f>
        <v>-</v>
      </c>
      <c r="T35" s="382" t="str">
        <f>ADMIN1!CP41</f>
        <v>-</v>
      </c>
      <c r="U35" s="382" t="str">
        <f>ADMIN1!CS41</f>
        <v>-</v>
      </c>
      <c r="V35" s="382" t="str">
        <f>ADMIN1!CV41</f>
        <v>-</v>
      </c>
      <c r="W35" s="382" t="str">
        <f>ADMIN1!CY41</f>
        <v>-</v>
      </c>
      <c r="X35" s="382" t="str">
        <f>ADMIN1!DB41</f>
        <v>-</v>
      </c>
    </row>
    <row r="36" spans="1:24" ht="25" customHeight="1" x14ac:dyDescent="0.15">
      <c r="A36" s="375">
        <f>ADMIN1!U42</f>
        <v>0</v>
      </c>
      <c r="B36" s="376">
        <f>ADMIN1!V42</f>
        <v>3746</v>
      </c>
      <c r="C36" s="377" t="str">
        <f>ADMIN1!W42</f>
        <v>Banane deshydratée BIO semi-sèche
    - (Production Rufino, env. 200g)</v>
      </c>
      <c r="D36" s="378">
        <f>ADMIN1!AS42</f>
        <v>0</v>
      </c>
      <c r="E36" s="378" t="str">
        <f>ADMIN1!AW42</f>
        <v>-</v>
      </c>
      <c r="F36" s="378" t="str">
        <f>ADMIN1!AZ42</f>
        <v>-</v>
      </c>
      <c r="G36" s="378" t="str">
        <f>ADMIN1!BC42</f>
        <v>-</v>
      </c>
      <c r="H36" s="378" t="str">
        <f>ADMIN1!BF42</f>
        <v>-</v>
      </c>
      <c r="I36" s="378" t="str">
        <f>ADMIN1!BI42</f>
        <v>-</v>
      </c>
      <c r="J36" s="378" t="str">
        <f>ADMIN1!BL42</f>
        <v>-</v>
      </c>
      <c r="K36" s="378" t="str">
        <f>ADMIN1!BO42</f>
        <v>-</v>
      </c>
      <c r="L36" s="378" t="str">
        <f>ADMIN1!BR42</f>
        <v>-</v>
      </c>
      <c r="M36" s="378" t="str">
        <f>ADMIN1!BU42</f>
        <v>-</v>
      </c>
      <c r="N36" s="378" t="str">
        <f>ADMIN1!BX42</f>
        <v>-</v>
      </c>
      <c r="O36" s="378" t="str">
        <f>ADMIN1!CA42</f>
        <v>-</v>
      </c>
      <c r="P36" s="378" t="str">
        <f>ADMIN1!CD42</f>
        <v>-</v>
      </c>
      <c r="Q36" s="378" t="str">
        <f>ADMIN1!CG42</f>
        <v>-</v>
      </c>
      <c r="R36" s="378" t="str">
        <f>ADMIN1!CJ42</f>
        <v>-</v>
      </c>
      <c r="S36" s="378" t="str">
        <f>ADMIN1!CM42</f>
        <v>-</v>
      </c>
      <c r="T36" s="382" t="str">
        <f>ADMIN1!CP42</f>
        <v>-</v>
      </c>
      <c r="U36" s="382" t="str">
        <f>ADMIN1!CS42</f>
        <v>-</v>
      </c>
      <c r="V36" s="382" t="str">
        <f>ADMIN1!CV42</f>
        <v>-</v>
      </c>
      <c r="W36" s="382" t="str">
        <f>ADMIN1!CY42</f>
        <v>-</v>
      </c>
      <c r="X36" s="382" t="str">
        <f>ADMIN1!DB42</f>
        <v>-</v>
      </c>
    </row>
    <row r="37" spans="1:24" ht="25" customHeight="1" x14ac:dyDescent="0.15">
      <c r="A37" s="375">
        <f>ADMIN1!U43</f>
        <v>0</v>
      </c>
      <c r="B37" s="376">
        <f>ADMIN1!V43</f>
        <v>1458</v>
      </c>
      <c r="C37" s="377" t="str">
        <f>ADMIN1!W43</f>
        <v>Bâtons de cannelle BIO (env. 100g)</v>
      </c>
      <c r="D37" s="378">
        <f>ADMIN1!AS43</f>
        <v>0</v>
      </c>
      <c r="E37" s="378" t="str">
        <f>ADMIN1!AW43</f>
        <v>-</v>
      </c>
      <c r="F37" s="378" t="str">
        <f>ADMIN1!AZ43</f>
        <v>-</v>
      </c>
      <c r="G37" s="378" t="str">
        <f>ADMIN1!BC43</f>
        <v>-</v>
      </c>
      <c r="H37" s="378" t="str">
        <f>ADMIN1!BF43</f>
        <v>-</v>
      </c>
      <c r="I37" s="378" t="str">
        <f>ADMIN1!BI43</f>
        <v>-</v>
      </c>
      <c r="J37" s="378" t="str">
        <f>ADMIN1!BL43</f>
        <v>-</v>
      </c>
      <c r="K37" s="378" t="str">
        <f>ADMIN1!BO43</f>
        <v>-</v>
      </c>
      <c r="L37" s="378" t="str">
        <f>ADMIN1!BR43</f>
        <v>-</v>
      </c>
      <c r="M37" s="378" t="str">
        <f>ADMIN1!BU43</f>
        <v>-</v>
      </c>
      <c r="N37" s="378" t="str">
        <f>ADMIN1!BX43</f>
        <v>-</v>
      </c>
      <c r="O37" s="378" t="str">
        <f>ADMIN1!CA43</f>
        <v>-</v>
      </c>
      <c r="P37" s="378" t="str">
        <f>ADMIN1!CD43</f>
        <v>-</v>
      </c>
      <c r="Q37" s="378" t="str">
        <f>ADMIN1!CG43</f>
        <v>-</v>
      </c>
      <c r="R37" s="378" t="str">
        <f>ADMIN1!CJ43</f>
        <v>-</v>
      </c>
      <c r="S37" s="378" t="str">
        <f>ADMIN1!CM43</f>
        <v>-</v>
      </c>
      <c r="T37" s="382" t="str">
        <f>ADMIN1!CP43</f>
        <v>-</v>
      </c>
      <c r="U37" s="382" t="str">
        <f>ADMIN1!CS43</f>
        <v>-</v>
      </c>
      <c r="V37" s="382" t="str">
        <f>ADMIN1!CV43</f>
        <v>-</v>
      </c>
      <c r="W37" s="382" t="str">
        <f>ADMIN1!CY43</f>
        <v>-</v>
      </c>
      <c r="X37" s="382" t="str">
        <f>ADMIN1!DB43</f>
        <v>-</v>
      </c>
    </row>
    <row r="38" spans="1:24" ht="25" customHeight="1" x14ac:dyDescent="0.15">
      <c r="A38" s="375">
        <f>ADMIN1!U44</f>
        <v>0</v>
      </c>
      <c r="B38" s="376" t="str">
        <f>ADMIN1!V44</f>
        <v>1124-1275-1679</v>
      </c>
      <c r="C38" s="377" t="str">
        <f>ADMIN1!W44</f>
        <v>Betterave BIO</v>
      </c>
      <c r="D38" s="378">
        <f>ADMIN1!AS44</f>
        <v>0</v>
      </c>
      <c r="E38" s="378" t="str">
        <f>ADMIN1!AW44</f>
        <v>-</v>
      </c>
      <c r="F38" s="378" t="str">
        <f>ADMIN1!AZ44</f>
        <v>-</v>
      </c>
      <c r="G38" s="378" t="str">
        <f>ADMIN1!BC44</f>
        <v>-</v>
      </c>
      <c r="H38" s="378" t="str">
        <f>ADMIN1!BF44</f>
        <v>-</v>
      </c>
      <c r="I38" s="378" t="str">
        <f>ADMIN1!BI44</f>
        <v>-</v>
      </c>
      <c r="J38" s="378" t="str">
        <f>ADMIN1!BL44</f>
        <v>-</v>
      </c>
      <c r="K38" s="378" t="str">
        <f>ADMIN1!BO44</f>
        <v>-</v>
      </c>
      <c r="L38" s="378" t="str">
        <f>ADMIN1!BR44</f>
        <v>-</v>
      </c>
      <c r="M38" s="378" t="str">
        <f>ADMIN1!BU44</f>
        <v>-</v>
      </c>
      <c r="N38" s="378" t="str">
        <f>ADMIN1!BX44</f>
        <v>-</v>
      </c>
      <c r="O38" s="378" t="str">
        <f>ADMIN1!CA44</f>
        <v>-</v>
      </c>
      <c r="P38" s="378" t="str">
        <f>ADMIN1!CD44</f>
        <v>-</v>
      </c>
      <c r="Q38" s="378" t="str">
        <f>ADMIN1!CG44</f>
        <v>-</v>
      </c>
      <c r="R38" s="378" t="str">
        <f>ADMIN1!CJ44</f>
        <v>-</v>
      </c>
      <c r="S38" s="378" t="str">
        <f>ADMIN1!CM44</f>
        <v>-</v>
      </c>
      <c r="T38" s="382" t="str">
        <f>ADMIN1!CP44</f>
        <v>-</v>
      </c>
      <c r="U38" s="382" t="str">
        <f>ADMIN1!CS44</f>
        <v>-</v>
      </c>
      <c r="V38" s="382" t="str">
        <f>ADMIN1!CV44</f>
        <v>-</v>
      </c>
      <c r="W38" s="382" t="str">
        <f>ADMIN1!CY44</f>
        <v>-</v>
      </c>
      <c r="X38" s="382" t="str">
        <f>ADMIN1!DB44</f>
        <v>-</v>
      </c>
    </row>
    <row r="39" spans="1:24" ht="25" customHeight="1" x14ac:dyDescent="0.15">
      <c r="A39" s="375">
        <f>ADMIN1!U45</f>
        <v>0</v>
      </c>
      <c r="B39" s="376">
        <f>ADMIN1!V45</f>
        <v>1696</v>
      </c>
      <c r="C39" s="377" t="str">
        <f>ADMIN1!W45</f>
        <v>Betterave en poudre BIO (env. 1kg)</v>
      </c>
      <c r="D39" s="378">
        <f>ADMIN1!AS45</f>
        <v>0</v>
      </c>
      <c r="E39" s="378" t="str">
        <f>ADMIN1!AW45</f>
        <v>-</v>
      </c>
      <c r="F39" s="378" t="str">
        <f>ADMIN1!AZ45</f>
        <v>-</v>
      </c>
      <c r="G39" s="378" t="str">
        <f>ADMIN1!BC45</f>
        <v>-</v>
      </c>
      <c r="H39" s="378" t="str">
        <f>ADMIN1!BF45</f>
        <v>-</v>
      </c>
      <c r="I39" s="378" t="str">
        <f>ADMIN1!BI45</f>
        <v>-</v>
      </c>
      <c r="J39" s="378" t="str">
        <f>ADMIN1!BL45</f>
        <v>-</v>
      </c>
      <c r="K39" s="378" t="str">
        <f>ADMIN1!BO45</f>
        <v>-</v>
      </c>
      <c r="L39" s="378" t="str">
        <f>ADMIN1!BR45</f>
        <v>-</v>
      </c>
      <c r="M39" s="378" t="str">
        <f>ADMIN1!BU45</f>
        <v>-</v>
      </c>
      <c r="N39" s="378" t="str">
        <f>ADMIN1!BX45</f>
        <v>-</v>
      </c>
      <c r="O39" s="378" t="str">
        <f>ADMIN1!CA45</f>
        <v>-</v>
      </c>
      <c r="P39" s="378" t="str">
        <f>ADMIN1!CD45</f>
        <v>-</v>
      </c>
      <c r="Q39" s="378" t="str">
        <f>ADMIN1!CG45</f>
        <v>-</v>
      </c>
      <c r="R39" s="378" t="str">
        <f>ADMIN1!CJ45</f>
        <v>-</v>
      </c>
      <c r="S39" s="378" t="str">
        <f>ADMIN1!CM45</f>
        <v>-</v>
      </c>
      <c r="T39" s="382" t="str">
        <f>ADMIN1!CP45</f>
        <v>-</v>
      </c>
      <c r="U39" s="382" t="str">
        <f>ADMIN1!CS45</f>
        <v>-</v>
      </c>
      <c r="V39" s="382" t="str">
        <f>ADMIN1!CV45</f>
        <v>-</v>
      </c>
      <c r="W39" s="382" t="str">
        <f>ADMIN1!CY45</f>
        <v>-</v>
      </c>
      <c r="X39" s="382" t="str">
        <f>ADMIN1!DB45</f>
        <v>-</v>
      </c>
    </row>
    <row r="40" spans="1:24" ht="25" customHeight="1" x14ac:dyDescent="0.15">
      <c r="A40" s="375">
        <f>ADMIN1!U46</f>
        <v>0</v>
      </c>
      <c r="B40" s="376">
        <f>ADMIN1!V46</f>
        <v>1696</v>
      </c>
      <c r="C40" s="377" t="str">
        <f>ADMIN1!W46</f>
        <v>Betterave en poudre BIO (env. 500g)</v>
      </c>
      <c r="D40" s="378">
        <f>ADMIN1!AS46</f>
        <v>0</v>
      </c>
      <c r="E40" s="378" t="str">
        <f>ADMIN1!AW46</f>
        <v>-</v>
      </c>
      <c r="F40" s="378" t="str">
        <f>ADMIN1!AZ46</f>
        <v>-</v>
      </c>
      <c r="G40" s="378" t="str">
        <f>ADMIN1!BC46</f>
        <v>-</v>
      </c>
      <c r="H40" s="378" t="str">
        <f>ADMIN1!BF46</f>
        <v>-</v>
      </c>
      <c r="I40" s="378" t="str">
        <f>ADMIN1!BI46</f>
        <v>-</v>
      </c>
      <c r="J40" s="378" t="str">
        <f>ADMIN1!BL46</f>
        <v>-</v>
      </c>
      <c r="K40" s="378" t="str">
        <f>ADMIN1!BO46</f>
        <v>-</v>
      </c>
      <c r="L40" s="378" t="str">
        <f>ADMIN1!BR46</f>
        <v>-</v>
      </c>
      <c r="M40" s="378" t="str">
        <f>ADMIN1!BU46</f>
        <v>-</v>
      </c>
      <c r="N40" s="378" t="str">
        <f>ADMIN1!BX46</f>
        <v>-</v>
      </c>
      <c r="O40" s="378" t="str">
        <f>ADMIN1!CA46</f>
        <v>-</v>
      </c>
      <c r="P40" s="378" t="str">
        <f>ADMIN1!CD46</f>
        <v>-</v>
      </c>
      <c r="Q40" s="378" t="str">
        <f>ADMIN1!CG46</f>
        <v>-</v>
      </c>
      <c r="R40" s="378" t="str">
        <f>ADMIN1!CJ46</f>
        <v>-</v>
      </c>
      <c r="S40" s="378" t="str">
        <f>ADMIN1!CM46</f>
        <v>-</v>
      </c>
      <c r="T40" s="382" t="str">
        <f>ADMIN1!CP46</f>
        <v>-</v>
      </c>
      <c r="U40" s="382" t="str">
        <f>ADMIN1!CS46</f>
        <v>-</v>
      </c>
      <c r="V40" s="382" t="str">
        <f>ADMIN1!CV46</f>
        <v>-</v>
      </c>
      <c r="W40" s="382" t="str">
        <f>ADMIN1!CY46</f>
        <v>-</v>
      </c>
      <c r="X40" s="382" t="str">
        <f>ADMIN1!DB46</f>
        <v>-</v>
      </c>
    </row>
    <row r="41" spans="1:24" ht="25" customHeight="1" x14ac:dyDescent="0.15">
      <c r="A41" s="375">
        <f>ADMIN1!U47</f>
        <v>0</v>
      </c>
      <c r="B41" s="376">
        <f>ADMIN1!V47</f>
        <v>1758</v>
      </c>
      <c r="C41" s="377" t="str">
        <f>ADMIN1!W47</f>
        <v>Beurre de cacao BIO (env. 1kg)</v>
      </c>
      <c r="D41" s="378">
        <f>ADMIN1!AS47</f>
        <v>0</v>
      </c>
      <c r="E41" s="378" t="str">
        <f>ADMIN1!AW47</f>
        <v>-</v>
      </c>
      <c r="F41" s="378" t="str">
        <f>ADMIN1!AZ47</f>
        <v>-</v>
      </c>
      <c r="G41" s="378" t="str">
        <f>ADMIN1!BC47</f>
        <v>-</v>
      </c>
      <c r="H41" s="378" t="str">
        <f>ADMIN1!BF47</f>
        <v>-</v>
      </c>
      <c r="I41" s="378" t="str">
        <f>ADMIN1!BI47</f>
        <v>-</v>
      </c>
      <c r="J41" s="378" t="str">
        <f>ADMIN1!BL47</f>
        <v>-</v>
      </c>
      <c r="K41" s="378" t="str">
        <f>ADMIN1!BO47</f>
        <v>-</v>
      </c>
      <c r="L41" s="378" t="str">
        <f>ADMIN1!BR47</f>
        <v>-</v>
      </c>
      <c r="M41" s="378" t="str">
        <f>ADMIN1!BU47</f>
        <v>-</v>
      </c>
      <c r="N41" s="378" t="str">
        <f>ADMIN1!BX47</f>
        <v>-</v>
      </c>
      <c r="O41" s="378" t="str">
        <f>ADMIN1!CA47</f>
        <v>-</v>
      </c>
      <c r="P41" s="378" t="str">
        <f>ADMIN1!CD47</f>
        <v>-</v>
      </c>
      <c r="Q41" s="378" t="str">
        <f>ADMIN1!CG47</f>
        <v>-</v>
      </c>
      <c r="R41" s="378" t="str">
        <f>ADMIN1!CJ47</f>
        <v>-</v>
      </c>
      <c r="S41" s="378" t="str">
        <f>ADMIN1!CM47</f>
        <v>-</v>
      </c>
      <c r="T41" s="382" t="str">
        <f>ADMIN1!CP47</f>
        <v>-</v>
      </c>
      <c r="U41" s="382" t="str">
        <f>ADMIN1!CS47</f>
        <v>-</v>
      </c>
      <c r="V41" s="382" t="str">
        <f>ADMIN1!CV47</f>
        <v>-</v>
      </c>
      <c r="W41" s="382" t="str">
        <f>ADMIN1!CY47</f>
        <v>-</v>
      </c>
      <c r="X41" s="382" t="str">
        <f>ADMIN1!DB47</f>
        <v>-</v>
      </c>
    </row>
    <row r="42" spans="1:24" ht="25" customHeight="1" x14ac:dyDescent="0.15">
      <c r="A42" s="375">
        <f>ADMIN1!U48</f>
        <v>0</v>
      </c>
      <c r="B42" s="376">
        <f>ADMIN1!V48</f>
        <v>1257</v>
      </c>
      <c r="C42" s="377" t="str">
        <f>ADMIN1!W48</f>
        <v>Blette BIO</v>
      </c>
      <c r="D42" s="378">
        <f>ADMIN1!AS48</f>
        <v>0</v>
      </c>
      <c r="E42" s="378" t="str">
        <f>ADMIN1!AW48</f>
        <v>-</v>
      </c>
      <c r="F42" s="378" t="str">
        <f>ADMIN1!AZ48</f>
        <v>-</v>
      </c>
      <c r="G42" s="378" t="str">
        <f>ADMIN1!BC48</f>
        <v>-</v>
      </c>
      <c r="H42" s="378" t="str">
        <f>ADMIN1!BF48</f>
        <v>-</v>
      </c>
      <c r="I42" s="378" t="str">
        <f>ADMIN1!BI48</f>
        <v>-</v>
      </c>
      <c r="J42" s="378" t="str">
        <f>ADMIN1!BL48</f>
        <v>-</v>
      </c>
      <c r="K42" s="378" t="str">
        <f>ADMIN1!BO48</f>
        <v>-</v>
      </c>
      <c r="L42" s="378" t="str">
        <f>ADMIN1!BR48</f>
        <v>-</v>
      </c>
      <c r="M42" s="378" t="str">
        <f>ADMIN1!BU48</f>
        <v>-</v>
      </c>
      <c r="N42" s="378" t="str">
        <f>ADMIN1!BX48</f>
        <v>-</v>
      </c>
      <c r="O42" s="378" t="str">
        <f>ADMIN1!CA48</f>
        <v>-</v>
      </c>
      <c r="P42" s="378" t="str">
        <f>ADMIN1!CD48</f>
        <v>-</v>
      </c>
      <c r="Q42" s="378" t="str">
        <f>ADMIN1!CG48</f>
        <v>-</v>
      </c>
      <c r="R42" s="378" t="str">
        <f>ADMIN1!CJ48</f>
        <v>-</v>
      </c>
      <c r="S42" s="378" t="str">
        <f>ADMIN1!CM48</f>
        <v>-</v>
      </c>
      <c r="T42" s="382" t="str">
        <f>ADMIN1!CP48</f>
        <v>-</v>
      </c>
      <c r="U42" s="382" t="str">
        <f>ADMIN1!CS48</f>
        <v>-</v>
      </c>
      <c r="V42" s="382" t="str">
        <f>ADMIN1!CV48</f>
        <v>-</v>
      </c>
      <c r="W42" s="382" t="str">
        <f>ADMIN1!CY48</f>
        <v>-</v>
      </c>
      <c r="X42" s="382" t="str">
        <f>ADMIN1!DB48</f>
        <v>-</v>
      </c>
    </row>
    <row r="43" spans="1:24" ht="25" customHeight="1" x14ac:dyDescent="0.15">
      <c r="A43" s="375">
        <f>ADMIN1!U49</f>
        <v>0</v>
      </c>
      <c r="B43" s="376">
        <f>ADMIN1!V49</f>
        <v>1597</v>
      </c>
      <c r="C43" s="377" t="str">
        <f>ADMIN1!W49</f>
        <v xml:space="preserve">Cacao en poudre CRU BIO (env. 1 kg) </v>
      </c>
      <c r="D43" s="378">
        <f>ADMIN1!AS49</f>
        <v>0</v>
      </c>
      <c r="E43" s="378" t="str">
        <f>ADMIN1!AW49</f>
        <v>-</v>
      </c>
      <c r="F43" s="378" t="str">
        <f>ADMIN1!AZ49</f>
        <v>-</v>
      </c>
      <c r="G43" s="378" t="str">
        <f>ADMIN1!BC49</f>
        <v>-</v>
      </c>
      <c r="H43" s="378" t="str">
        <f>ADMIN1!BF49</f>
        <v>-</v>
      </c>
      <c r="I43" s="378" t="str">
        <f>ADMIN1!BI49</f>
        <v>-</v>
      </c>
      <c r="J43" s="378" t="str">
        <f>ADMIN1!BL49</f>
        <v>-</v>
      </c>
      <c r="K43" s="378" t="str">
        <f>ADMIN1!BO49</f>
        <v>-</v>
      </c>
      <c r="L43" s="378" t="str">
        <f>ADMIN1!BR49</f>
        <v>-</v>
      </c>
      <c r="M43" s="378" t="str">
        <f>ADMIN1!BU49</f>
        <v>-</v>
      </c>
      <c r="N43" s="378" t="str">
        <f>ADMIN1!BX49</f>
        <v>-</v>
      </c>
      <c r="O43" s="378" t="str">
        <f>ADMIN1!CA49</f>
        <v>-</v>
      </c>
      <c r="P43" s="378" t="str">
        <f>ADMIN1!CD49</f>
        <v>-</v>
      </c>
      <c r="Q43" s="378" t="str">
        <f>ADMIN1!CG49</f>
        <v>-</v>
      </c>
      <c r="R43" s="378" t="str">
        <f>ADMIN1!CJ49</f>
        <v>-</v>
      </c>
      <c r="S43" s="378" t="str">
        <f>ADMIN1!CM49</f>
        <v>-</v>
      </c>
      <c r="T43" s="382" t="str">
        <f>ADMIN1!CP49</f>
        <v>-</v>
      </c>
      <c r="U43" s="382" t="str">
        <f>ADMIN1!CS49</f>
        <v>-</v>
      </c>
      <c r="V43" s="382" t="str">
        <f>ADMIN1!CV49</f>
        <v>-</v>
      </c>
      <c r="W43" s="382" t="str">
        <f>ADMIN1!CY49</f>
        <v>-</v>
      </c>
      <c r="X43" s="382" t="str">
        <f>ADMIN1!DB49</f>
        <v>-</v>
      </c>
    </row>
    <row r="44" spans="1:24" ht="25" customHeight="1" x14ac:dyDescent="0.15">
      <c r="A44" s="375">
        <f>ADMIN1!U50</f>
        <v>0</v>
      </c>
      <c r="B44" s="376">
        <f>ADMIN1!V50</f>
        <v>6099</v>
      </c>
      <c r="C44" s="377" t="str">
        <f>ADMIN1!W50</f>
        <v>Camu Camu en poudre BIO (env. 250g)</v>
      </c>
      <c r="D44" s="378">
        <f>ADMIN1!AS50</f>
        <v>0</v>
      </c>
      <c r="E44" s="378" t="str">
        <f>ADMIN1!AW50</f>
        <v>-</v>
      </c>
      <c r="F44" s="378" t="str">
        <f>ADMIN1!AZ50</f>
        <v>-</v>
      </c>
      <c r="G44" s="378" t="str">
        <f>ADMIN1!BC50</f>
        <v>-</v>
      </c>
      <c r="H44" s="378" t="str">
        <f>ADMIN1!BF50</f>
        <v>-</v>
      </c>
      <c r="I44" s="378" t="str">
        <f>ADMIN1!BI50</f>
        <v>-</v>
      </c>
      <c r="J44" s="378" t="str">
        <f>ADMIN1!BL50</f>
        <v>-</v>
      </c>
      <c r="K44" s="378" t="str">
        <f>ADMIN1!BO50</f>
        <v>-</v>
      </c>
      <c r="L44" s="378" t="str">
        <f>ADMIN1!BR50</f>
        <v>-</v>
      </c>
      <c r="M44" s="378" t="str">
        <f>ADMIN1!BU50</f>
        <v>-</v>
      </c>
      <c r="N44" s="378" t="str">
        <f>ADMIN1!BX50</f>
        <v>-</v>
      </c>
      <c r="O44" s="378" t="str">
        <f>ADMIN1!CA50</f>
        <v>-</v>
      </c>
      <c r="P44" s="378" t="str">
        <f>ADMIN1!CD50</f>
        <v>-</v>
      </c>
      <c r="Q44" s="378" t="str">
        <f>ADMIN1!CG50</f>
        <v>-</v>
      </c>
      <c r="R44" s="378" t="str">
        <f>ADMIN1!CJ50</f>
        <v>-</v>
      </c>
      <c r="S44" s="378" t="str">
        <f>ADMIN1!CM50</f>
        <v>-</v>
      </c>
      <c r="T44" s="382" t="str">
        <f>ADMIN1!CP50</f>
        <v>-</v>
      </c>
      <c r="U44" s="382" t="str">
        <f>ADMIN1!CS50</f>
        <v>-</v>
      </c>
      <c r="V44" s="382" t="str">
        <f>ADMIN1!CV50</f>
        <v>-</v>
      </c>
      <c r="W44" s="382" t="str">
        <f>ADMIN1!CY50</f>
        <v>-</v>
      </c>
      <c r="X44" s="382" t="str">
        <f>ADMIN1!DB50</f>
        <v>-</v>
      </c>
    </row>
    <row r="45" spans="1:24" ht="25" customHeight="1" x14ac:dyDescent="0.15">
      <c r="A45" s="375">
        <f>ADMIN1!U51</f>
        <v>0</v>
      </c>
      <c r="B45" s="376">
        <f>ADMIN1!V51</f>
        <v>3210</v>
      </c>
      <c r="C45" s="377" t="str">
        <f>ADMIN1!W51</f>
        <v>Carambole / fruit étoilé</v>
      </c>
      <c r="D45" s="378">
        <f>ADMIN1!AS51</f>
        <v>0</v>
      </c>
      <c r="E45" s="378" t="str">
        <f>ADMIN1!AW51</f>
        <v>-</v>
      </c>
      <c r="F45" s="378" t="str">
        <f>ADMIN1!AZ51</f>
        <v>-</v>
      </c>
      <c r="G45" s="378" t="str">
        <f>ADMIN1!BC51</f>
        <v>-</v>
      </c>
      <c r="H45" s="378" t="str">
        <f>ADMIN1!BF51</f>
        <v>-</v>
      </c>
      <c r="I45" s="378" t="str">
        <f>ADMIN1!BI51</f>
        <v>-</v>
      </c>
      <c r="J45" s="378" t="str">
        <f>ADMIN1!BL51</f>
        <v>-</v>
      </c>
      <c r="K45" s="378" t="str">
        <f>ADMIN1!BO51</f>
        <v>-</v>
      </c>
      <c r="L45" s="378" t="str">
        <f>ADMIN1!BR51</f>
        <v>-</v>
      </c>
      <c r="M45" s="378" t="str">
        <f>ADMIN1!BU51</f>
        <v>-</v>
      </c>
      <c r="N45" s="378" t="str">
        <f>ADMIN1!BX51</f>
        <v>-</v>
      </c>
      <c r="O45" s="378" t="str">
        <f>ADMIN1!CA51</f>
        <v>-</v>
      </c>
      <c r="P45" s="378" t="str">
        <f>ADMIN1!CD51</f>
        <v>-</v>
      </c>
      <c r="Q45" s="378" t="str">
        <f>ADMIN1!CG51</f>
        <v>-</v>
      </c>
      <c r="R45" s="378" t="str">
        <f>ADMIN1!CJ51</f>
        <v>-</v>
      </c>
      <c r="S45" s="378" t="str">
        <f>ADMIN1!CM51</f>
        <v>-</v>
      </c>
      <c r="T45" s="382" t="str">
        <f>ADMIN1!CP51</f>
        <v>-</v>
      </c>
      <c r="U45" s="382" t="str">
        <f>ADMIN1!CS51</f>
        <v>-</v>
      </c>
      <c r="V45" s="382" t="str">
        <f>ADMIN1!CV51</f>
        <v>-</v>
      </c>
      <c r="W45" s="382" t="str">
        <f>ADMIN1!CY51</f>
        <v>-</v>
      </c>
      <c r="X45" s="382" t="str">
        <f>ADMIN1!DB51</f>
        <v>-</v>
      </c>
    </row>
    <row r="46" spans="1:24" ht="25" customHeight="1" x14ac:dyDescent="0.15">
      <c r="A46" s="375">
        <f>ADMIN1!U52</f>
        <v>0</v>
      </c>
      <c r="B46" s="376">
        <f>ADMIN1!V52</f>
        <v>5075</v>
      </c>
      <c r="C46" s="377" t="str">
        <f>ADMIN1!W52</f>
        <v>Carotte avec fane</v>
      </c>
      <c r="D46" s="378">
        <f>ADMIN1!AS52</f>
        <v>0</v>
      </c>
      <c r="E46" s="378" t="str">
        <f>ADMIN1!AW52</f>
        <v>-</v>
      </c>
      <c r="F46" s="378" t="str">
        <f>ADMIN1!AZ52</f>
        <v>-</v>
      </c>
      <c r="G46" s="378" t="str">
        <f>ADMIN1!BC52</f>
        <v>-</v>
      </c>
      <c r="H46" s="378" t="str">
        <f>ADMIN1!BF52</f>
        <v>-</v>
      </c>
      <c r="I46" s="378" t="str">
        <f>ADMIN1!BI52</f>
        <v>-</v>
      </c>
      <c r="J46" s="378" t="str">
        <f>ADMIN1!BL52</f>
        <v>-</v>
      </c>
      <c r="K46" s="378" t="str">
        <f>ADMIN1!BO52</f>
        <v>-</v>
      </c>
      <c r="L46" s="378" t="str">
        <f>ADMIN1!BR52</f>
        <v>-</v>
      </c>
      <c r="M46" s="378" t="str">
        <f>ADMIN1!BU52</f>
        <v>-</v>
      </c>
      <c r="N46" s="378" t="str">
        <f>ADMIN1!BX52</f>
        <v>-</v>
      </c>
      <c r="O46" s="378" t="str">
        <f>ADMIN1!CA52</f>
        <v>-</v>
      </c>
      <c r="P46" s="378" t="str">
        <f>ADMIN1!CD52</f>
        <v>-</v>
      </c>
      <c r="Q46" s="378" t="str">
        <f>ADMIN1!CG52</f>
        <v>-</v>
      </c>
      <c r="R46" s="378" t="str">
        <f>ADMIN1!CJ52</f>
        <v>-</v>
      </c>
      <c r="S46" s="378" t="str">
        <f>ADMIN1!CM52</f>
        <v>-</v>
      </c>
      <c r="T46" s="382" t="str">
        <f>ADMIN1!CP52</f>
        <v>-</v>
      </c>
      <c r="U46" s="382" t="str">
        <f>ADMIN1!CS52</f>
        <v>-</v>
      </c>
      <c r="V46" s="382" t="str">
        <f>ADMIN1!CV52</f>
        <v>-</v>
      </c>
      <c r="W46" s="382" t="str">
        <f>ADMIN1!CY52</f>
        <v>-</v>
      </c>
      <c r="X46" s="382" t="str">
        <f>ADMIN1!DB52</f>
        <v>-</v>
      </c>
    </row>
    <row r="47" spans="1:24" ht="25" customHeight="1" x14ac:dyDescent="0.15">
      <c r="A47" s="375">
        <f>ADMIN1!U53</f>
        <v>0</v>
      </c>
      <c r="B47" s="376">
        <f>ADMIN1!V53</f>
        <v>3017</v>
      </c>
      <c r="C47" s="377" t="str">
        <f>ADMIN1!W53</f>
        <v>Carotte sans fane</v>
      </c>
      <c r="D47" s="378">
        <f>ADMIN1!AS53</f>
        <v>0</v>
      </c>
      <c r="E47" s="378" t="str">
        <f>ADMIN1!AW53</f>
        <v>-</v>
      </c>
      <c r="F47" s="378" t="str">
        <f>ADMIN1!AZ53</f>
        <v>-</v>
      </c>
      <c r="G47" s="378" t="str">
        <f>ADMIN1!BC53</f>
        <v>-</v>
      </c>
      <c r="H47" s="378" t="str">
        <f>ADMIN1!BF53</f>
        <v>-</v>
      </c>
      <c r="I47" s="378" t="str">
        <f>ADMIN1!BI53</f>
        <v>-</v>
      </c>
      <c r="J47" s="378" t="str">
        <f>ADMIN1!BL53</f>
        <v>-</v>
      </c>
      <c r="K47" s="378" t="str">
        <f>ADMIN1!BO53</f>
        <v>-</v>
      </c>
      <c r="L47" s="378" t="str">
        <f>ADMIN1!BR53</f>
        <v>-</v>
      </c>
      <c r="M47" s="378" t="str">
        <f>ADMIN1!BU53</f>
        <v>-</v>
      </c>
      <c r="N47" s="378" t="str">
        <f>ADMIN1!BX53</f>
        <v>-</v>
      </c>
      <c r="O47" s="378" t="str">
        <f>ADMIN1!CA53</f>
        <v>-</v>
      </c>
      <c r="P47" s="378" t="str">
        <f>ADMIN1!CD53</f>
        <v>-</v>
      </c>
      <c r="Q47" s="378" t="str">
        <f>ADMIN1!CG53</f>
        <v>-</v>
      </c>
      <c r="R47" s="378" t="str">
        <f>ADMIN1!CJ53</f>
        <v>-</v>
      </c>
      <c r="S47" s="378" t="str">
        <f>ADMIN1!CM53</f>
        <v>-</v>
      </c>
      <c r="T47" s="382" t="str">
        <f>ADMIN1!CP53</f>
        <v>-</v>
      </c>
      <c r="U47" s="382" t="str">
        <f>ADMIN1!CS53</f>
        <v>-</v>
      </c>
      <c r="V47" s="382" t="str">
        <f>ADMIN1!CV53</f>
        <v>-</v>
      </c>
      <c r="W47" s="382" t="str">
        <f>ADMIN1!CY53</f>
        <v>-</v>
      </c>
      <c r="X47" s="382" t="str">
        <f>ADMIN1!DB53</f>
        <v>-</v>
      </c>
    </row>
    <row r="48" spans="1:24" ht="25" customHeight="1" x14ac:dyDescent="0.15">
      <c r="A48" s="375">
        <f>ADMIN1!U54</f>
        <v>0</v>
      </c>
      <c r="B48" s="376">
        <f>ADMIN1!V54</f>
        <v>1034</v>
      </c>
      <c r="C48" s="377" t="str">
        <f>ADMIN1!W54</f>
        <v>Carotte sans fane BIO</v>
      </c>
      <c r="D48" s="378">
        <f>ADMIN1!AS54</f>
        <v>0</v>
      </c>
      <c r="E48" s="378" t="str">
        <f>ADMIN1!AW54</f>
        <v>-</v>
      </c>
      <c r="F48" s="378" t="str">
        <f>ADMIN1!AZ54</f>
        <v>-</v>
      </c>
      <c r="G48" s="378" t="str">
        <f>ADMIN1!BC54</f>
        <v>-</v>
      </c>
      <c r="H48" s="378" t="str">
        <f>ADMIN1!BF54</f>
        <v>-</v>
      </c>
      <c r="I48" s="378" t="str">
        <f>ADMIN1!BI54</f>
        <v>-</v>
      </c>
      <c r="J48" s="378" t="str">
        <f>ADMIN1!BL54</f>
        <v>-</v>
      </c>
      <c r="K48" s="378" t="str">
        <f>ADMIN1!BO54</f>
        <v>-</v>
      </c>
      <c r="L48" s="378" t="str">
        <f>ADMIN1!BR54</f>
        <v>-</v>
      </c>
      <c r="M48" s="378" t="str">
        <f>ADMIN1!BU54</f>
        <v>-</v>
      </c>
      <c r="N48" s="378" t="str">
        <f>ADMIN1!BX54</f>
        <v>-</v>
      </c>
      <c r="O48" s="378" t="str">
        <f>ADMIN1!CA54</f>
        <v>-</v>
      </c>
      <c r="P48" s="378" t="str">
        <f>ADMIN1!CD54</f>
        <v>-</v>
      </c>
      <c r="Q48" s="378" t="str">
        <f>ADMIN1!CG54</f>
        <v>-</v>
      </c>
      <c r="R48" s="378" t="str">
        <f>ADMIN1!CJ54</f>
        <v>-</v>
      </c>
      <c r="S48" s="378" t="str">
        <f>ADMIN1!CM54</f>
        <v>-</v>
      </c>
      <c r="T48" s="382" t="str">
        <f>ADMIN1!CP54</f>
        <v>-</v>
      </c>
      <c r="U48" s="382" t="str">
        <f>ADMIN1!CS54</f>
        <v>-</v>
      </c>
      <c r="V48" s="382" t="str">
        <f>ADMIN1!CV54</f>
        <v>-</v>
      </c>
      <c r="W48" s="382" t="str">
        <f>ADMIN1!CY54</f>
        <v>-</v>
      </c>
      <c r="X48" s="382" t="str">
        <f>ADMIN1!DB54</f>
        <v>-</v>
      </c>
    </row>
    <row r="49" spans="1:24" ht="25" customHeight="1" x14ac:dyDescent="0.15">
      <c r="A49" s="375">
        <f>ADMIN1!U55</f>
        <v>0</v>
      </c>
      <c r="B49" s="376">
        <f>ADMIN1!V55</f>
        <v>6117</v>
      </c>
      <c r="C49" s="377" t="str">
        <f>ADMIN1!W55</f>
        <v>Caroube de l'Alpujarra BIO (env 400g)</v>
      </c>
      <c r="D49" s="378">
        <f>ADMIN1!AS55</f>
        <v>0</v>
      </c>
      <c r="E49" s="378" t="str">
        <f>ADMIN1!AW55</f>
        <v>-</v>
      </c>
      <c r="F49" s="378" t="str">
        <f>ADMIN1!AZ55</f>
        <v>-</v>
      </c>
      <c r="G49" s="378" t="str">
        <f>ADMIN1!BC55</f>
        <v>-</v>
      </c>
      <c r="H49" s="378" t="str">
        <f>ADMIN1!BF55</f>
        <v>-</v>
      </c>
      <c r="I49" s="378" t="str">
        <f>ADMIN1!BI55</f>
        <v>-</v>
      </c>
      <c r="J49" s="378" t="str">
        <f>ADMIN1!BL55</f>
        <v>-</v>
      </c>
      <c r="K49" s="378" t="str">
        <f>ADMIN1!BO55</f>
        <v>-</v>
      </c>
      <c r="L49" s="378" t="str">
        <f>ADMIN1!BR55</f>
        <v>-</v>
      </c>
      <c r="M49" s="378" t="str">
        <f>ADMIN1!BU55</f>
        <v>-</v>
      </c>
      <c r="N49" s="378" t="str">
        <f>ADMIN1!BX55</f>
        <v>-</v>
      </c>
      <c r="O49" s="378" t="str">
        <f>ADMIN1!CA55</f>
        <v>-</v>
      </c>
      <c r="P49" s="378" t="str">
        <f>ADMIN1!CD55</f>
        <v>-</v>
      </c>
      <c r="Q49" s="378" t="str">
        <f>ADMIN1!CG55</f>
        <v>-</v>
      </c>
      <c r="R49" s="378" t="str">
        <f>ADMIN1!CJ55</f>
        <v>-</v>
      </c>
      <c r="S49" s="378" t="str">
        <f>ADMIN1!CM55</f>
        <v>-</v>
      </c>
      <c r="T49" s="382" t="str">
        <f>ADMIN1!CP55</f>
        <v>-</v>
      </c>
      <c r="U49" s="382" t="str">
        <f>ADMIN1!CS55</f>
        <v>-</v>
      </c>
      <c r="V49" s="382" t="str">
        <f>ADMIN1!CV55</f>
        <v>-</v>
      </c>
      <c r="W49" s="382" t="str">
        <f>ADMIN1!CY55</f>
        <v>-</v>
      </c>
      <c r="X49" s="382" t="str">
        <f>ADMIN1!DB55</f>
        <v>-</v>
      </c>
    </row>
    <row r="50" spans="1:24" ht="25" customHeight="1" x14ac:dyDescent="0.15">
      <c r="A50" s="375">
        <f>ADMIN1!U56</f>
        <v>0</v>
      </c>
      <c r="B50" s="376">
        <f>ADMIN1!V56</f>
        <v>3023</v>
      </c>
      <c r="C50" s="377" t="str">
        <f>ADMIN1!W56</f>
        <v>Céleri vert</v>
      </c>
      <c r="D50" s="378">
        <f>ADMIN1!AS56</f>
        <v>0</v>
      </c>
      <c r="E50" s="378" t="str">
        <f>ADMIN1!AW56</f>
        <v>-</v>
      </c>
      <c r="F50" s="378" t="str">
        <f>ADMIN1!AZ56</f>
        <v>-</v>
      </c>
      <c r="G50" s="378" t="str">
        <f>ADMIN1!BC56</f>
        <v>-</v>
      </c>
      <c r="H50" s="378" t="str">
        <f>ADMIN1!BF56</f>
        <v>-</v>
      </c>
      <c r="I50" s="378" t="str">
        <f>ADMIN1!BI56</f>
        <v>-</v>
      </c>
      <c r="J50" s="378" t="str">
        <f>ADMIN1!BL56</f>
        <v>-</v>
      </c>
      <c r="K50" s="378" t="str">
        <f>ADMIN1!BO56</f>
        <v>-</v>
      </c>
      <c r="L50" s="378" t="str">
        <f>ADMIN1!BR56</f>
        <v>-</v>
      </c>
      <c r="M50" s="378" t="str">
        <f>ADMIN1!BU56</f>
        <v>-</v>
      </c>
      <c r="N50" s="378" t="str">
        <f>ADMIN1!BX56</f>
        <v>-</v>
      </c>
      <c r="O50" s="378" t="str">
        <f>ADMIN1!CA56</f>
        <v>-</v>
      </c>
      <c r="P50" s="378" t="str">
        <f>ADMIN1!CD56</f>
        <v>-</v>
      </c>
      <c r="Q50" s="378" t="str">
        <f>ADMIN1!CG56</f>
        <v>-</v>
      </c>
      <c r="R50" s="378" t="str">
        <f>ADMIN1!CJ56</f>
        <v>-</v>
      </c>
      <c r="S50" s="378" t="str">
        <f>ADMIN1!CM56</f>
        <v>-</v>
      </c>
      <c r="T50" s="382" t="str">
        <f>ADMIN1!CP56</f>
        <v>-</v>
      </c>
      <c r="U50" s="382" t="str">
        <f>ADMIN1!CS56</f>
        <v>-</v>
      </c>
      <c r="V50" s="382" t="str">
        <f>ADMIN1!CV56</f>
        <v>-</v>
      </c>
      <c r="W50" s="382" t="str">
        <f>ADMIN1!CY56</f>
        <v>-</v>
      </c>
      <c r="X50" s="382" t="str">
        <f>ADMIN1!DB56</f>
        <v>-</v>
      </c>
    </row>
    <row r="51" spans="1:24" ht="25" customHeight="1" x14ac:dyDescent="0.15">
      <c r="A51" s="375">
        <f>ADMIN1!U57</f>
        <v>0</v>
      </c>
      <c r="B51" s="376">
        <f>ADMIN1!V57</f>
        <v>1117</v>
      </c>
      <c r="C51" s="377" t="str">
        <f>ADMIN1!W57</f>
        <v>Céleri vert BIO</v>
      </c>
      <c r="D51" s="378">
        <f>ADMIN1!AS57</f>
        <v>0</v>
      </c>
      <c r="E51" s="378" t="str">
        <f>ADMIN1!AW57</f>
        <v>-</v>
      </c>
      <c r="F51" s="378" t="str">
        <f>ADMIN1!AZ57</f>
        <v>-</v>
      </c>
      <c r="G51" s="378" t="str">
        <f>ADMIN1!BC57</f>
        <v>-</v>
      </c>
      <c r="H51" s="378" t="str">
        <f>ADMIN1!BF57</f>
        <v>-</v>
      </c>
      <c r="I51" s="378" t="str">
        <f>ADMIN1!BI57</f>
        <v>-</v>
      </c>
      <c r="J51" s="378" t="str">
        <f>ADMIN1!BL57</f>
        <v>-</v>
      </c>
      <c r="K51" s="378" t="str">
        <f>ADMIN1!BO57</f>
        <v>-</v>
      </c>
      <c r="L51" s="378" t="str">
        <f>ADMIN1!BR57</f>
        <v>-</v>
      </c>
      <c r="M51" s="378" t="str">
        <f>ADMIN1!BU57</f>
        <v>-</v>
      </c>
      <c r="N51" s="378" t="str">
        <f>ADMIN1!BX57</f>
        <v>-</v>
      </c>
      <c r="O51" s="378" t="str">
        <f>ADMIN1!CA57</f>
        <v>-</v>
      </c>
      <c r="P51" s="378" t="str">
        <f>ADMIN1!CD57</f>
        <v>-</v>
      </c>
      <c r="Q51" s="378" t="str">
        <f>ADMIN1!CG57</f>
        <v>-</v>
      </c>
      <c r="R51" s="378" t="str">
        <f>ADMIN1!CJ57</f>
        <v>-</v>
      </c>
      <c r="S51" s="378" t="str">
        <f>ADMIN1!CM57</f>
        <v>-</v>
      </c>
      <c r="T51" s="382" t="str">
        <f>ADMIN1!CP57</f>
        <v>-</v>
      </c>
      <c r="U51" s="382" t="str">
        <f>ADMIN1!CS57</f>
        <v>-</v>
      </c>
      <c r="V51" s="382" t="str">
        <f>ADMIN1!CV57</f>
        <v>-</v>
      </c>
      <c r="W51" s="382" t="str">
        <f>ADMIN1!CY57</f>
        <v>-</v>
      </c>
      <c r="X51" s="382" t="str">
        <f>ADMIN1!DB57</f>
        <v>-</v>
      </c>
    </row>
    <row r="52" spans="1:24" ht="25" customHeight="1" x14ac:dyDescent="0.15">
      <c r="A52" s="375">
        <f>ADMIN1!U58</f>
        <v>0</v>
      </c>
      <c r="B52" s="376">
        <f>ADMIN1!V58</f>
        <v>1572</v>
      </c>
      <c r="C52" s="377" t="str">
        <f>ADMIN1!W58</f>
        <v>Chia BIO (env. 1kg)</v>
      </c>
      <c r="D52" s="378">
        <f>ADMIN1!AS58</f>
        <v>0</v>
      </c>
      <c r="E52" s="378" t="str">
        <f>ADMIN1!AW58</f>
        <v>-</v>
      </c>
      <c r="F52" s="378" t="str">
        <f>ADMIN1!AZ58</f>
        <v>-</v>
      </c>
      <c r="G52" s="378" t="str">
        <f>ADMIN1!BC58</f>
        <v>-</v>
      </c>
      <c r="H52" s="378" t="str">
        <f>ADMIN1!BF58</f>
        <v>-</v>
      </c>
      <c r="I52" s="378" t="str">
        <f>ADMIN1!BI58</f>
        <v>-</v>
      </c>
      <c r="J52" s="378" t="str">
        <f>ADMIN1!BL58</f>
        <v>-</v>
      </c>
      <c r="K52" s="378" t="str">
        <f>ADMIN1!BO58</f>
        <v>-</v>
      </c>
      <c r="L52" s="378" t="str">
        <f>ADMIN1!BR58</f>
        <v>-</v>
      </c>
      <c r="M52" s="378" t="str">
        <f>ADMIN1!BU58</f>
        <v>-</v>
      </c>
      <c r="N52" s="378" t="str">
        <f>ADMIN1!BX58</f>
        <v>-</v>
      </c>
      <c r="O52" s="378" t="str">
        <f>ADMIN1!CA58</f>
        <v>-</v>
      </c>
      <c r="P52" s="378" t="str">
        <f>ADMIN1!CD58</f>
        <v>-</v>
      </c>
      <c r="Q52" s="378" t="str">
        <f>ADMIN1!CG58</f>
        <v>-</v>
      </c>
      <c r="R52" s="378" t="str">
        <f>ADMIN1!CJ58</f>
        <v>-</v>
      </c>
      <c r="S52" s="378" t="str">
        <f>ADMIN1!CM58</f>
        <v>-</v>
      </c>
      <c r="T52" s="382" t="str">
        <f>ADMIN1!CP58</f>
        <v>-</v>
      </c>
      <c r="U52" s="382" t="str">
        <f>ADMIN1!CS58</f>
        <v>-</v>
      </c>
      <c r="V52" s="382" t="str">
        <f>ADMIN1!CV58</f>
        <v>-</v>
      </c>
      <c r="W52" s="382" t="str">
        <f>ADMIN1!CY58</f>
        <v>-</v>
      </c>
      <c r="X52" s="382" t="str">
        <f>ADMIN1!DB58</f>
        <v>-</v>
      </c>
    </row>
    <row r="53" spans="1:24" ht="25" customHeight="1" x14ac:dyDescent="0.15">
      <c r="A53" s="375">
        <f>ADMIN1!U59</f>
        <v>0</v>
      </c>
      <c r="B53" s="376">
        <f>ADMIN1!V59</f>
        <v>1611</v>
      </c>
      <c r="C53" s="377" t="str">
        <f>ADMIN1!W59</f>
        <v>Chips de coco CRU BIO (env. 1kg)</v>
      </c>
      <c r="D53" s="378">
        <f>ADMIN1!AS59</f>
        <v>0</v>
      </c>
      <c r="E53" s="378" t="str">
        <f>ADMIN1!AW59</f>
        <v>-</v>
      </c>
      <c r="F53" s="378" t="str">
        <f>ADMIN1!AZ59</f>
        <v>-</v>
      </c>
      <c r="G53" s="378" t="str">
        <f>ADMIN1!BC59</f>
        <v>-</v>
      </c>
      <c r="H53" s="378" t="str">
        <f>ADMIN1!BF59</f>
        <v>-</v>
      </c>
      <c r="I53" s="378" t="str">
        <f>ADMIN1!BI59</f>
        <v>-</v>
      </c>
      <c r="J53" s="378" t="str">
        <f>ADMIN1!BL59</f>
        <v>-</v>
      </c>
      <c r="K53" s="378" t="str">
        <f>ADMIN1!BO59</f>
        <v>-</v>
      </c>
      <c r="L53" s="378" t="str">
        <f>ADMIN1!BR59</f>
        <v>-</v>
      </c>
      <c r="M53" s="378" t="str">
        <f>ADMIN1!BU59</f>
        <v>-</v>
      </c>
      <c r="N53" s="378" t="str">
        <f>ADMIN1!BX59</f>
        <v>-</v>
      </c>
      <c r="O53" s="378" t="str">
        <f>ADMIN1!CA59</f>
        <v>-</v>
      </c>
      <c r="P53" s="378" t="str">
        <f>ADMIN1!CD59</f>
        <v>-</v>
      </c>
      <c r="Q53" s="378" t="str">
        <f>ADMIN1!CG59</f>
        <v>-</v>
      </c>
      <c r="R53" s="378" t="str">
        <f>ADMIN1!CJ59</f>
        <v>-</v>
      </c>
      <c r="S53" s="378" t="str">
        <f>ADMIN1!CM59</f>
        <v>-</v>
      </c>
      <c r="T53" s="382" t="str">
        <f>ADMIN1!CP59</f>
        <v>-</v>
      </c>
      <c r="U53" s="382" t="str">
        <f>ADMIN1!CS59</f>
        <v>-</v>
      </c>
      <c r="V53" s="382" t="str">
        <f>ADMIN1!CV59</f>
        <v>-</v>
      </c>
      <c r="W53" s="382" t="str">
        <f>ADMIN1!CY59</f>
        <v>-</v>
      </c>
      <c r="X53" s="382" t="str">
        <f>ADMIN1!DB59</f>
        <v>-</v>
      </c>
    </row>
    <row r="54" spans="1:24" ht="25" customHeight="1" x14ac:dyDescent="0.15">
      <c r="A54" s="375">
        <f>ADMIN1!U60</f>
        <v>0</v>
      </c>
      <c r="B54" s="376">
        <f>ADMIN1!V60</f>
        <v>3032</v>
      </c>
      <c r="C54" s="377" t="str">
        <f>ADMIN1!W60</f>
        <v>Chirimoya (grand)</v>
      </c>
      <c r="D54" s="378">
        <f>ADMIN1!AS60</f>
        <v>0</v>
      </c>
      <c r="E54" s="378" t="str">
        <f>ADMIN1!AW60</f>
        <v>-</v>
      </c>
      <c r="F54" s="378" t="str">
        <f>ADMIN1!AZ60</f>
        <v>-</v>
      </c>
      <c r="G54" s="378" t="str">
        <f>ADMIN1!BC60</f>
        <v>-</v>
      </c>
      <c r="H54" s="378" t="str">
        <f>ADMIN1!BF60</f>
        <v>-</v>
      </c>
      <c r="I54" s="378" t="str">
        <f>ADMIN1!BI60</f>
        <v>-</v>
      </c>
      <c r="J54" s="378" t="str">
        <f>ADMIN1!BL60</f>
        <v>-</v>
      </c>
      <c r="K54" s="378" t="str">
        <f>ADMIN1!BO60</f>
        <v>-</v>
      </c>
      <c r="L54" s="378" t="str">
        <f>ADMIN1!BR60</f>
        <v>-</v>
      </c>
      <c r="M54" s="378" t="str">
        <f>ADMIN1!BU60</f>
        <v>-</v>
      </c>
      <c r="N54" s="378" t="str">
        <f>ADMIN1!BX60</f>
        <v>-</v>
      </c>
      <c r="O54" s="378" t="str">
        <f>ADMIN1!CA60</f>
        <v>-</v>
      </c>
      <c r="P54" s="378" t="str">
        <f>ADMIN1!CD60</f>
        <v>-</v>
      </c>
      <c r="Q54" s="378" t="str">
        <f>ADMIN1!CG60</f>
        <v>-</v>
      </c>
      <c r="R54" s="378" t="str">
        <f>ADMIN1!CJ60</f>
        <v>-</v>
      </c>
      <c r="S54" s="378" t="str">
        <f>ADMIN1!CM60</f>
        <v>-</v>
      </c>
      <c r="T54" s="382" t="str">
        <f>ADMIN1!CP60</f>
        <v>-</v>
      </c>
      <c r="U54" s="382" t="str">
        <f>ADMIN1!CS60</f>
        <v>-</v>
      </c>
      <c r="V54" s="382" t="str">
        <f>ADMIN1!CV60</f>
        <v>-</v>
      </c>
      <c r="W54" s="382" t="str">
        <f>ADMIN1!CY60</f>
        <v>-</v>
      </c>
      <c r="X54" s="382" t="str">
        <f>ADMIN1!DB60</f>
        <v>-</v>
      </c>
    </row>
    <row r="55" spans="1:24" ht="25" customHeight="1" x14ac:dyDescent="0.15">
      <c r="A55" s="375">
        <f>ADMIN1!U61</f>
        <v>0</v>
      </c>
      <c r="B55" s="376">
        <f>ADMIN1!V61</f>
        <v>1178</v>
      </c>
      <c r="C55" s="377" t="str">
        <f>ADMIN1!W61</f>
        <v>Chirimoya BIO (production Rufino)</v>
      </c>
      <c r="D55" s="378">
        <f>ADMIN1!AS61</f>
        <v>0</v>
      </c>
      <c r="E55" s="378" t="str">
        <f>ADMIN1!AW61</f>
        <v>-</v>
      </c>
      <c r="F55" s="378" t="str">
        <f>ADMIN1!AZ61</f>
        <v>-</v>
      </c>
      <c r="G55" s="378" t="str">
        <f>ADMIN1!BC61</f>
        <v>-</v>
      </c>
      <c r="H55" s="378" t="str">
        <f>ADMIN1!BF61</f>
        <v>-</v>
      </c>
      <c r="I55" s="378" t="str">
        <f>ADMIN1!BI61</f>
        <v>-</v>
      </c>
      <c r="J55" s="378" t="str">
        <f>ADMIN1!BL61</f>
        <v>-</v>
      </c>
      <c r="K55" s="378" t="str">
        <f>ADMIN1!BO61</f>
        <v>-</v>
      </c>
      <c r="L55" s="378" t="str">
        <f>ADMIN1!BR61</f>
        <v>-</v>
      </c>
      <c r="M55" s="378" t="str">
        <f>ADMIN1!BU61</f>
        <v>-</v>
      </c>
      <c r="N55" s="378" t="str">
        <f>ADMIN1!BX61</f>
        <v>-</v>
      </c>
      <c r="O55" s="378" t="str">
        <f>ADMIN1!CA61</f>
        <v>-</v>
      </c>
      <c r="P55" s="378" t="str">
        <f>ADMIN1!CD61</f>
        <v>-</v>
      </c>
      <c r="Q55" s="378" t="str">
        <f>ADMIN1!CG61</f>
        <v>-</v>
      </c>
      <c r="R55" s="378" t="str">
        <f>ADMIN1!CJ61</f>
        <v>-</v>
      </c>
      <c r="S55" s="378" t="str">
        <f>ADMIN1!CM61</f>
        <v>-</v>
      </c>
      <c r="T55" s="382" t="str">
        <f>ADMIN1!CP61</f>
        <v>-</v>
      </c>
      <c r="U55" s="382" t="str">
        <f>ADMIN1!CS61</f>
        <v>-</v>
      </c>
      <c r="V55" s="382" t="str">
        <f>ADMIN1!CV61</f>
        <v>-</v>
      </c>
      <c r="W55" s="382" t="str">
        <f>ADMIN1!CY61</f>
        <v>-</v>
      </c>
      <c r="X55" s="382" t="str">
        <f>ADMIN1!DB61</f>
        <v>-</v>
      </c>
    </row>
    <row r="56" spans="1:24" ht="25" customHeight="1" x14ac:dyDescent="0.15">
      <c r="A56" s="375">
        <f>ADMIN1!U62</f>
        <v>0</v>
      </c>
      <c r="B56" s="376">
        <f>ADMIN1!V62</f>
        <v>1209</v>
      </c>
      <c r="C56" s="377" t="str">
        <f>ADMIN1!W62</f>
        <v>Chou Kale BIO (production Rufino)</v>
      </c>
      <c r="D56" s="378">
        <f>ADMIN1!AS62</f>
        <v>0</v>
      </c>
      <c r="E56" s="378" t="str">
        <f>ADMIN1!AW62</f>
        <v>-</v>
      </c>
      <c r="F56" s="378" t="str">
        <f>ADMIN1!AZ62</f>
        <v>-</v>
      </c>
      <c r="G56" s="378" t="str">
        <f>ADMIN1!BC62</f>
        <v>-</v>
      </c>
      <c r="H56" s="378" t="str">
        <f>ADMIN1!BF62</f>
        <v>-</v>
      </c>
      <c r="I56" s="378" t="str">
        <f>ADMIN1!BI62</f>
        <v>-</v>
      </c>
      <c r="J56" s="378" t="str">
        <f>ADMIN1!BL62</f>
        <v>-</v>
      </c>
      <c r="K56" s="378" t="str">
        <f>ADMIN1!BO62</f>
        <v>-</v>
      </c>
      <c r="L56" s="378" t="str">
        <f>ADMIN1!BR62</f>
        <v>-</v>
      </c>
      <c r="M56" s="378" t="str">
        <f>ADMIN1!BU62</f>
        <v>-</v>
      </c>
      <c r="N56" s="378" t="str">
        <f>ADMIN1!BX62</f>
        <v>-</v>
      </c>
      <c r="O56" s="378" t="str">
        <f>ADMIN1!CA62</f>
        <v>-</v>
      </c>
      <c r="P56" s="378" t="str">
        <f>ADMIN1!CD62</f>
        <v>-</v>
      </c>
      <c r="Q56" s="378" t="str">
        <f>ADMIN1!CG62</f>
        <v>-</v>
      </c>
      <c r="R56" s="378" t="str">
        <f>ADMIN1!CJ62</f>
        <v>-</v>
      </c>
      <c r="S56" s="378" t="str">
        <f>ADMIN1!CM62</f>
        <v>-</v>
      </c>
      <c r="T56" s="382" t="str">
        <f>ADMIN1!CP62</f>
        <v>-</v>
      </c>
      <c r="U56" s="382" t="str">
        <f>ADMIN1!CS62</f>
        <v>-</v>
      </c>
      <c r="V56" s="382" t="str">
        <f>ADMIN1!CV62</f>
        <v>-</v>
      </c>
      <c r="W56" s="382" t="str">
        <f>ADMIN1!CY62</f>
        <v>-</v>
      </c>
      <c r="X56" s="382" t="str">
        <f>ADMIN1!DB62</f>
        <v>-</v>
      </c>
    </row>
    <row r="57" spans="1:24" ht="25" customHeight="1" x14ac:dyDescent="0.15">
      <c r="A57" s="375">
        <f>ADMIN1!U63</f>
        <v>0</v>
      </c>
      <c r="B57" s="376">
        <f>ADMIN1!V63</f>
        <v>1626</v>
      </c>
      <c r="C57" s="377" t="str">
        <f>ADMIN1!W63</f>
        <v>Chou Kale Winterbor Crespa BIO baby (Production de Rufino)</v>
      </c>
      <c r="D57" s="378">
        <f>ADMIN1!AS63</f>
        <v>0</v>
      </c>
      <c r="E57" s="378" t="str">
        <f>ADMIN1!AW63</f>
        <v>-</v>
      </c>
      <c r="F57" s="378" t="str">
        <f>ADMIN1!AZ63</f>
        <v>-</v>
      </c>
      <c r="G57" s="378" t="str">
        <f>ADMIN1!BC63</f>
        <v>-</v>
      </c>
      <c r="H57" s="378" t="str">
        <f>ADMIN1!BF63</f>
        <v>-</v>
      </c>
      <c r="I57" s="378" t="str">
        <f>ADMIN1!BI63</f>
        <v>-</v>
      </c>
      <c r="J57" s="378" t="str">
        <f>ADMIN1!BL63</f>
        <v>-</v>
      </c>
      <c r="K57" s="378" t="str">
        <f>ADMIN1!BO63</f>
        <v>-</v>
      </c>
      <c r="L57" s="378" t="str">
        <f>ADMIN1!BR63</f>
        <v>-</v>
      </c>
      <c r="M57" s="378" t="str">
        <f>ADMIN1!BU63</f>
        <v>-</v>
      </c>
      <c r="N57" s="378" t="str">
        <f>ADMIN1!BX63</f>
        <v>-</v>
      </c>
      <c r="O57" s="378" t="str">
        <f>ADMIN1!CA63</f>
        <v>-</v>
      </c>
      <c r="P57" s="378" t="str">
        <f>ADMIN1!CD63</f>
        <v>-</v>
      </c>
      <c r="Q57" s="378" t="str">
        <f>ADMIN1!CG63</f>
        <v>-</v>
      </c>
      <c r="R57" s="378" t="str">
        <f>ADMIN1!CJ63</f>
        <v>-</v>
      </c>
      <c r="S57" s="378" t="str">
        <f>ADMIN1!CM63</f>
        <v>-</v>
      </c>
      <c r="T57" s="382" t="str">
        <f>ADMIN1!CP63</f>
        <v>-</v>
      </c>
      <c r="U57" s="382" t="str">
        <f>ADMIN1!CS63</f>
        <v>-</v>
      </c>
      <c r="V57" s="382" t="str">
        <f>ADMIN1!CV63</f>
        <v>-</v>
      </c>
      <c r="W57" s="382" t="str">
        <f>ADMIN1!CY63</f>
        <v>-</v>
      </c>
      <c r="X57" s="382" t="str">
        <f>ADMIN1!DB63</f>
        <v>-</v>
      </c>
    </row>
    <row r="58" spans="1:24" ht="25" customHeight="1" x14ac:dyDescent="0.15">
      <c r="A58" s="375">
        <f>ADMIN1!U64</f>
        <v>0</v>
      </c>
      <c r="B58" s="376">
        <f>ADMIN1!V64</f>
        <v>1006</v>
      </c>
      <c r="C58" s="377" t="str">
        <f>ADMIN1!W64</f>
        <v>Chou vert BIO</v>
      </c>
      <c r="D58" s="378">
        <f>ADMIN1!AS64</f>
        <v>0</v>
      </c>
      <c r="E58" s="378" t="str">
        <f>ADMIN1!AW64</f>
        <v>-</v>
      </c>
      <c r="F58" s="378" t="str">
        <f>ADMIN1!AZ64</f>
        <v>-</v>
      </c>
      <c r="G58" s="378" t="str">
        <f>ADMIN1!BC64</f>
        <v>-</v>
      </c>
      <c r="H58" s="378" t="str">
        <f>ADMIN1!BF64</f>
        <v>-</v>
      </c>
      <c r="I58" s="378" t="str">
        <f>ADMIN1!BI64</f>
        <v>-</v>
      </c>
      <c r="J58" s="378" t="str">
        <f>ADMIN1!BL64</f>
        <v>-</v>
      </c>
      <c r="K58" s="378" t="str">
        <f>ADMIN1!BO64</f>
        <v>-</v>
      </c>
      <c r="L58" s="378" t="str">
        <f>ADMIN1!BR64</f>
        <v>-</v>
      </c>
      <c r="M58" s="378" t="str">
        <f>ADMIN1!BU64</f>
        <v>-</v>
      </c>
      <c r="N58" s="378" t="str">
        <f>ADMIN1!BX64</f>
        <v>-</v>
      </c>
      <c r="O58" s="378" t="str">
        <f>ADMIN1!CA64</f>
        <v>-</v>
      </c>
      <c r="P58" s="378" t="str">
        <f>ADMIN1!CD64</f>
        <v>-</v>
      </c>
      <c r="Q58" s="378" t="str">
        <f>ADMIN1!CG64</f>
        <v>-</v>
      </c>
      <c r="R58" s="378" t="str">
        <f>ADMIN1!CJ64</f>
        <v>-</v>
      </c>
      <c r="S58" s="378" t="str">
        <f>ADMIN1!CM64</f>
        <v>-</v>
      </c>
      <c r="T58" s="382" t="str">
        <f>ADMIN1!CP64</f>
        <v>-</v>
      </c>
      <c r="U58" s="382" t="str">
        <f>ADMIN1!CS64</f>
        <v>-</v>
      </c>
      <c r="V58" s="382" t="str">
        <f>ADMIN1!CV64</f>
        <v>-</v>
      </c>
      <c r="W58" s="382" t="str">
        <f>ADMIN1!CY64</f>
        <v>-</v>
      </c>
      <c r="X58" s="382" t="str">
        <f>ADMIN1!DB64</f>
        <v>-</v>
      </c>
    </row>
    <row r="59" spans="1:24" ht="25" customHeight="1" x14ac:dyDescent="0.15">
      <c r="A59" s="375">
        <f>ADMIN1!U65</f>
        <v>0</v>
      </c>
      <c r="B59" s="376">
        <f>ADMIN1!V65</f>
        <v>5037</v>
      </c>
      <c r="C59" s="377" t="str">
        <f>ADMIN1!W65</f>
        <v>Citron Caviar (culture naturelle, plateau 200g)</v>
      </c>
      <c r="D59" s="378">
        <f>ADMIN1!AS65</f>
        <v>0</v>
      </c>
      <c r="E59" s="378" t="str">
        <f>ADMIN1!AW65</f>
        <v>-</v>
      </c>
      <c r="F59" s="378" t="str">
        <f>ADMIN1!AZ65</f>
        <v>-</v>
      </c>
      <c r="G59" s="378" t="str">
        <f>ADMIN1!BC65</f>
        <v>-</v>
      </c>
      <c r="H59" s="378" t="str">
        <f>ADMIN1!BF65</f>
        <v>-</v>
      </c>
      <c r="I59" s="378" t="str">
        <f>ADMIN1!BI65</f>
        <v>-</v>
      </c>
      <c r="J59" s="378" t="str">
        <f>ADMIN1!BL65</f>
        <v>-</v>
      </c>
      <c r="K59" s="378" t="str">
        <f>ADMIN1!BO65</f>
        <v>-</v>
      </c>
      <c r="L59" s="378" t="str">
        <f>ADMIN1!BR65</f>
        <v>-</v>
      </c>
      <c r="M59" s="378" t="str">
        <f>ADMIN1!BU65</f>
        <v>-</v>
      </c>
      <c r="N59" s="378" t="str">
        <f>ADMIN1!BX65</f>
        <v>-</v>
      </c>
      <c r="O59" s="378" t="str">
        <f>ADMIN1!CA65</f>
        <v>-</v>
      </c>
      <c r="P59" s="378" t="str">
        <f>ADMIN1!CD65</f>
        <v>-</v>
      </c>
      <c r="Q59" s="378" t="str">
        <f>ADMIN1!CG65</f>
        <v>-</v>
      </c>
      <c r="R59" s="378" t="str">
        <f>ADMIN1!CJ65</f>
        <v>-</v>
      </c>
      <c r="S59" s="378" t="str">
        <f>ADMIN1!CM65</f>
        <v>-</v>
      </c>
      <c r="T59" s="382" t="str">
        <f>ADMIN1!CP65</f>
        <v>-</v>
      </c>
      <c r="U59" s="382" t="str">
        <f>ADMIN1!CS65</f>
        <v>-</v>
      </c>
      <c r="V59" s="382" t="str">
        <f>ADMIN1!CV65</f>
        <v>-</v>
      </c>
      <c r="W59" s="382" t="str">
        <f>ADMIN1!CY65</f>
        <v>-</v>
      </c>
      <c r="X59" s="382" t="str">
        <f>ADMIN1!DB65</f>
        <v>-</v>
      </c>
    </row>
    <row r="60" spans="1:24" ht="25" customHeight="1" x14ac:dyDescent="0.15">
      <c r="A60" s="375">
        <f>ADMIN1!U66</f>
        <v>0</v>
      </c>
      <c r="B60" s="376">
        <f>ADMIN1!V66</f>
        <v>5037</v>
      </c>
      <c r="C60" s="377" t="str">
        <f>ADMIN1!W66</f>
        <v>Citron Caviar (culture naturelle, plateau 500g)</v>
      </c>
      <c r="D60" s="378">
        <f>ADMIN1!AS66</f>
        <v>0</v>
      </c>
      <c r="E60" s="378" t="str">
        <f>ADMIN1!AW66</f>
        <v>-</v>
      </c>
      <c r="F60" s="378" t="str">
        <f>ADMIN1!AZ66</f>
        <v>-</v>
      </c>
      <c r="G60" s="378" t="str">
        <f>ADMIN1!BC66</f>
        <v>-</v>
      </c>
      <c r="H60" s="378" t="str">
        <f>ADMIN1!BF66</f>
        <v>-</v>
      </c>
      <c r="I60" s="378" t="str">
        <f>ADMIN1!BI66</f>
        <v>-</v>
      </c>
      <c r="J60" s="378" t="str">
        <f>ADMIN1!BL66</f>
        <v>-</v>
      </c>
      <c r="K60" s="378" t="str">
        <f>ADMIN1!BO66</f>
        <v>-</v>
      </c>
      <c r="L60" s="378" t="str">
        <f>ADMIN1!BR66</f>
        <v>-</v>
      </c>
      <c r="M60" s="378" t="str">
        <f>ADMIN1!BU66</f>
        <v>-</v>
      </c>
      <c r="N60" s="378" t="str">
        <f>ADMIN1!BX66</f>
        <v>-</v>
      </c>
      <c r="O60" s="378" t="str">
        <f>ADMIN1!CA66</f>
        <v>-</v>
      </c>
      <c r="P60" s="378" t="str">
        <f>ADMIN1!CD66</f>
        <v>-</v>
      </c>
      <c r="Q60" s="378" t="str">
        <f>ADMIN1!CG66</f>
        <v>-</v>
      </c>
      <c r="R60" s="378" t="str">
        <f>ADMIN1!CJ66</f>
        <v>-</v>
      </c>
      <c r="S60" s="378" t="str">
        <f>ADMIN1!CM66</f>
        <v>-</v>
      </c>
      <c r="T60" s="382" t="str">
        <f>ADMIN1!CP66</f>
        <v>-</v>
      </c>
      <c r="U60" s="382" t="str">
        <f>ADMIN1!CS66</f>
        <v>-</v>
      </c>
      <c r="V60" s="382" t="str">
        <f>ADMIN1!CV66</f>
        <v>-</v>
      </c>
      <c r="W60" s="382" t="str">
        <f>ADMIN1!CY66</f>
        <v>-</v>
      </c>
      <c r="X60" s="382" t="str">
        <f>ADMIN1!DB66</f>
        <v>-</v>
      </c>
    </row>
    <row r="61" spans="1:24" ht="25" customHeight="1" x14ac:dyDescent="0.15">
      <c r="A61" s="375">
        <f>ADMIN1!U67</f>
        <v>0</v>
      </c>
      <c r="B61" s="376">
        <f>ADMIN1!V67</f>
        <v>6019</v>
      </c>
      <c r="C61" s="377" t="str">
        <f>ADMIN1!W67</f>
        <v>Citron Caviar BIO
    - (plateau de 200g)</v>
      </c>
      <c r="D61" s="378">
        <f>ADMIN1!AS67</f>
        <v>0</v>
      </c>
      <c r="E61" s="378" t="str">
        <f>ADMIN1!AW67</f>
        <v>-</v>
      </c>
      <c r="F61" s="378" t="str">
        <f>ADMIN1!AZ67</f>
        <v>-</v>
      </c>
      <c r="G61" s="378" t="str">
        <f>ADMIN1!BC67</f>
        <v>-</v>
      </c>
      <c r="H61" s="378" t="str">
        <f>ADMIN1!BF67</f>
        <v>-</v>
      </c>
      <c r="I61" s="378" t="str">
        <f>ADMIN1!BI67</f>
        <v>-</v>
      </c>
      <c r="J61" s="378" t="str">
        <f>ADMIN1!BL67</f>
        <v>-</v>
      </c>
      <c r="K61" s="378" t="str">
        <f>ADMIN1!BO67</f>
        <v>-</v>
      </c>
      <c r="L61" s="378" t="str">
        <f>ADMIN1!BR67</f>
        <v>-</v>
      </c>
      <c r="M61" s="378" t="str">
        <f>ADMIN1!BU67</f>
        <v>-</v>
      </c>
      <c r="N61" s="378" t="str">
        <f>ADMIN1!BX67</f>
        <v>-</v>
      </c>
      <c r="O61" s="378" t="str">
        <f>ADMIN1!CA67</f>
        <v>-</v>
      </c>
      <c r="P61" s="378" t="str">
        <f>ADMIN1!CD67</f>
        <v>-</v>
      </c>
      <c r="Q61" s="378" t="str">
        <f>ADMIN1!CG67</f>
        <v>-</v>
      </c>
      <c r="R61" s="378" t="str">
        <f>ADMIN1!CJ67</f>
        <v>-</v>
      </c>
      <c r="S61" s="378" t="str">
        <f>ADMIN1!CM67</f>
        <v>-</v>
      </c>
      <c r="T61" s="382" t="str">
        <f>ADMIN1!CP67</f>
        <v>-</v>
      </c>
      <c r="U61" s="382" t="str">
        <f>ADMIN1!CS67</f>
        <v>-</v>
      </c>
      <c r="V61" s="382" t="str">
        <f>ADMIN1!CV67</f>
        <v>-</v>
      </c>
      <c r="W61" s="382" t="str">
        <f>ADMIN1!CY67</f>
        <v>-</v>
      </c>
      <c r="X61" s="382" t="str">
        <f>ADMIN1!DB67</f>
        <v>-</v>
      </c>
    </row>
    <row r="62" spans="1:24" ht="25" customHeight="1" x14ac:dyDescent="0.15">
      <c r="A62" s="375">
        <f>ADMIN1!U68</f>
        <v>0</v>
      </c>
      <c r="B62" s="376">
        <f>ADMIN1!V68</f>
        <v>6019</v>
      </c>
      <c r="C62" s="377" t="str">
        <f>ADMIN1!W68</f>
        <v>Citron Caviar BIO
    - (plateau de 500g)</v>
      </c>
      <c r="D62" s="378">
        <f>ADMIN1!AS68</f>
        <v>0</v>
      </c>
      <c r="E62" s="378" t="str">
        <f>ADMIN1!AW68</f>
        <v>-</v>
      </c>
      <c r="F62" s="378" t="str">
        <f>ADMIN1!AZ68</f>
        <v>-</v>
      </c>
      <c r="G62" s="378" t="str">
        <f>ADMIN1!BC68</f>
        <v>-</v>
      </c>
      <c r="H62" s="378" t="str">
        <f>ADMIN1!BF68</f>
        <v>-</v>
      </c>
      <c r="I62" s="378" t="str">
        <f>ADMIN1!BI68</f>
        <v>-</v>
      </c>
      <c r="J62" s="378" t="str">
        <f>ADMIN1!BL68</f>
        <v>-</v>
      </c>
      <c r="K62" s="378" t="str">
        <f>ADMIN1!BO68</f>
        <v>-</v>
      </c>
      <c r="L62" s="378" t="str">
        <f>ADMIN1!BR68</f>
        <v>-</v>
      </c>
      <c r="M62" s="378" t="str">
        <f>ADMIN1!BU68</f>
        <v>-</v>
      </c>
      <c r="N62" s="378" t="str">
        <f>ADMIN1!BX68</f>
        <v>-</v>
      </c>
      <c r="O62" s="378" t="str">
        <f>ADMIN1!CA68</f>
        <v>-</v>
      </c>
      <c r="P62" s="378" t="str">
        <f>ADMIN1!CD68</f>
        <v>-</v>
      </c>
      <c r="Q62" s="378" t="str">
        <f>ADMIN1!CG68</f>
        <v>-</v>
      </c>
      <c r="R62" s="378" t="str">
        <f>ADMIN1!CJ68</f>
        <v>-</v>
      </c>
      <c r="S62" s="378" t="str">
        <f>ADMIN1!CM68</f>
        <v>-</v>
      </c>
      <c r="T62" s="382" t="str">
        <f>ADMIN1!CP68</f>
        <v>-</v>
      </c>
      <c r="U62" s="382" t="str">
        <f>ADMIN1!CS68</f>
        <v>-</v>
      </c>
      <c r="V62" s="382" t="str">
        <f>ADMIN1!CV68</f>
        <v>-</v>
      </c>
      <c r="W62" s="382" t="str">
        <f>ADMIN1!CY68</f>
        <v>-</v>
      </c>
      <c r="X62" s="382" t="str">
        <f>ADMIN1!DB68</f>
        <v>-</v>
      </c>
    </row>
    <row r="63" spans="1:24" ht="25" customHeight="1" x14ac:dyDescent="0.15">
      <c r="A63" s="375">
        <f>ADMIN1!U69</f>
        <v>0</v>
      </c>
      <c r="B63" s="376">
        <f>ADMIN1!V69</f>
        <v>3421</v>
      </c>
      <c r="C63" s="377" t="str">
        <f>ADMIN1!W69</f>
        <v>Citron jaune (mûri sur plante)</v>
      </c>
      <c r="D63" s="378">
        <f>ADMIN1!AS69</f>
        <v>0</v>
      </c>
      <c r="E63" s="378" t="str">
        <f>ADMIN1!AW69</f>
        <v>-</v>
      </c>
      <c r="F63" s="378" t="str">
        <f>ADMIN1!AZ69</f>
        <v>-</v>
      </c>
      <c r="G63" s="378" t="str">
        <f>ADMIN1!BC69</f>
        <v>-</v>
      </c>
      <c r="H63" s="378" t="str">
        <f>ADMIN1!BF69</f>
        <v>-</v>
      </c>
      <c r="I63" s="378" t="str">
        <f>ADMIN1!BI69</f>
        <v>-</v>
      </c>
      <c r="J63" s="378" t="str">
        <f>ADMIN1!BL69</f>
        <v>-</v>
      </c>
      <c r="K63" s="378" t="str">
        <f>ADMIN1!BO69</f>
        <v>-</v>
      </c>
      <c r="L63" s="378" t="str">
        <f>ADMIN1!BR69</f>
        <v>-</v>
      </c>
      <c r="M63" s="378" t="str">
        <f>ADMIN1!BU69</f>
        <v>-</v>
      </c>
      <c r="N63" s="378" t="str">
        <f>ADMIN1!BX69</f>
        <v>-</v>
      </c>
      <c r="O63" s="378" t="str">
        <f>ADMIN1!CA69</f>
        <v>-</v>
      </c>
      <c r="P63" s="378" t="str">
        <f>ADMIN1!CD69</f>
        <v>-</v>
      </c>
      <c r="Q63" s="378" t="str">
        <f>ADMIN1!CG69</f>
        <v>-</v>
      </c>
      <c r="R63" s="378" t="str">
        <f>ADMIN1!CJ69</f>
        <v>-</v>
      </c>
      <c r="S63" s="378" t="str">
        <f>ADMIN1!CM69</f>
        <v>-</v>
      </c>
      <c r="T63" s="382" t="str">
        <f>ADMIN1!CP69</f>
        <v>-</v>
      </c>
      <c r="U63" s="382" t="str">
        <f>ADMIN1!CS69</f>
        <v>-</v>
      </c>
      <c r="V63" s="382" t="str">
        <f>ADMIN1!CV69</f>
        <v>-</v>
      </c>
      <c r="W63" s="382" t="str">
        <f>ADMIN1!CY69</f>
        <v>-</v>
      </c>
      <c r="X63" s="382" t="str">
        <f>ADMIN1!DB69</f>
        <v>-</v>
      </c>
    </row>
    <row r="64" spans="1:24" ht="25" customHeight="1" x14ac:dyDescent="0.15">
      <c r="A64" s="375">
        <f>ADMIN1!U70</f>
        <v>0</v>
      </c>
      <c r="B64" s="376">
        <f>ADMIN1!V70</f>
        <v>6094</v>
      </c>
      <c r="C64" s="377" t="str">
        <f>ADMIN1!W70</f>
        <v>Citron jaune BIO (seconde catégorie)</v>
      </c>
      <c r="D64" s="378">
        <f>ADMIN1!AS70</f>
        <v>0</v>
      </c>
      <c r="E64" s="378" t="str">
        <f>ADMIN1!AW70</f>
        <v>-</v>
      </c>
      <c r="F64" s="378" t="str">
        <f>ADMIN1!AZ70</f>
        <v>-</v>
      </c>
      <c r="G64" s="378" t="str">
        <f>ADMIN1!BC70</f>
        <v>-</v>
      </c>
      <c r="H64" s="378" t="str">
        <f>ADMIN1!BF70</f>
        <v>-</v>
      </c>
      <c r="I64" s="378" t="str">
        <f>ADMIN1!BI70</f>
        <v>-</v>
      </c>
      <c r="J64" s="378" t="str">
        <f>ADMIN1!BL70</f>
        <v>-</v>
      </c>
      <c r="K64" s="378" t="str">
        <f>ADMIN1!BO70</f>
        <v>-</v>
      </c>
      <c r="L64" s="378" t="str">
        <f>ADMIN1!BR70</f>
        <v>-</v>
      </c>
      <c r="M64" s="378" t="str">
        <f>ADMIN1!BU70</f>
        <v>-</v>
      </c>
      <c r="N64" s="378" t="str">
        <f>ADMIN1!BX70</f>
        <v>-</v>
      </c>
      <c r="O64" s="378" t="str">
        <f>ADMIN1!CA70</f>
        <v>-</v>
      </c>
      <c r="P64" s="378" t="str">
        <f>ADMIN1!CD70</f>
        <v>-</v>
      </c>
      <c r="Q64" s="378" t="str">
        <f>ADMIN1!CG70</f>
        <v>-</v>
      </c>
      <c r="R64" s="378" t="str">
        <f>ADMIN1!CJ70</f>
        <v>-</v>
      </c>
      <c r="S64" s="378" t="str">
        <f>ADMIN1!CM70</f>
        <v>-</v>
      </c>
      <c r="T64" s="382" t="str">
        <f>ADMIN1!CP70</f>
        <v>-</v>
      </c>
      <c r="U64" s="382" t="str">
        <f>ADMIN1!CS70</f>
        <v>-</v>
      </c>
      <c r="V64" s="382" t="str">
        <f>ADMIN1!CV70</f>
        <v>-</v>
      </c>
      <c r="W64" s="382" t="str">
        <f>ADMIN1!CY70</f>
        <v>-</v>
      </c>
      <c r="X64" s="382" t="str">
        <f>ADMIN1!DB70</f>
        <v>-</v>
      </c>
    </row>
    <row r="65" spans="1:24" ht="25" customHeight="1" x14ac:dyDescent="0.15">
      <c r="A65" s="375">
        <f>ADMIN1!U71</f>
        <v>0</v>
      </c>
      <c r="B65" s="376">
        <f>ADMIN1!V71</f>
        <v>1023</v>
      </c>
      <c r="C65" s="377" t="str">
        <f>ADMIN1!W71</f>
        <v xml:space="preserve">Citron jaune Verna BIO (mûri sur arbre)
    - (grand/moyen) </v>
      </c>
      <c r="D65" s="378">
        <f>ADMIN1!AS71</f>
        <v>0</v>
      </c>
      <c r="E65" s="378" t="str">
        <f>ADMIN1!AW71</f>
        <v>-</v>
      </c>
      <c r="F65" s="378" t="str">
        <f>ADMIN1!AZ71</f>
        <v>-</v>
      </c>
      <c r="G65" s="378" t="str">
        <f>ADMIN1!BC71</f>
        <v>-</v>
      </c>
      <c r="H65" s="378" t="str">
        <f>ADMIN1!BF71</f>
        <v>-</v>
      </c>
      <c r="I65" s="378" t="str">
        <f>ADMIN1!BI71</f>
        <v>-</v>
      </c>
      <c r="J65" s="378" t="str">
        <f>ADMIN1!BL71</f>
        <v>-</v>
      </c>
      <c r="K65" s="378" t="str">
        <f>ADMIN1!BO71</f>
        <v>-</v>
      </c>
      <c r="L65" s="378" t="str">
        <f>ADMIN1!BR71</f>
        <v>-</v>
      </c>
      <c r="M65" s="378" t="str">
        <f>ADMIN1!BU71</f>
        <v>-</v>
      </c>
      <c r="N65" s="378" t="str">
        <f>ADMIN1!BX71</f>
        <v>-</v>
      </c>
      <c r="O65" s="378" t="str">
        <f>ADMIN1!CA71</f>
        <v>-</v>
      </c>
      <c r="P65" s="378" t="str">
        <f>ADMIN1!CD71</f>
        <v>-</v>
      </c>
      <c r="Q65" s="378" t="str">
        <f>ADMIN1!CG71</f>
        <v>-</v>
      </c>
      <c r="R65" s="378" t="str">
        <f>ADMIN1!CJ71</f>
        <v>-</v>
      </c>
      <c r="S65" s="378" t="str">
        <f>ADMIN1!CM71</f>
        <v>-</v>
      </c>
      <c r="T65" s="382" t="str">
        <f>ADMIN1!CP71</f>
        <v>-</v>
      </c>
      <c r="U65" s="382" t="str">
        <f>ADMIN1!CS71</f>
        <v>-</v>
      </c>
      <c r="V65" s="382" t="str">
        <f>ADMIN1!CV71</f>
        <v>-</v>
      </c>
      <c r="W65" s="382" t="str">
        <f>ADMIN1!CY71</f>
        <v>-</v>
      </c>
      <c r="X65" s="382" t="str">
        <f>ADMIN1!DB71</f>
        <v>-</v>
      </c>
    </row>
    <row r="66" spans="1:24" ht="25" customHeight="1" x14ac:dyDescent="0.15">
      <c r="A66" s="375">
        <f>ADMIN1!U72</f>
        <v>0</v>
      </c>
      <c r="B66" s="376">
        <f>ADMIN1!V72</f>
        <v>3169</v>
      </c>
      <c r="C66" s="377" t="str">
        <f>ADMIN1!W72</f>
        <v>Citron vert</v>
      </c>
      <c r="D66" s="378">
        <f>ADMIN1!AS72</f>
        <v>0</v>
      </c>
      <c r="E66" s="378" t="str">
        <f>ADMIN1!AW72</f>
        <v>-</v>
      </c>
      <c r="F66" s="378" t="str">
        <f>ADMIN1!AZ72</f>
        <v>-</v>
      </c>
      <c r="G66" s="378" t="str">
        <f>ADMIN1!BC72</f>
        <v>-</v>
      </c>
      <c r="H66" s="378" t="str">
        <f>ADMIN1!BF72</f>
        <v>-</v>
      </c>
      <c r="I66" s="378" t="str">
        <f>ADMIN1!BI72</f>
        <v>-</v>
      </c>
      <c r="J66" s="378" t="str">
        <f>ADMIN1!BL72</f>
        <v>-</v>
      </c>
      <c r="K66" s="378" t="str">
        <f>ADMIN1!BO72</f>
        <v>-</v>
      </c>
      <c r="L66" s="378" t="str">
        <f>ADMIN1!BR72</f>
        <v>-</v>
      </c>
      <c r="M66" s="378" t="str">
        <f>ADMIN1!BU72</f>
        <v>-</v>
      </c>
      <c r="N66" s="378" t="str">
        <f>ADMIN1!BX72</f>
        <v>-</v>
      </c>
      <c r="O66" s="378" t="str">
        <f>ADMIN1!CA72</f>
        <v>-</v>
      </c>
      <c r="P66" s="378" t="str">
        <f>ADMIN1!CD72</f>
        <v>-</v>
      </c>
      <c r="Q66" s="378" t="str">
        <f>ADMIN1!CG72</f>
        <v>-</v>
      </c>
      <c r="R66" s="378" t="str">
        <f>ADMIN1!CJ72</f>
        <v>-</v>
      </c>
      <c r="S66" s="378" t="str">
        <f>ADMIN1!CM72</f>
        <v>-</v>
      </c>
      <c r="T66" s="382" t="str">
        <f>ADMIN1!CP72</f>
        <v>-</v>
      </c>
      <c r="U66" s="382" t="str">
        <f>ADMIN1!CS72</f>
        <v>-</v>
      </c>
      <c r="V66" s="382" t="str">
        <f>ADMIN1!CV72</f>
        <v>-</v>
      </c>
      <c r="W66" s="382" t="str">
        <f>ADMIN1!CY72</f>
        <v>-</v>
      </c>
      <c r="X66" s="382" t="str">
        <f>ADMIN1!DB72</f>
        <v>-</v>
      </c>
    </row>
    <row r="67" spans="1:24" ht="25" customHeight="1" x14ac:dyDescent="0.15">
      <c r="A67" s="375">
        <f>ADMIN1!U73</f>
        <v>0</v>
      </c>
      <c r="B67" s="376">
        <f>ADMIN1!V73</f>
        <v>3725</v>
      </c>
      <c r="C67" s="377" t="str">
        <f>ADMIN1!W73</f>
        <v xml:space="preserve">Citronnelle BIO
    - (bouquet de 5 tiges) </v>
      </c>
      <c r="D67" s="378">
        <f>ADMIN1!AS73</f>
        <v>0</v>
      </c>
      <c r="E67" s="378" t="str">
        <f>ADMIN1!AW73</f>
        <v>-</v>
      </c>
      <c r="F67" s="378" t="str">
        <f>ADMIN1!AZ73</f>
        <v>-</v>
      </c>
      <c r="G67" s="378" t="str">
        <f>ADMIN1!BC73</f>
        <v>-</v>
      </c>
      <c r="H67" s="378" t="str">
        <f>ADMIN1!BF73</f>
        <v>-</v>
      </c>
      <c r="I67" s="378" t="str">
        <f>ADMIN1!BI73</f>
        <v>-</v>
      </c>
      <c r="J67" s="378" t="str">
        <f>ADMIN1!BL73</f>
        <v>-</v>
      </c>
      <c r="K67" s="378" t="str">
        <f>ADMIN1!BO73</f>
        <v>-</v>
      </c>
      <c r="L67" s="378" t="str">
        <f>ADMIN1!BR73</f>
        <v>-</v>
      </c>
      <c r="M67" s="378" t="str">
        <f>ADMIN1!BU73</f>
        <v>-</v>
      </c>
      <c r="N67" s="378" t="str">
        <f>ADMIN1!BX73</f>
        <v>-</v>
      </c>
      <c r="O67" s="378" t="str">
        <f>ADMIN1!CA73</f>
        <v>-</v>
      </c>
      <c r="P67" s="378" t="str">
        <f>ADMIN1!CD73</f>
        <v>-</v>
      </c>
      <c r="Q67" s="378" t="str">
        <f>ADMIN1!CG73</f>
        <v>-</v>
      </c>
      <c r="R67" s="378" t="str">
        <f>ADMIN1!CJ73</f>
        <v>-</v>
      </c>
      <c r="S67" s="378" t="str">
        <f>ADMIN1!CM73</f>
        <v>-</v>
      </c>
      <c r="T67" s="382" t="str">
        <f>ADMIN1!CP73</f>
        <v>-</v>
      </c>
      <c r="U67" s="382" t="str">
        <f>ADMIN1!CS73</f>
        <v>-</v>
      </c>
      <c r="V67" s="382" t="str">
        <f>ADMIN1!CV73</f>
        <v>-</v>
      </c>
      <c r="W67" s="382" t="str">
        <f>ADMIN1!CY73</f>
        <v>-</v>
      </c>
      <c r="X67" s="382" t="str">
        <f>ADMIN1!DB73</f>
        <v>-</v>
      </c>
    </row>
    <row r="68" spans="1:24" ht="25" customHeight="1" x14ac:dyDescent="0.15">
      <c r="A68" s="375">
        <f>ADMIN1!U74</f>
        <v>0</v>
      </c>
      <c r="B68" s="376">
        <f>ADMIN1!V74</f>
        <v>3391</v>
      </c>
      <c r="C68" s="377" t="str">
        <f>ADMIN1!W74</f>
        <v>Coco Pagode fraîche</v>
      </c>
      <c r="D68" s="378">
        <f>ADMIN1!AS74</f>
        <v>0</v>
      </c>
      <c r="E68" s="378" t="str">
        <f>ADMIN1!AW74</f>
        <v>-</v>
      </c>
      <c r="F68" s="378" t="str">
        <f>ADMIN1!AZ74</f>
        <v>-</v>
      </c>
      <c r="G68" s="378" t="str">
        <f>ADMIN1!BC74</f>
        <v>-</v>
      </c>
      <c r="H68" s="378" t="str">
        <f>ADMIN1!BF74</f>
        <v>-</v>
      </c>
      <c r="I68" s="378" t="str">
        <f>ADMIN1!BI74</f>
        <v>-</v>
      </c>
      <c r="J68" s="378" t="str">
        <f>ADMIN1!BL74</f>
        <v>-</v>
      </c>
      <c r="K68" s="378" t="str">
        <f>ADMIN1!BO74</f>
        <v>-</v>
      </c>
      <c r="L68" s="378" t="str">
        <f>ADMIN1!BR74</f>
        <v>-</v>
      </c>
      <c r="M68" s="378" t="str">
        <f>ADMIN1!BU74</f>
        <v>-</v>
      </c>
      <c r="N68" s="378" t="str">
        <f>ADMIN1!BX74</f>
        <v>-</v>
      </c>
      <c r="O68" s="378" t="str">
        <f>ADMIN1!CA74</f>
        <v>-</v>
      </c>
      <c r="P68" s="378" t="str">
        <f>ADMIN1!CD74</f>
        <v>-</v>
      </c>
      <c r="Q68" s="378" t="str">
        <f>ADMIN1!CG74</f>
        <v>-</v>
      </c>
      <c r="R68" s="378" t="str">
        <f>ADMIN1!CJ74</f>
        <v>-</v>
      </c>
      <c r="S68" s="378" t="str">
        <f>ADMIN1!CM74</f>
        <v>-</v>
      </c>
      <c r="T68" s="382" t="str">
        <f>ADMIN1!CP74</f>
        <v>-</v>
      </c>
      <c r="U68" s="382" t="str">
        <f>ADMIN1!CS74</f>
        <v>-</v>
      </c>
      <c r="V68" s="382" t="str">
        <f>ADMIN1!CV74</f>
        <v>-</v>
      </c>
      <c r="W68" s="382" t="str">
        <f>ADMIN1!CY74</f>
        <v>-</v>
      </c>
      <c r="X68" s="382" t="str">
        <f>ADMIN1!DB74</f>
        <v>-</v>
      </c>
    </row>
    <row r="69" spans="1:24" ht="25" customHeight="1" x14ac:dyDescent="0.15">
      <c r="A69" s="375">
        <f>ADMIN1!U75</f>
        <v>0</v>
      </c>
      <c r="B69" s="376">
        <f>ADMIN1!V75</f>
        <v>3678</v>
      </c>
      <c r="C69" s="377" t="str">
        <f>ADMIN1!W75</f>
        <v>Coing</v>
      </c>
      <c r="D69" s="378">
        <f>ADMIN1!AS75</f>
        <v>0</v>
      </c>
      <c r="E69" s="378" t="str">
        <f>ADMIN1!AW75</f>
        <v>-</v>
      </c>
      <c r="F69" s="378" t="str">
        <f>ADMIN1!AZ75</f>
        <v>-</v>
      </c>
      <c r="G69" s="378" t="str">
        <f>ADMIN1!BC75</f>
        <v>-</v>
      </c>
      <c r="H69" s="378" t="str">
        <f>ADMIN1!BF75</f>
        <v>-</v>
      </c>
      <c r="I69" s="378" t="str">
        <f>ADMIN1!BI75</f>
        <v>-</v>
      </c>
      <c r="J69" s="378" t="str">
        <f>ADMIN1!BL75</f>
        <v>-</v>
      </c>
      <c r="K69" s="378" t="str">
        <f>ADMIN1!BO75</f>
        <v>-</v>
      </c>
      <c r="L69" s="378" t="str">
        <f>ADMIN1!BR75</f>
        <v>-</v>
      </c>
      <c r="M69" s="378" t="str">
        <f>ADMIN1!BU75</f>
        <v>-</v>
      </c>
      <c r="N69" s="378" t="str">
        <f>ADMIN1!BX75</f>
        <v>-</v>
      </c>
      <c r="O69" s="378" t="str">
        <f>ADMIN1!CA75</f>
        <v>-</v>
      </c>
      <c r="P69" s="378" t="str">
        <f>ADMIN1!CD75</f>
        <v>-</v>
      </c>
      <c r="Q69" s="378" t="str">
        <f>ADMIN1!CG75</f>
        <v>-</v>
      </c>
      <c r="R69" s="378" t="str">
        <f>ADMIN1!CJ75</f>
        <v>-</v>
      </c>
      <c r="S69" s="378" t="str">
        <f>ADMIN1!CM75</f>
        <v>-</v>
      </c>
      <c r="T69" s="382" t="str">
        <f>ADMIN1!CP75</f>
        <v>-</v>
      </c>
      <c r="U69" s="382" t="str">
        <f>ADMIN1!CS75</f>
        <v>-</v>
      </c>
      <c r="V69" s="382" t="str">
        <f>ADMIN1!CV75</f>
        <v>-</v>
      </c>
      <c r="W69" s="382" t="str">
        <f>ADMIN1!CY75</f>
        <v>-</v>
      </c>
      <c r="X69" s="382" t="str">
        <f>ADMIN1!DB75</f>
        <v>-</v>
      </c>
    </row>
    <row r="70" spans="1:24" ht="25" customHeight="1" x14ac:dyDescent="0.15">
      <c r="A70" s="375">
        <f>ADMIN1!U76</f>
        <v>0</v>
      </c>
      <c r="B70" s="376">
        <f>ADMIN1!V76</f>
        <v>3924</v>
      </c>
      <c r="C70" s="377" t="str">
        <f>ADMIN1!W76</f>
        <v>Concombre mini gourmet</v>
      </c>
      <c r="D70" s="378">
        <f>ADMIN1!AS76</f>
        <v>0</v>
      </c>
      <c r="E70" s="378" t="str">
        <f>ADMIN1!AW76</f>
        <v>-</v>
      </c>
      <c r="F70" s="378" t="str">
        <f>ADMIN1!AZ76</f>
        <v>-</v>
      </c>
      <c r="G70" s="378" t="str">
        <f>ADMIN1!BC76</f>
        <v>-</v>
      </c>
      <c r="H70" s="378" t="str">
        <f>ADMIN1!BF76</f>
        <v>-</v>
      </c>
      <c r="I70" s="378" t="str">
        <f>ADMIN1!BI76</f>
        <v>-</v>
      </c>
      <c r="J70" s="378" t="str">
        <f>ADMIN1!BL76</f>
        <v>-</v>
      </c>
      <c r="K70" s="378" t="str">
        <f>ADMIN1!BO76</f>
        <v>-</v>
      </c>
      <c r="L70" s="378" t="str">
        <f>ADMIN1!BR76</f>
        <v>-</v>
      </c>
      <c r="M70" s="378" t="str">
        <f>ADMIN1!BU76</f>
        <v>-</v>
      </c>
      <c r="N70" s="378" t="str">
        <f>ADMIN1!BX76</f>
        <v>-</v>
      </c>
      <c r="O70" s="378" t="str">
        <f>ADMIN1!CA76</f>
        <v>-</v>
      </c>
      <c r="P70" s="378" t="str">
        <f>ADMIN1!CD76</f>
        <v>-</v>
      </c>
      <c r="Q70" s="378" t="str">
        <f>ADMIN1!CG76</f>
        <v>-</v>
      </c>
      <c r="R70" s="378" t="str">
        <f>ADMIN1!CJ76</f>
        <v>-</v>
      </c>
      <c r="S70" s="378" t="str">
        <f>ADMIN1!CM76</f>
        <v>-</v>
      </c>
      <c r="T70" s="382" t="str">
        <f>ADMIN1!CP76</f>
        <v>-</v>
      </c>
      <c r="U70" s="382" t="str">
        <f>ADMIN1!CS76</f>
        <v>-</v>
      </c>
      <c r="V70" s="382" t="str">
        <f>ADMIN1!CV76</f>
        <v>-</v>
      </c>
      <c r="W70" s="382" t="str">
        <f>ADMIN1!CY76</f>
        <v>-</v>
      </c>
      <c r="X70" s="382" t="str">
        <f>ADMIN1!DB76</f>
        <v>-</v>
      </c>
    </row>
    <row r="71" spans="1:24" ht="25" customHeight="1" x14ac:dyDescent="0.15">
      <c r="A71" s="375">
        <f>ADMIN1!U77</f>
        <v>0</v>
      </c>
      <c r="B71" s="376">
        <f>ADMIN1!V77</f>
        <v>6077</v>
      </c>
      <c r="C71" s="377" t="str">
        <f>ADMIN1!W77</f>
        <v>Courge Butternut BIO</v>
      </c>
      <c r="D71" s="378">
        <f>ADMIN1!AS77</f>
        <v>0</v>
      </c>
      <c r="E71" s="378" t="str">
        <f>ADMIN1!AW77</f>
        <v>-</v>
      </c>
      <c r="F71" s="378" t="str">
        <f>ADMIN1!AZ77</f>
        <v>-</v>
      </c>
      <c r="G71" s="378" t="str">
        <f>ADMIN1!BC77</f>
        <v>-</v>
      </c>
      <c r="H71" s="378" t="str">
        <f>ADMIN1!BF77</f>
        <v>-</v>
      </c>
      <c r="I71" s="378" t="str">
        <f>ADMIN1!BI77</f>
        <v>-</v>
      </c>
      <c r="J71" s="378" t="str">
        <f>ADMIN1!BL77</f>
        <v>-</v>
      </c>
      <c r="K71" s="378" t="str">
        <f>ADMIN1!BO77</f>
        <v>-</v>
      </c>
      <c r="L71" s="378" t="str">
        <f>ADMIN1!BR77</f>
        <v>-</v>
      </c>
      <c r="M71" s="378" t="str">
        <f>ADMIN1!BU77</f>
        <v>-</v>
      </c>
      <c r="N71" s="378" t="str">
        <f>ADMIN1!BX77</f>
        <v>-</v>
      </c>
      <c r="O71" s="378" t="str">
        <f>ADMIN1!CA77</f>
        <v>-</v>
      </c>
      <c r="P71" s="378" t="str">
        <f>ADMIN1!CD77</f>
        <v>-</v>
      </c>
      <c r="Q71" s="378" t="str">
        <f>ADMIN1!CG77</f>
        <v>-</v>
      </c>
      <c r="R71" s="378" t="str">
        <f>ADMIN1!CJ77</f>
        <v>-</v>
      </c>
      <c r="S71" s="378" t="str">
        <f>ADMIN1!CM77</f>
        <v>-</v>
      </c>
      <c r="T71" s="382" t="str">
        <f>ADMIN1!CP77</f>
        <v>-</v>
      </c>
      <c r="U71" s="382" t="str">
        <f>ADMIN1!CS77</f>
        <v>-</v>
      </c>
      <c r="V71" s="382" t="str">
        <f>ADMIN1!CV77</f>
        <v>-</v>
      </c>
      <c r="W71" s="382" t="str">
        <f>ADMIN1!CY77</f>
        <v>-</v>
      </c>
      <c r="X71" s="382" t="str">
        <f>ADMIN1!DB77</f>
        <v>-</v>
      </c>
    </row>
    <row r="72" spans="1:24" ht="25" customHeight="1" x14ac:dyDescent="0.15">
      <c r="A72" s="375">
        <f>ADMIN1!U78</f>
        <v>0</v>
      </c>
      <c r="B72" s="376" t="str">
        <f>ADMIN1!V78</f>
        <v>1002.133</v>
      </c>
      <c r="C72" s="377" t="str">
        <f>ADMIN1!W78</f>
        <v>Courgette BIO (2nd catégorie)</v>
      </c>
      <c r="D72" s="378">
        <f>ADMIN1!AS78</f>
        <v>0</v>
      </c>
      <c r="E72" s="378" t="str">
        <f>ADMIN1!AW78</f>
        <v>-</v>
      </c>
      <c r="F72" s="378" t="str">
        <f>ADMIN1!AZ78</f>
        <v>-</v>
      </c>
      <c r="G72" s="378" t="str">
        <f>ADMIN1!BC78</f>
        <v>-</v>
      </c>
      <c r="H72" s="378" t="str">
        <f>ADMIN1!BF78</f>
        <v>-</v>
      </c>
      <c r="I72" s="378" t="str">
        <f>ADMIN1!BI78</f>
        <v>-</v>
      </c>
      <c r="J72" s="378" t="str">
        <f>ADMIN1!BL78</f>
        <v>-</v>
      </c>
      <c r="K72" s="378" t="str">
        <f>ADMIN1!BO78</f>
        <v>-</v>
      </c>
      <c r="L72" s="378" t="str">
        <f>ADMIN1!BR78</f>
        <v>-</v>
      </c>
      <c r="M72" s="378" t="str">
        <f>ADMIN1!BU78</f>
        <v>-</v>
      </c>
      <c r="N72" s="378" t="str">
        <f>ADMIN1!BX78</f>
        <v>-</v>
      </c>
      <c r="O72" s="378" t="str">
        <f>ADMIN1!CA78</f>
        <v>-</v>
      </c>
      <c r="P72" s="378" t="str">
        <f>ADMIN1!CD78</f>
        <v>-</v>
      </c>
      <c r="Q72" s="378" t="str">
        <f>ADMIN1!CG78</f>
        <v>-</v>
      </c>
      <c r="R72" s="378" t="str">
        <f>ADMIN1!CJ78</f>
        <v>-</v>
      </c>
      <c r="S72" s="378" t="str">
        <f>ADMIN1!CM78</f>
        <v>-</v>
      </c>
      <c r="T72" s="382" t="str">
        <f>ADMIN1!CP78</f>
        <v>-</v>
      </c>
      <c r="U72" s="382" t="str">
        <f>ADMIN1!CS78</f>
        <v>-</v>
      </c>
      <c r="V72" s="382" t="str">
        <f>ADMIN1!CV78</f>
        <v>-</v>
      </c>
      <c r="W72" s="382" t="str">
        <f>ADMIN1!CY78</f>
        <v>-</v>
      </c>
      <c r="X72" s="382" t="str">
        <f>ADMIN1!DB78</f>
        <v>-</v>
      </c>
    </row>
    <row r="73" spans="1:24" ht="25" customHeight="1" x14ac:dyDescent="0.15">
      <c r="A73" s="375">
        <f>ADMIN1!U79</f>
        <v>0</v>
      </c>
      <c r="B73" s="376">
        <f>ADMIN1!V79</f>
        <v>6111</v>
      </c>
      <c r="C73" s="377" t="str">
        <f>ADMIN1!W79</f>
        <v>Crackers déshydratés CRU BIO (env. 200g)
    - (tomate, tournesol, sarrasin, lin, oignons, ...)</v>
      </c>
      <c r="D73" s="378">
        <f>ADMIN1!AS79</f>
        <v>0</v>
      </c>
      <c r="E73" s="378" t="str">
        <f>ADMIN1!AW79</f>
        <v>-</v>
      </c>
      <c r="F73" s="378" t="str">
        <f>ADMIN1!AZ79</f>
        <v>-</v>
      </c>
      <c r="G73" s="378" t="str">
        <f>ADMIN1!BC79</f>
        <v>-</v>
      </c>
      <c r="H73" s="378" t="str">
        <f>ADMIN1!BF79</f>
        <v>-</v>
      </c>
      <c r="I73" s="378" t="str">
        <f>ADMIN1!BI79</f>
        <v>-</v>
      </c>
      <c r="J73" s="378" t="str">
        <f>ADMIN1!BL79</f>
        <v>-</v>
      </c>
      <c r="K73" s="378" t="str">
        <f>ADMIN1!BO79</f>
        <v>-</v>
      </c>
      <c r="L73" s="378" t="str">
        <f>ADMIN1!BR79</f>
        <v>-</v>
      </c>
      <c r="M73" s="378" t="str">
        <f>ADMIN1!BU79</f>
        <v>-</v>
      </c>
      <c r="N73" s="378" t="str">
        <f>ADMIN1!BX79</f>
        <v>-</v>
      </c>
      <c r="O73" s="378" t="str">
        <f>ADMIN1!CA79</f>
        <v>-</v>
      </c>
      <c r="P73" s="378" t="str">
        <f>ADMIN1!CD79</f>
        <v>-</v>
      </c>
      <c r="Q73" s="378" t="str">
        <f>ADMIN1!CG79</f>
        <v>-</v>
      </c>
      <c r="R73" s="378" t="str">
        <f>ADMIN1!CJ79</f>
        <v>-</v>
      </c>
      <c r="S73" s="378" t="str">
        <f>ADMIN1!CM79</f>
        <v>-</v>
      </c>
      <c r="T73" s="382" t="str">
        <f>ADMIN1!CP79</f>
        <v>-</v>
      </c>
      <c r="U73" s="382" t="str">
        <f>ADMIN1!CS79</f>
        <v>-</v>
      </c>
      <c r="V73" s="382" t="str">
        <f>ADMIN1!CV79</f>
        <v>-</v>
      </c>
      <c r="W73" s="382" t="str">
        <f>ADMIN1!CY79</f>
        <v>-</v>
      </c>
      <c r="X73" s="382" t="str">
        <f>ADMIN1!DB79</f>
        <v>-</v>
      </c>
    </row>
    <row r="74" spans="1:24" ht="25" customHeight="1" x14ac:dyDescent="0.15">
      <c r="A74" s="375">
        <f>ADMIN1!U80</f>
        <v>0</v>
      </c>
      <c r="B74" s="376">
        <f>ADMIN1!V80</f>
        <v>1393</v>
      </c>
      <c r="C74" s="377" t="str">
        <f>ADMIN1!W80</f>
        <v>Curcuma frais BIO (paquet 500g)</v>
      </c>
      <c r="D74" s="378">
        <f>ADMIN1!AS80</f>
        <v>0</v>
      </c>
      <c r="E74" s="378" t="str">
        <f>ADMIN1!AW80</f>
        <v>-</v>
      </c>
      <c r="F74" s="378" t="str">
        <f>ADMIN1!AZ80</f>
        <v>-</v>
      </c>
      <c r="G74" s="378" t="str">
        <f>ADMIN1!BC80</f>
        <v>-</v>
      </c>
      <c r="H74" s="378" t="str">
        <f>ADMIN1!BF80</f>
        <v>-</v>
      </c>
      <c r="I74" s="378" t="str">
        <f>ADMIN1!BI80</f>
        <v>-</v>
      </c>
      <c r="J74" s="378" t="str">
        <f>ADMIN1!BL80</f>
        <v>-</v>
      </c>
      <c r="K74" s="378" t="str">
        <f>ADMIN1!BO80</f>
        <v>-</v>
      </c>
      <c r="L74" s="378" t="str">
        <f>ADMIN1!BR80</f>
        <v>-</v>
      </c>
      <c r="M74" s="378" t="str">
        <f>ADMIN1!BU80</f>
        <v>-</v>
      </c>
      <c r="N74" s="378" t="str">
        <f>ADMIN1!BX80</f>
        <v>-</v>
      </c>
      <c r="O74" s="378" t="str">
        <f>ADMIN1!CA80</f>
        <v>-</v>
      </c>
      <c r="P74" s="378" t="str">
        <f>ADMIN1!CD80</f>
        <v>-</v>
      </c>
      <c r="Q74" s="378" t="str">
        <f>ADMIN1!CG80</f>
        <v>-</v>
      </c>
      <c r="R74" s="378" t="str">
        <f>ADMIN1!CJ80</f>
        <v>-</v>
      </c>
      <c r="S74" s="378" t="str">
        <f>ADMIN1!CM80</f>
        <v>-</v>
      </c>
      <c r="T74" s="382" t="str">
        <f>ADMIN1!CP80</f>
        <v>-</v>
      </c>
      <c r="U74" s="382" t="str">
        <f>ADMIN1!CS80</f>
        <v>-</v>
      </c>
      <c r="V74" s="382" t="str">
        <f>ADMIN1!CV80</f>
        <v>-</v>
      </c>
      <c r="W74" s="382" t="str">
        <f>ADMIN1!CY80</f>
        <v>-</v>
      </c>
      <c r="X74" s="382" t="str">
        <f>ADMIN1!DB80</f>
        <v>-</v>
      </c>
    </row>
    <row r="75" spans="1:24" ht="25" customHeight="1" x14ac:dyDescent="0.15">
      <c r="A75" s="375">
        <f>ADMIN1!U81</f>
        <v>0</v>
      </c>
      <c r="B75" s="376">
        <f>ADMIN1!V81</f>
        <v>6018</v>
      </c>
      <c r="C75" s="377" t="str">
        <f>ADMIN1!W81</f>
        <v>Dattes Deglet Nour en rame BIO</v>
      </c>
      <c r="D75" s="378">
        <f>ADMIN1!AS81</f>
        <v>0</v>
      </c>
      <c r="E75" s="378" t="str">
        <f>ADMIN1!AW81</f>
        <v>-</v>
      </c>
      <c r="F75" s="378" t="str">
        <f>ADMIN1!AZ81</f>
        <v>-</v>
      </c>
      <c r="G75" s="378" t="str">
        <f>ADMIN1!BC81</f>
        <v>-</v>
      </c>
      <c r="H75" s="378" t="str">
        <f>ADMIN1!BF81</f>
        <v>-</v>
      </c>
      <c r="I75" s="378" t="str">
        <f>ADMIN1!BI81</f>
        <v>-</v>
      </c>
      <c r="J75" s="378" t="str">
        <f>ADMIN1!BL81</f>
        <v>-</v>
      </c>
      <c r="K75" s="378" t="str">
        <f>ADMIN1!BO81</f>
        <v>-</v>
      </c>
      <c r="L75" s="378" t="str">
        <f>ADMIN1!BR81</f>
        <v>-</v>
      </c>
      <c r="M75" s="378" t="str">
        <f>ADMIN1!BU81</f>
        <v>-</v>
      </c>
      <c r="N75" s="378" t="str">
        <f>ADMIN1!BX81</f>
        <v>-</v>
      </c>
      <c r="O75" s="378" t="str">
        <f>ADMIN1!CA81</f>
        <v>-</v>
      </c>
      <c r="P75" s="378" t="str">
        <f>ADMIN1!CD81</f>
        <v>-</v>
      </c>
      <c r="Q75" s="378" t="str">
        <f>ADMIN1!CG81</f>
        <v>-</v>
      </c>
      <c r="R75" s="378" t="str">
        <f>ADMIN1!CJ81</f>
        <v>-</v>
      </c>
      <c r="S75" s="378" t="str">
        <f>ADMIN1!CM81</f>
        <v>-</v>
      </c>
      <c r="T75" s="382" t="str">
        <f>ADMIN1!CP81</f>
        <v>-</v>
      </c>
      <c r="U75" s="382" t="str">
        <f>ADMIN1!CS81</f>
        <v>-</v>
      </c>
      <c r="V75" s="382" t="str">
        <f>ADMIN1!CV81</f>
        <v>-</v>
      </c>
      <c r="W75" s="382" t="str">
        <f>ADMIN1!CY81</f>
        <v>-</v>
      </c>
      <c r="X75" s="382" t="str">
        <f>ADMIN1!DB81</f>
        <v>-</v>
      </c>
    </row>
    <row r="76" spans="1:24" ht="25" customHeight="1" x14ac:dyDescent="0.15">
      <c r="A76" s="375">
        <f>ADMIN1!U82</f>
        <v>0</v>
      </c>
      <c r="B76" s="376">
        <f>ADMIN1!V82</f>
        <v>1485</v>
      </c>
      <c r="C76" s="377" t="str">
        <f>ADMIN1!W82</f>
        <v>Dattes Deglet Nour sans rame BIO</v>
      </c>
      <c r="D76" s="378">
        <f>ADMIN1!AS82</f>
        <v>0</v>
      </c>
      <c r="E76" s="378" t="str">
        <f>ADMIN1!AW82</f>
        <v>-</v>
      </c>
      <c r="F76" s="378" t="str">
        <f>ADMIN1!AZ82</f>
        <v>-</v>
      </c>
      <c r="G76" s="378" t="str">
        <f>ADMIN1!BC82</f>
        <v>-</v>
      </c>
      <c r="H76" s="378" t="str">
        <f>ADMIN1!BF82</f>
        <v>-</v>
      </c>
      <c r="I76" s="378" t="str">
        <f>ADMIN1!BI82</f>
        <v>-</v>
      </c>
      <c r="J76" s="378" t="str">
        <f>ADMIN1!BL82</f>
        <v>-</v>
      </c>
      <c r="K76" s="378" t="str">
        <f>ADMIN1!BO82</f>
        <v>-</v>
      </c>
      <c r="L76" s="378" t="str">
        <f>ADMIN1!BR82</f>
        <v>-</v>
      </c>
      <c r="M76" s="378" t="str">
        <f>ADMIN1!BU82</f>
        <v>-</v>
      </c>
      <c r="N76" s="378" t="str">
        <f>ADMIN1!BX82</f>
        <v>-</v>
      </c>
      <c r="O76" s="378" t="str">
        <f>ADMIN1!CA82</f>
        <v>-</v>
      </c>
      <c r="P76" s="378" t="str">
        <f>ADMIN1!CD82</f>
        <v>-</v>
      </c>
      <c r="Q76" s="378" t="str">
        <f>ADMIN1!CG82</f>
        <v>-</v>
      </c>
      <c r="R76" s="378" t="str">
        <f>ADMIN1!CJ82</f>
        <v>-</v>
      </c>
      <c r="S76" s="378" t="str">
        <f>ADMIN1!CM82</f>
        <v>-</v>
      </c>
      <c r="T76" s="382" t="str">
        <f>ADMIN1!CP82</f>
        <v>-</v>
      </c>
      <c r="U76" s="382" t="str">
        <f>ADMIN1!CS82</f>
        <v>-</v>
      </c>
      <c r="V76" s="382" t="str">
        <f>ADMIN1!CV82</f>
        <v>-</v>
      </c>
      <c r="W76" s="382" t="str">
        <f>ADMIN1!CY82</f>
        <v>-</v>
      </c>
      <c r="X76" s="382" t="str">
        <f>ADMIN1!DB82</f>
        <v>-</v>
      </c>
    </row>
    <row r="77" spans="1:24" ht="25" customHeight="1" x14ac:dyDescent="0.15">
      <c r="A77" s="375">
        <f>ADMIN1!U83</f>
        <v>0</v>
      </c>
      <c r="B77" s="376">
        <f>ADMIN1!V83</f>
        <v>1320</v>
      </c>
      <c r="C77" s="377" t="str">
        <f>ADMIN1!W83</f>
        <v>Dattes Deglet sans noyau BIO</v>
      </c>
      <c r="D77" s="378">
        <f>ADMIN1!AS83</f>
        <v>0</v>
      </c>
      <c r="E77" s="378" t="str">
        <f>ADMIN1!AW83</f>
        <v>-</v>
      </c>
      <c r="F77" s="378" t="str">
        <f>ADMIN1!AZ83</f>
        <v>-</v>
      </c>
      <c r="G77" s="378" t="str">
        <f>ADMIN1!BC83</f>
        <v>-</v>
      </c>
      <c r="H77" s="378" t="str">
        <f>ADMIN1!BF83</f>
        <v>-</v>
      </c>
      <c r="I77" s="378" t="str">
        <f>ADMIN1!BI83</f>
        <v>-</v>
      </c>
      <c r="J77" s="378" t="str">
        <f>ADMIN1!BL83</f>
        <v>-</v>
      </c>
      <c r="K77" s="378" t="str">
        <f>ADMIN1!BO83</f>
        <v>-</v>
      </c>
      <c r="L77" s="378" t="str">
        <f>ADMIN1!BR83</f>
        <v>-</v>
      </c>
      <c r="M77" s="378" t="str">
        <f>ADMIN1!BU83</f>
        <v>-</v>
      </c>
      <c r="N77" s="378" t="str">
        <f>ADMIN1!BX83</f>
        <v>-</v>
      </c>
      <c r="O77" s="378" t="str">
        <f>ADMIN1!CA83</f>
        <v>-</v>
      </c>
      <c r="P77" s="378" t="str">
        <f>ADMIN1!CD83</f>
        <v>-</v>
      </c>
      <c r="Q77" s="378" t="str">
        <f>ADMIN1!CG83</f>
        <v>-</v>
      </c>
      <c r="R77" s="378" t="str">
        <f>ADMIN1!CJ83</f>
        <v>-</v>
      </c>
      <c r="S77" s="378" t="str">
        <f>ADMIN1!CM83</f>
        <v>-</v>
      </c>
      <c r="T77" s="382" t="str">
        <f>ADMIN1!CP83</f>
        <v>-</v>
      </c>
      <c r="U77" s="382" t="str">
        <f>ADMIN1!CS83</f>
        <v>-</v>
      </c>
      <c r="V77" s="382" t="str">
        <f>ADMIN1!CV83</f>
        <v>-</v>
      </c>
      <c r="W77" s="382" t="str">
        <f>ADMIN1!CY83</f>
        <v>-</v>
      </c>
      <c r="X77" s="382" t="str">
        <f>ADMIN1!DB83</f>
        <v>-</v>
      </c>
    </row>
    <row r="78" spans="1:24" ht="25" customHeight="1" x14ac:dyDescent="0.15">
      <c r="A78" s="375">
        <f>ADMIN1!U84</f>
        <v>0</v>
      </c>
      <c r="B78" s="376">
        <f>ADMIN1!V84</f>
        <v>1399</v>
      </c>
      <c r="C78" s="377" t="str">
        <f>ADMIN1!W84</f>
        <v>Dattes Mazafati de Bam BIO (env. 250g)</v>
      </c>
      <c r="D78" s="378">
        <f>ADMIN1!AS84</f>
        <v>0</v>
      </c>
      <c r="E78" s="378" t="str">
        <f>ADMIN1!AW84</f>
        <v>-</v>
      </c>
      <c r="F78" s="378" t="str">
        <f>ADMIN1!AZ84</f>
        <v>-</v>
      </c>
      <c r="G78" s="378" t="str">
        <f>ADMIN1!BC84</f>
        <v>-</v>
      </c>
      <c r="H78" s="378" t="str">
        <f>ADMIN1!BF84</f>
        <v>-</v>
      </c>
      <c r="I78" s="378" t="str">
        <f>ADMIN1!BI84</f>
        <v>-</v>
      </c>
      <c r="J78" s="378" t="str">
        <f>ADMIN1!BL84</f>
        <v>-</v>
      </c>
      <c r="K78" s="378" t="str">
        <f>ADMIN1!BO84</f>
        <v>-</v>
      </c>
      <c r="L78" s="378" t="str">
        <f>ADMIN1!BR84</f>
        <v>-</v>
      </c>
      <c r="M78" s="378" t="str">
        <f>ADMIN1!BU84</f>
        <v>-</v>
      </c>
      <c r="N78" s="378" t="str">
        <f>ADMIN1!BX84</f>
        <v>-</v>
      </c>
      <c r="O78" s="378" t="str">
        <f>ADMIN1!CA84</f>
        <v>-</v>
      </c>
      <c r="P78" s="378" t="str">
        <f>ADMIN1!CD84</f>
        <v>-</v>
      </c>
      <c r="Q78" s="378" t="str">
        <f>ADMIN1!CG84</f>
        <v>-</v>
      </c>
      <c r="R78" s="378" t="str">
        <f>ADMIN1!CJ84</f>
        <v>-</v>
      </c>
      <c r="S78" s="378" t="str">
        <f>ADMIN1!CM84</f>
        <v>-</v>
      </c>
      <c r="T78" s="382" t="str">
        <f>ADMIN1!CP84</f>
        <v>-</v>
      </c>
      <c r="U78" s="382" t="str">
        <f>ADMIN1!CS84</f>
        <v>-</v>
      </c>
      <c r="V78" s="382" t="str">
        <f>ADMIN1!CV84</f>
        <v>-</v>
      </c>
      <c r="W78" s="382" t="str">
        <f>ADMIN1!CY84</f>
        <v>-</v>
      </c>
      <c r="X78" s="382" t="str">
        <f>ADMIN1!DB84</f>
        <v>-</v>
      </c>
    </row>
    <row r="79" spans="1:24" ht="25" customHeight="1" x14ac:dyDescent="0.15">
      <c r="A79" s="375">
        <f>ADMIN1!U85</f>
        <v>0</v>
      </c>
      <c r="B79" s="376" t="str">
        <f>ADMIN1!V85</f>
        <v>1997</v>
      </c>
      <c r="C79" s="377" t="str">
        <f>ADMIN1!W85</f>
        <v>Dattes Medjool Jumbo semi-sèche BIO</v>
      </c>
      <c r="D79" s="378">
        <f>ADMIN1!AS85</f>
        <v>0</v>
      </c>
      <c r="E79" s="378" t="str">
        <f>ADMIN1!AW85</f>
        <v>-</v>
      </c>
      <c r="F79" s="378" t="str">
        <f>ADMIN1!AZ85</f>
        <v>-</v>
      </c>
      <c r="G79" s="378" t="str">
        <f>ADMIN1!BC85</f>
        <v>-</v>
      </c>
      <c r="H79" s="378" t="str">
        <f>ADMIN1!BF85</f>
        <v>-</v>
      </c>
      <c r="I79" s="378" t="str">
        <f>ADMIN1!BI85</f>
        <v>-</v>
      </c>
      <c r="J79" s="378" t="str">
        <f>ADMIN1!BL85</f>
        <v>-</v>
      </c>
      <c r="K79" s="378" t="str">
        <f>ADMIN1!BO85</f>
        <v>-</v>
      </c>
      <c r="L79" s="378" t="str">
        <f>ADMIN1!BR85</f>
        <v>-</v>
      </c>
      <c r="M79" s="378" t="str">
        <f>ADMIN1!BU85</f>
        <v>-</v>
      </c>
      <c r="N79" s="378" t="str">
        <f>ADMIN1!BX85</f>
        <v>-</v>
      </c>
      <c r="O79" s="378" t="str">
        <f>ADMIN1!CA85</f>
        <v>-</v>
      </c>
      <c r="P79" s="378" t="str">
        <f>ADMIN1!CD85</f>
        <v>-</v>
      </c>
      <c r="Q79" s="378" t="str">
        <f>ADMIN1!CG85</f>
        <v>-</v>
      </c>
      <c r="R79" s="378" t="str">
        <f>ADMIN1!CJ85</f>
        <v>-</v>
      </c>
      <c r="S79" s="378" t="str">
        <f>ADMIN1!CM85</f>
        <v>-</v>
      </c>
      <c r="T79" s="382" t="str">
        <f>ADMIN1!CP85</f>
        <v>-</v>
      </c>
      <c r="U79" s="382" t="str">
        <f>ADMIN1!CS85</f>
        <v>-</v>
      </c>
      <c r="V79" s="382" t="str">
        <f>ADMIN1!CV85</f>
        <v>-</v>
      </c>
      <c r="W79" s="382" t="str">
        <f>ADMIN1!CY85</f>
        <v>-</v>
      </c>
      <c r="X79" s="382" t="str">
        <f>ADMIN1!DB85</f>
        <v>-</v>
      </c>
    </row>
    <row r="80" spans="1:24" ht="25" customHeight="1" x14ac:dyDescent="0.15">
      <c r="A80" s="375">
        <f>ADMIN1!U86</f>
        <v>0</v>
      </c>
      <c r="B80" s="376">
        <f>ADMIN1!V86</f>
        <v>3377</v>
      </c>
      <c r="C80" s="377" t="str">
        <f>ADMIN1!W86</f>
        <v>Eau de mer micro-filtrée hypertonique
    - (n°1 : box 3L)</v>
      </c>
      <c r="D80" s="378">
        <f>ADMIN1!AS86</f>
        <v>0</v>
      </c>
      <c r="E80" s="378" t="str">
        <f>ADMIN1!AW86</f>
        <v>-</v>
      </c>
      <c r="F80" s="378" t="str">
        <f>ADMIN1!AZ86</f>
        <v>-</v>
      </c>
      <c r="G80" s="378" t="str">
        <f>ADMIN1!BC86</f>
        <v>-</v>
      </c>
      <c r="H80" s="378" t="str">
        <f>ADMIN1!BF86</f>
        <v>-</v>
      </c>
      <c r="I80" s="378" t="str">
        <f>ADMIN1!BI86</f>
        <v>-</v>
      </c>
      <c r="J80" s="378" t="str">
        <f>ADMIN1!BL86</f>
        <v>-</v>
      </c>
      <c r="K80" s="378" t="str">
        <f>ADMIN1!BO86</f>
        <v>-</v>
      </c>
      <c r="L80" s="378" t="str">
        <f>ADMIN1!BR86</f>
        <v>-</v>
      </c>
      <c r="M80" s="378" t="str">
        <f>ADMIN1!BU86</f>
        <v>-</v>
      </c>
      <c r="N80" s="378" t="str">
        <f>ADMIN1!BX86</f>
        <v>-</v>
      </c>
      <c r="O80" s="378" t="str">
        <f>ADMIN1!CA86</f>
        <v>-</v>
      </c>
      <c r="P80" s="378" t="str">
        <f>ADMIN1!CD86</f>
        <v>-</v>
      </c>
      <c r="Q80" s="378" t="str">
        <f>ADMIN1!CG86</f>
        <v>-</v>
      </c>
      <c r="R80" s="378" t="str">
        <f>ADMIN1!CJ86</f>
        <v>-</v>
      </c>
      <c r="S80" s="378" t="str">
        <f>ADMIN1!CM86</f>
        <v>-</v>
      </c>
      <c r="T80" s="382" t="str">
        <f>ADMIN1!CP86</f>
        <v>-</v>
      </c>
      <c r="U80" s="382" t="str">
        <f>ADMIN1!CS86</f>
        <v>-</v>
      </c>
      <c r="V80" s="382" t="str">
        <f>ADMIN1!CV86</f>
        <v>-</v>
      </c>
      <c r="W80" s="382" t="str">
        <f>ADMIN1!CY86</f>
        <v>-</v>
      </c>
      <c r="X80" s="382" t="str">
        <f>ADMIN1!DB86</f>
        <v>-</v>
      </c>
    </row>
    <row r="81" spans="1:24" ht="25" customHeight="1" x14ac:dyDescent="0.15">
      <c r="A81" s="375">
        <f>ADMIN1!U87</f>
        <v>0</v>
      </c>
      <c r="B81" s="376">
        <f>ADMIN1!V87</f>
        <v>3720</v>
      </c>
      <c r="C81" s="377" t="str">
        <f>ADMIN1!W87</f>
        <v>Eau de mer micro-filtrée hypertonique
    - (n°2 : box 11L)</v>
      </c>
      <c r="D81" s="378">
        <f>ADMIN1!AS87</f>
        <v>0</v>
      </c>
      <c r="E81" s="378" t="str">
        <f>ADMIN1!AW87</f>
        <v>-</v>
      </c>
      <c r="F81" s="378" t="str">
        <f>ADMIN1!AZ87</f>
        <v>-</v>
      </c>
      <c r="G81" s="378" t="str">
        <f>ADMIN1!BC87</f>
        <v>-</v>
      </c>
      <c r="H81" s="378" t="str">
        <f>ADMIN1!BF87</f>
        <v>-</v>
      </c>
      <c r="I81" s="378" t="str">
        <f>ADMIN1!BI87</f>
        <v>-</v>
      </c>
      <c r="J81" s="378" t="str">
        <f>ADMIN1!BL87</f>
        <v>-</v>
      </c>
      <c r="K81" s="378" t="str">
        <f>ADMIN1!BO87</f>
        <v>-</v>
      </c>
      <c r="L81" s="378" t="str">
        <f>ADMIN1!BR87</f>
        <v>-</v>
      </c>
      <c r="M81" s="378" t="str">
        <f>ADMIN1!BU87</f>
        <v>-</v>
      </c>
      <c r="N81" s="378" t="str">
        <f>ADMIN1!BX87</f>
        <v>-</v>
      </c>
      <c r="O81" s="378" t="str">
        <f>ADMIN1!CA87</f>
        <v>-</v>
      </c>
      <c r="P81" s="378" t="str">
        <f>ADMIN1!CD87</f>
        <v>-</v>
      </c>
      <c r="Q81" s="378" t="str">
        <f>ADMIN1!CG87</f>
        <v>-</v>
      </c>
      <c r="R81" s="378" t="str">
        <f>ADMIN1!CJ87</f>
        <v>-</v>
      </c>
      <c r="S81" s="378" t="str">
        <f>ADMIN1!CM87</f>
        <v>-</v>
      </c>
      <c r="T81" s="382" t="str">
        <f>ADMIN1!CP87</f>
        <v>-</v>
      </c>
      <c r="U81" s="382" t="str">
        <f>ADMIN1!CS87</f>
        <v>-</v>
      </c>
      <c r="V81" s="382" t="str">
        <f>ADMIN1!CV87</f>
        <v>-</v>
      </c>
      <c r="W81" s="382" t="str">
        <f>ADMIN1!CY87</f>
        <v>-</v>
      </c>
      <c r="X81" s="382" t="str">
        <f>ADMIN1!DB87</f>
        <v>-</v>
      </c>
    </row>
    <row r="82" spans="1:24" ht="25" customHeight="1" x14ac:dyDescent="0.15">
      <c r="A82" s="375">
        <f>ADMIN1!U88</f>
        <v>0</v>
      </c>
      <c r="B82" s="376">
        <f>ADMIN1!V88</f>
        <v>3379</v>
      </c>
      <c r="C82" s="377" t="str">
        <f>ADMIN1!W88</f>
        <v>Eau de mer micro-filtrée hypertonique
    - (n°3 : box 20L)</v>
      </c>
      <c r="D82" s="378">
        <f>ADMIN1!AS88</f>
        <v>0</v>
      </c>
      <c r="E82" s="378" t="str">
        <f>ADMIN1!AW88</f>
        <v>-</v>
      </c>
      <c r="F82" s="378" t="str">
        <f>ADMIN1!AZ88</f>
        <v>-</v>
      </c>
      <c r="G82" s="378" t="str">
        <f>ADMIN1!BC88</f>
        <v>-</v>
      </c>
      <c r="H82" s="378" t="str">
        <f>ADMIN1!BF88</f>
        <v>-</v>
      </c>
      <c r="I82" s="378" t="str">
        <f>ADMIN1!BI88</f>
        <v>-</v>
      </c>
      <c r="J82" s="378" t="str">
        <f>ADMIN1!BL88</f>
        <v>-</v>
      </c>
      <c r="K82" s="378" t="str">
        <f>ADMIN1!BO88</f>
        <v>-</v>
      </c>
      <c r="L82" s="378" t="str">
        <f>ADMIN1!BR88</f>
        <v>-</v>
      </c>
      <c r="M82" s="378" t="str">
        <f>ADMIN1!BU88</f>
        <v>-</v>
      </c>
      <c r="N82" s="378" t="str">
        <f>ADMIN1!BX88</f>
        <v>-</v>
      </c>
      <c r="O82" s="378" t="str">
        <f>ADMIN1!CA88</f>
        <v>-</v>
      </c>
      <c r="P82" s="378" t="str">
        <f>ADMIN1!CD88</f>
        <v>-</v>
      </c>
      <c r="Q82" s="378" t="str">
        <f>ADMIN1!CG88</f>
        <v>-</v>
      </c>
      <c r="R82" s="378" t="str">
        <f>ADMIN1!CJ88</f>
        <v>-</v>
      </c>
      <c r="S82" s="378" t="str">
        <f>ADMIN1!CM88</f>
        <v>-</v>
      </c>
      <c r="T82" s="382" t="str">
        <f>ADMIN1!CP88</f>
        <v>-</v>
      </c>
      <c r="U82" s="382" t="str">
        <f>ADMIN1!CS88</f>
        <v>-</v>
      </c>
      <c r="V82" s="382" t="str">
        <f>ADMIN1!CV88</f>
        <v>-</v>
      </c>
      <c r="W82" s="382" t="str">
        <f>ADMIN1!CY88</f>
        <v>-</v>
      </c>
      <c r="X82" s="382" t="str">
        <f>ADMIN1!DB88</f>
        <v>-</v>
      </c>
    </row>
    <row r="83" spans="1:24" ht="25" customHeight="1" x14ac:dyDescent="0.15">
      <c r="A83" s="375">
        <f>ADMIN1!U89</f>
        <v>0</v>
      </c>
      <c r="B83" s="376">
        <f>ADMIN1!V89</f>
        <v>3550</v>
      </c>
      <c r="C83" s="377" t="str">
        <f>ADMIN1!W89</f>
        <v>Epi de maïs doux frais</v>
      </c>
      <c r="D83" s="378">
        <f>ADMIN1!AS89</f>
        <v>0</v>
      </c>
      <c r="E83" s="378" t="str">
        <f>ADMIN1!AW89</f>
        <v>-</v>
      </c>
      <c r="F83" s="378" t="str">
        <f>ADMIN1!AZ89</f>
        <v>-</v>
      </c>
      <c r="G83" s="378" t="str">
        <f>ADMIN1!BC89</f>
        <v>-</v>
      </c>
      <c r="H83" s="378" t="str">
        <f>ADMIN1!BF89</f>
        <v>-</v>
      </c>
      <c r="I83" s="378" t="str">
        <f>ADMIN1!BI89</f>
        <v>-</v>
      </c>
      <c r="J83" s="378" t="str">
        <f>ADMIN1!BL89</f>
        <v>-</v>
      </c>
      <c r="K83" s="378" t="str">
        <f>ADMIN1!BO89</f>
        <v>-</v>
      </c>
      <c r="L83" s="378" t="str">
        <f>ADMIN1!BR89</f>
        <v>-</v>
      </c>
      <c r="M83" s="378" t="str">
        <f>ADMIN1!BU89</f>
        <v>-</v>
      </c>
      <c r="N83" s="378" t="str">
        <f>ADMIN1!BX89</f>
        <v>-</v>
      </c>
      <c r="O83" s="378" t="str">
        <f>ADMIN1!CA89</f>
        <v>-</v>
      </c>
      <c r="P83" s="378" t="str">
        <f>ADMIN1!CD89</f>
        <v>-</v>
      </c>
      <c r="Q83" s="378" t="str">
        <f>ADMIN1!CG89</f>
        <v>-</v>
      </c>
      <c r="R83" s="378" t="str">
        <f>ADMIN1!CJ89</f>
        <v>-</v>
      </c>
      <c r="S83" s="378" t="str">
        <f>ADMIN1!CM89</f>
        <v>-</v>
      </c>
      <c r="T83" s="382" t="str">
        <f>ADMIN1!CP89</f>
        <v>-</v>
      </c>
      <c r="U83" s="382" t="str">
        <f>ADMIN1!CS89</f>
        <v>-</v>
      </c>
      <c r="V83" s="382" t="str">
        <f>ADMIN1!CV89</f>
        <v>-</v>
      </c>
      <c r="W83" s="382" t="str">
        <f>ADMIN1!CY89</f>
        <v>-</v>
      </c>
      <c r="X83" s="382" t="str">
        <f>ADMIN1!DB89</f>
        <v>-</v>
      </c>
    </row>
    <row r="84" spans="1:24" ht="25" customHeight="1" x14ac:dyDescent="0.15">
      <c r="A84" s="375">
        <f>ADMIN1!U90</f>
        <v>0</v>
      </c>
      <c r="B84" s="376">
        <f>ADMIN1!V90</f>
        <v>4025</v>
      </c>
      <c r="C84" s="377" t="str">
        <f>ADMIN1!W90</f>
        <v>Extracteur de jus ANGEL 5500</v>
      </c>
      <c r="D84" s="378">
        <f>ADMIN1!AS90</f>
        <v>0</v>
      </c>
      <c r="E84" s="378" t="str">
        <f>ADMIN1!AW90</f>
        <v>-</v>
      </c>
      <c r="F84" s="378" t="str">
        <f>ADMIN1!AZ90</f>
        <v>-</v>
      </c>
      <c r="G84" s="378" t="str">
        <f>ADMIN1!BC90</f>
        <v>-</v>
      </c>
      <c r="H84" s="378" t="str">
        <f>ADMIN1!BF90</f>
        <v>-</v>
      </c>
      <c r="I84" s="378" t="str">
        <f>ADMIN1!BI90</f>
        <v>-</v>
      </c>
      <c r="J84" s="378" t="str">
        <f>ADMIN1!BL90</f>
        <v>-</v>
      </c>
      <c r="K84" s="378" t="str">
        <f>ADMIN1!BO90</f>
        <v>-</v>
      </c>
      <c r="L84" s="378" t="str">
        <f>ADMIN1!BR90</f>
        <v>-</v>
      </c>
      <c r="M84" s="378" t="str">
        <f>ADMIN1!BU90</f>
        <v>-</v>
      </c>
      <c r="N84" s="378" t="str">
        <f>ADMIN1!BX90</f>
        <v>-</v>
      </c>
      <c r="O84" s="378" t="str">
        <f>ADMIN1!CA90</f>
        <v>-</v>
      </c>
      <c r="P84" s="378" t="str">
        <f>ADMIN1!CD90</f>
        <v>-</v>
      </c>
      <c r="Q84" s="378" t="str">
        <f>ADMIN1!CG90</f>
        <v>-</v>
      </c>
      <c r="R84" s="378" t="str">
        <f>ADMIN1!CJ90</f>
        <v>-</v>
      </c>
      <c r="S84" s="378" t="str">
        <f>ADMIN1!CM90</f>
        <v>-</v>
      </c>
      <c r="T84" s="382" t="str">
        <f>ADMIN1!CP90</f>
        <v>-</v>
      </c>
      <c r="U84" s="382" t="str">
        <f>ADMIN1!CS90</f>
        <v>-</v>
      </c>
      <c r="V84" s="382" t="str">
        <f>ADMIN1!CV90</f>
        <v>-</v>
      </c>
      <c r="W84" s="382" t="str">
        <f>ADMIN1!CY90</f>
        <v>-</v>
      </c>
      <c r="X84" s="382" t="str">
        <f>ADMIN1!DB90</f>
        <v>-</v>
      </c>
    </row>
    <row r="85" spans="1:24" ht="25" customHeight="1" x14ac:dyDescent="0.15">
      <c r="A85" s="375">
        <f>ADMIN1!U91</f>
        <v>0</v>
      </c>
      <c r="B85" s="376">
        <f>ADMIN1!V91</f>
        <v>6059</v>
      </c>
      <c r="C85" s="377" t="str">
        <f>ADMIN1!W91</f>
        <v>Fane de Betterave Baby BIO
    - (Production de Rufino)</v>
      </c>
      <c r="D85" s="378">
        <f>ADMIN1!AS91</f>
        <v>0</v>
      </c>
      <c r="E85" s="378" t="str">
        <f>ADMIN1!AW91</f>
        <v>-</v>
      </c>
      <c r="F85" s="378" t="str">
        <f>ADMIN1!AZ91</f>
        <v>-</v>
      </c>
      <c r="G85" s="378" t="str">
        <f>ADMIN1!BC91</f>
        <v>-</v>
      </c>
      <c r="H85" s="378" t="str">
        <f>ADMIN1!BF91</f>
        <v>-</v>
      </c>
      <c r="I85" s="378" t="str">
        <f>ADMIN1!BI91</f>
        <v>-</v>
      </c>
      <c r="J85" s="378" t="str">
        <f>ADMIN1!BL91</f>
        <v>-</v>
      </c>
      <c r="K85" s="378" t="str">
        <f>ADMIN1!BO91</f>
        <v>-</v>
      </c>
      <c r="L85" s="378" t="str">
        <f>ADMIN1!BR91</f>
        <v>-</v>
      </c>
      <c r="M85" s="378" t="str">
        <f>ADMIN1!BU91</f>
        <v>-</v>
      </c>
      <c r="N85" s="378" t="str">
        <f>ADMIN1!BX91</f>
        <v>-</v>
      </c>
      <c r="O85" s="378" t="str">
        <f>ADMIN1!CA91</f>
        <v>-</v>
      </c>
      <c r="P85" s="378" t="str">
        <f>ADMIN1!CD91</f>
        <v>-</v>
      </c>
      <c r="Q85" s="378" t="str">
        <f>ADMIN1!CG91</f>
        <v>-</v>
      </c>
      <c r="R85" s="378" t="str">
        <f>ADMIN1!CJ91</f>
        <v>-</v>
      </c>
      <c r="S85" s="378" t="str">
        <f>ADMIN1!CM91</f>
        <v>-</v>
      </c>
      <c r="T85" s="382" t="str">
        <f>ADMIN1!CP91</f>
        <v>-</v>
      </c>
      <c r="U85" s="382" t="str">
        <f>ADMIN1!CS91</f>
        <v>-</v>
      </c>
      <c r="V85" s="382" t="str">
        <f>ADMIN1!CV91</f>
        <v>-</v>
      </c>
      <c r="W85" s="382" t="str">
        <f>ADMIN1!CY91</f>
        <v>-</v>
      </c>
      <c r="X85" s="382" t="str">
        <f>ADMIN1!DB91</f>
        <v>-</v>
      </c>
    </row>
    <row r="86" spans="1:24" ht="25" customHeight="1" x14ac:dyDescent="0.15">
      <c r="A86" s="375">
        <f>ADMIN1!U92</f>
        <v>0</v>
      </c>
      <c r="B86" s="376">
        <f>ADMIN1!V92</f>
        <v>6059</v>
      </c>
      <c r="C86" s="377" t="str">
        <f>ADMIN1!W92</f>
        <v>Fane de betterave BIO (production Rufino)</v>
      </c>
      <c r="D86" s="378">
        <f>ADMIN1!AS92</f>
        <v>0</v>
      </c>
      <c r="E86" s="378" t="str">
        <f>ADMIN1!AW92</f>
        <v>-</v>
      </c>
      <c r="F86" s="378" t="str">
        <f>ADMIN1!AZ92</f>
        <v>-</v>
      </c>
      <c r="G86" s="378" t="str">
        <f>ADMIN1!BC92</f>
        <v>-</v>
      </c>
      <c r="H86" s="378" t="str">
        <f>ADMIN1!BF92</f>
        <v>-</v>
      </c>
      <c r="I86" s="378" t="str">
        <f>ADMIN1!BI92</f>
        <v>-</v>
      </c>
      <c r="J86" s="378" t="str">
        <f>ADMIN1!BL92</f>
        <v>-</v>
      </c>
      <c r="K86" s="378" t="str">
        <f>ADMIN1!BO92</f>
        <v>-</v>
      </c>
      <c r="L86" s="378" t="str">
        <f>ADMIN1!BR92</f>
        <v>-</v>
      </c>
      <c r="M86" s="378" t="str">
        <f>ADMIN1!BU92</f>
        <v>-</v>
      </c>
      <c r="N86" s="378" t="str">
        <f>ADMIN1!BX92</f>
        <v>-</v>
      </c>
      <c r="O86" s="378" t="str">
        <f>ADMIN1!CA92</f>
        <v>-</v>
      </c>
      <c r="P86" s="378" t="str">
        <f>ADMIN1!CD92</f>
        <v>-</v>
      </c>
      <c r="Q86" s="378" t="str">
        <f>ADMIN1!CG92</f>
        <v>-</v>
      </c>
      <c r="R86" s="378" t="str">
        <f>ADMIN1!CJ92</f>
        <v>-</v>
      </c>
      <c r="S86" s="378" t="str">
        <f>ADMIN1!CM92</f>
        <v>-</v>
      </c>
      <c r="T86" s="382" t="str">
        <f>ADMIN1!CP92</f>
        <v>-</v>
      </c>
      <c r="U86" s="382" t="str">
        <f>ADMIN1!CS92</f>
        <v>-</v>
      </c>
      <c r="V86" s="382" t="str">
        <f>ADMIN1!CV92</f>
        <v>-</v>
      </c>
      <c r="W86" s="382" t="str">
        <f>ADMIN1!CY92</f>
        <v>-</v>
      </c>
      <c r="X86" s="382" t="str">
        <f>ADMIN1!DB92</f>
        <v>-</v>
      </c>
    </row>
    <row r="87" spans="1:24" ht="25" customHeight="1" x14ac:dyDescent="0.15">
      <c r="A87" s="375">
        <f>ADMIN1!U93</f>
        <v>0</v>
      </c>
      <c r="B87" s="376">
        <f>ADMIN1!V93</f>
        <v>1647</v>
      </c>
      <c r="C87" s="377" t="str">
        <f>ADMIN1!W93</f>
        <v>Farine de coco (env. 1kg)</v>
      </c>
      <c r="D87" s="378">
        <f>ADMIN1!AS93</f>
        <v>0</v>
      </c>
      <c r="E87" s="378" t="str">
        <f>ADMIN1!AW93</f>
        <v>-</v>
      </c>
      <c r="F87" s="378" t="str">
        <f>ADMIN1!AZ93</f>
        <v>-</v>
      </c>
      <c r="G87" s="378" t="str">
        <f>ADMIN1!BC93</f>
        <v>-</v>
      </c>
      <c r="H87" s="378" t="str">
        <f>ADMIN1!BF93</f>
        <v>-</v>
      </c>
      <c r="I87" s="378" t="str">
        <f>ADMIN1!BI93</f>
        <v>-</v>
      </c>
      <c r="J87" s="378" t="str">
        <f>ADMIN1!BL93</f>
        <v>-</v>
      </c>
      <c r="K87" s="378" t="str">
        <f>ADMIN1!BO93</f>
        <v>-</v>
      </c>
      <c r="L87" s="378" t="str">
        <f>ADMIN1!BR93</f>
        <v>-</v>
      </c>
      <c r="M87" s="378" t="str">
        <f>ADMIN1!BU93</f>
        <v>-</v>
      </c>
      <c r="N87" s="378" t="str">
        <f>ADMIN1!BX93</f>
        <v>-</v>
      </c>
      <c r="O87" s="378" t="str">
        <f>ADMIN1!CA93</f>
        <v>-</v>
      </c>
      <c r="P87" s="378" t="str">
        <f>ADMIN1!CD93</f>
        <v>-</v>
      </c>
      <c r="Q87" s="378" t="str">
        <f>ADMIN1!CG93</f>
        <v>-</v>
      </c>
      <c r="R87" s="378" t="str">
        <f>ADMIN1!CJ93</f>
        <v>-</v>
      </c>
      <c r="S87" s="378" t="str">
        <f>ADMIN1!CM93</f>
        <v>-</v>
      </c>
      <c r="T87" s="382" t="str">
        <f>ADMIN1!CP93</f>
        <v>-</v>
      </c>
      <c r="U87" s="382" t="str">
        <f>ADMIN1!CS93</f>
        <v>-</v>
      </c>
      <c r="V87" s="382" t="str">
        <f>ADMIN1!CV93</f>
        <v>-</v>
      </c>
      <c r="W87" s="382" t="str">
        <f>ADMIN1!CY93</f>
        <v>-</v>
      </c>
      <c r="X87" s="382" t="str">
        <f>ADMIN1!DB93</f>
        <v>-</v>
      </c>
    </row>
    <row r="88" spans="1:24" ht="25" customHeight="1" x14ac:dyDescent="0.15">
      <c r="A88" s="375">
        <f>ADMIN1!U94</f>
        <v>0</v>
      </c>
      <c r="B88" s="376">
        <f>ADMIN1!V94</f>
        <v>6106</v>
      </c>
      <c r="C88" s="377" t="str">
        <f>ADMIN1!W94</f>
        <v>Fenugrec en graines BIO (env. 500g)</v>
      </c>
      <c r="D88" s="378">
        <f>ADMIN1!AS94</f>
        <v>0</v>
      </c>
      <c r="E88" s="378" t="str">
        <f>ADMIN1!AW94</f>
        <v>-</v>
      </c>
      <c r="F88" s="378" t="str">
        <f>ADMIN1!AZ94</f>
        <v>-</v>
      </c>
      <c r="G88" s="378" t="str">
        <f>ADMIN1!BC94</f>
        <v>-</v>
      </c>
      <c r="H88" s="378" t="str">
        <f>ADMIN1!BF94</f>
        <v>-</v>
      </c>
      <c r="I88" s="378" t="str">
        <f>ADMIN1!BI94</f>
        <v>-</v>
      </c>
      <c r="J88" s="378" t="str">
        <f>ADMIN1!BL94</f>
        <v>-</v>
      </c>
      <c r="K88" s="378" t="str">
        <f>ADMIN1!BO94</f>
        <v>-</v>
      </c>
      <c r="L88" s="378" t="str">
        <f>ADMIN1!BR94</f>
        <v>-</v>
      </c>
      <c r="M88" s="378" t="str">
        <f>ADMIN1!BU94</f>
        <v>-</v>
      </c>
      <c r="N88" s="378" t="str">
        <f>ADMIN1!BX94</f>
        <v>-</v>
      </c>
      <c r="O88" s="378" t="str">
        <f>ADMIN1!CA94</f>
        <v>-</v>
      </c>
      <c r="P88" s="378" t="str">
        <f>ADMIN1!CD94</f>
        <v>-</v>
      </c>
      <c r="Q88" s="378" t="str">
        <f>ADMIN1!CG94</f>
        <v>-</v>
      </c>
      <c r="R88" s="378" t="str">
        <f>ADMIN1!CJ94</f>
        <v>-</v>
      </c>
      <c r="S88" s="378" t="str">
        <f>ADMIN1!CM94</f>
        <v>-</v>
      </c>
      <c r="T88" s="382" t="str">
        <f>ADMIN1!CP94</f>
        <v>-</v>
      </c>
      <c r="U88" s="382" t="str">
        <f>ADMIN1!CS94</f>
        <v>-</v>
      </c>
      <c r="V88" s="382" t="str">
        <f>ADMIN1!CV94</f>
        <v>-</v>
      </c>
      <c r="W88" s="382" t="str">
        <f>ADMIN1!CY94</f>
        <v>-</v>
      </c>
      <c r="X88" s="382" t="str">
        <f>ADMIN1!DB94</f>
        <v>-</v>
      </c>
    </row>
    <row r="89" spans="1:24" ht="25" customHeight="1" x14ac:dyDescent="0.15">
      <c r="A89" s="375">
        <f>ADMIN1!U95</f>
        <v>0</v>
      </c>
      <c r="B89" s="376">
        <f>ADMIN1!V95</f>
        <v>1937</v>
      </c>
      <c r="C89" s="377" t="str">
        <f>ADMIN1!W95</f>
        <v>Fève de Cacao entière CRU BIO (env. 1kg)</v>
      </c>
      <c r="D89" s="378">
        <f>ADMIN1!AS95</f>
        <v>0</v>
      </c>
      <c r="E89" s="378" t="str">
        <f>ADMIN1!AW95</f>
        <v>-</v>
      </c>
      <c r="F89" s="378" t="str">
        <f>ADMIN1!AZ95</f>
        <v>-</v>
      </c>
      <c r="G89" s="378" t="str">
        <f>ADMIN1!BC95</f>
        <v>-</v>
      </c>
      <c r="H89" s="378" t="str">
        <f>ADMIN1!BF95</f>
        <v>-</v>
      </c>
      <c r="I89" s="378" t="str">
        <f>ADMIN1!BI95</f>
        <v>-</v>
      </c>
      <c r="J89" s="378" t="str">
        <f>ADMIN1!BL95</f>
        <v>-</v>
      </c>
      <c r="K89" s="378" t="str">
        <f>ADMIN1!BO95</f>
        <v>-</v>
      </c>
      <c r="L89" s="378" t="str">
        <f>ADMIN1!BR95</f>
        <v>-</v>
      </c>
      <c r="M89" s="378" t="str">
        <f>ADMIN1!BU95</f>
        <v>-</v>
      </c>
      <c r="N89" s="378" t="str">
        <f>ADMIN1!BX95</f>
        <v>-</v>
      </c>
      <c r="O89" s="378" t="str">
        <f>ADMIN1!CA95</f>
        <v>-</v>
      </c>
      <c r="P89" s="378" t="str">
        <f>ADMIN1!CD95</f>
        <v>-</v>
      </c>
      <c r="Q89" s="378" t="str">
        <f>ADMIN1!CG95</f>
        <v>-</v>
      </c>
      <c r="R89" s="378" t="str">
        <f>ADMIN1!CJ95</f>
        <v>-</v>
      </c>
      <c r="S89" s="378" t="str">
        <f>ADMIN1!CM95</f>
        <v>-</v>
      </c>
      <c r="T89" s="382" t="str">
        <f>ADMIN1!CP95</f>
        <v>-</v>
      </c>
      <c r="U89" s="382" t="str">
        <f>ADMIN1!CS95</f>
        <v>-</v>
      </c>
      <c r="V89" s="382" t="str">
        <f>ADMIN1!CV95</f>
        <v>-</v>
      </c>
      <c r="W89" s="382" t="str">
        <f>ADMIN1!CY95</f>
        <v>-</v>
      </c>
      <c r="X89" s="382" t="str">
        <f>ADMIN1!DB95</f>
        <v>-</v>
      </c>
    </row>
    <row r="90" spans="1:24" ht="25" customHeight="1" x14ac:dyDescent="0.15">
      <c r="A90" s="375">
        <f>ADMIN1!U96</f>
        <v>0</v>
      </c>
      <c r="B90" s="376">
        <f>ADMIN1!V96</f>
        <v>3138</v>
      </c>
      <c r="C90" s="377" t="str">
        <f>ADMIN1!W96</f>
        <v>Figue de Barbarie</v>
      </c>
      <c r="D90" s="378">
        <f>ADMIN1!AS96</f>
        <v>0</v>
      </c>
      <c r="E90" s="378" t="str">
        <f>ADMIN1!AW96</f>
        <v>-</v>
      </c>
      <c r="F90" s="378" t="str">
        <f>ADMIN1!AZ96</f>
        <v>-</v>
      </c>
      <c r="G90" s="378" t="str">
        <f>ADMIN1!BC96</f>
        <v>-</v>
      </c>
      <c r="H90" s="378" t="str">
        <f>ADMIN1!BF96</f>
        <v>-</v>
      </c>
      <c r="I90" s="378" t="str">
        <f>ADMIN1!BI96</f>
        <v>-</v>
      </c>
      <c r="J90" s="378" t="str">
        <f>ADMIN1!BL96</f>
        <v>-</v>
      </c>
      <c r="K90" s="378" t="str">
        <f>ADMIN1!BO96</f>
        <v>-</v>
      </c>
      <c r="L90" s="378" t="str">
        <f>ADMIN1!BR96</f>
        <v>-</v>
      </c>
      <c r="M90" s="378" t="str">
        <f>ADMIN1!BU96</f>
        <v>-</v>
      </c>
      <c r="N90" s="378" t="str">
        <f>ADMIN1!BX96</f>
        <v>-</v>
      </c>
      <c r="O90" s="378" t="str">
        <f>ADMIN1!CA96</f>
        <v>-</v>
      </c>
      <c r="P90" s="378" t="str">
        <f>ADMIN1!CD96</f>
        <v>-</v>
      </c>
      <c r="Q90" s="378" t="str">
        <f>ADMIN1!CG96</f>
        <v>-</v>
      </c>
      <c r="R90" s="378" t="str">
        <f>ADMIN1!CJ96</f>
        <v>-</v>
      </c>
      <c r="S90" s="378" t="str">
        <f>ADMIN1!CM96</f>
        <v>-</v>
      </c>
      <c r="T90" s="382" t="str">
        <f>ADMIN1!CP96</f>
        <v>-</v>
      </c>
      <c r="U90" s="382" t="str">
        <f>ADMIN1!CS96</f>
        <v>-</v>
      </c>
      <c r="V90" s="382" t="str">
        <f>ADMIN1!CV96</f>
        <v>-</v>
      </c>
      <c r="W90" s="382" t="str">
        <f>ADMIN1!CY96</f>
        <v>-</v>
      </c>
      <c r="X90" s="382" t="str">
        <f>ADMIN1!DB96</f>
        <v>-</v>
      </c>
    </row>
    <row r="91" spans="1:24" ht="25" customHeight="1" x14ac:dyDescent="0.15">
      <c r="A91" s="375">
        <f>ADMIN1!U97</f>
        <v>0</v>
      </c>
      <c r="B91" s="376">
        <f>ADMIN1!V97</f>
        <v>1548</v>
      </c>
      <c r="C91" s="377" t="str">
        <f>ADMIN1!W97</f>
        <v>Figues sèches BIO</v>
      </c>
      <c r="D91" s="378">
        <f>ADMIN1!AS97</f>
        <v>0</v>
      </c>
      <c r="E91" s="378" t="str">
        <f>ADMIN1!AW97</f>
        <v>-</v>
      </c>
      <c r="F91" s="378" t="str">
        <f>ADMIN1!AZ97</f>
        <v>-</v>
      </c>
      <c r="G91" s="378" t="str">
        <f>ADMIN1!BC97</f>
        <v>-</v>
      </c>
      <c r="H91" s="378" t="str">
        <f>ADMIN1!BF97</f>
        <v>-</v>
      </c>
      <c r="I91" s="378" t="str">
        <f>ADMIN1!BI97</f>
        <v>-</v>
      </c>
      <c r="J91" s="378" t="str">
        <f>ADMIN1!BL97</f>
        <v>-</v>
      </c>
      <c r="K91" s="378" t="str">
        <f>ADMIN1!BO97</f>
        <v>-</v>
      </c>
      <c r="L91" s="378" t="str">
        <f>ADMIN1!BR97</f>
        <v>-</v>
      </c>
      <c r="M91" s="378" t="str">
        <f>ADMIN1!BU97</f>
        <v>-</v>
      </c>
      <c r="N91" s="378" t="str">
        <f>ADMIN1!BX97</f>
        <v>-</v>
      </c>
      <c r="O91" s="378" t="str">
        <f>ADMIN1!CA97</f>
        <v>-</v>
      </c>
      <c r="P91" s="378" t="str">
        <f>ADMIN1!CD97</f>
        <v>-</v>
      </c>
      <c r="Q91" s="378" t="str">
        <f>ADMIN1!CG97</f>
        <v>-</v>
      </c>
      <c r="R91" s="378" t="str">
        <f>ADMIN1!CJ97</f>
        <v>-</v>
      </c>
      <c r="S91" s="378" t="str">
        <f>ADMIN1!CM97</f>
        <v>-</v>
      </c>
      <c r="T91" s="382" t="str">
        <f>ADMIN1!CP97</f>
        <v>-</v>
      </c>
      <c r="U91" s="382" t="str">
        <f>ADMIN1!CS97</f>
        <v>-</v>
      </c>
      <c r="V91" s="382" t="str">
        <f>ADMIN1!CV97</f>
        <v>-</v>
      </c>
      <c r="W91" s="382" t="str">
        <f>ADMIN1!CY97</f>
        <v>-</v>
      </c>
      <c r="X91" s="382" t="str">
        <f>ADMIN1!DB97</f>
        <v>-</v>
      </c>
    </row>
    <row r="92" spans="1:24" ht="40" customHeight="1" x14ac:dyDescent="0.15">
      <c r="A92" s="375">
        <f>ADMIN1!U98</f>
        <v>0</v>
      </c>
      <c r="B92" s="376">
        <f>ADMIN1!V98</f>
        <v>1220</v>
      </c>
      <c r="C92" s="377" t="str">
        <f>ADMIN1!W98</f>
        <v>Fruits du Baobab en poudre BIO</v>
      </c>
      <c r="D92" s="378">
        <f>ADMIN1!AS98</f>
        <v>0</v>
      </c>
      <c r="E92" s="378" t="str">
        <f>ADMIN1!AW98</f>
        <v>-</v>
      </c>
      <c r="F92" s="378" t="str">
        <f>ADMIN1!AZ98</f>
        <v>-</v>
      </c>
      <c r="G92" s="378" t="str">
        <f>ADMIN1!BC98</f>
        <v>-</v>
      </c>
      <c r="H92" s="378" t="str">
        <f>ADMIN1!BF98</f>
        <v>-</v>
      </c>
      <c r="I92" s="378" t="str">
        <f>ADMIN1!BI98</f>
        <v>-</v>
      </c>
      <c r="J92" s="378" t="str">
        <f>ADMIN1!BL98</f>
        <v>-</v>
      </c>
      <c r="K92" s="378" t="str">
        <f>ADMIN1!BO98</f>
        <v>-</v>
      </c>
      <c r="L92" s="378" t="str">
        <f>ADMIN1!BR98</f>
        <v>-</v>
      </c>
      <c r="M92" s="378" t="str">
        <f>ADMIN1!BU98</f>
        <v>-</v>
      </c>
      <c r="N92" s="378" t="str">
        <f>ADMIN1!BX98</f>
        <v>-</v>
      </c>
      <c r="O92" s="378" t="str">
        <f>ADMIN1!CA98</f>
        <v>-</v>
      </c>
      <c r="P92" s="378" t="str">
        <f>ADMIN1!CD98</f>
        <v>-</v>
      </c>
      <c r="Q92" s="378" t="str">
        <f>ADMIN1!CG98</f>
        <v>-</v>
      </c>
      <c r="R92" s="378" t="str">
        <f>ADMIN1!CJ98</f>
        <v>-</v>
      </c>
      <c r="S92" s="378" t="str">
        <f>ADMIN1!CM98</f>
        <v>-</v>
      </c>
      <c r="T92" s="382" t="str">
        <f>ADMIN1!CP98</f>
        <v>-</v>
      </c>
      <c r="U92" s="382" t="str">
        <f>ADMIN1!CS98</f>
        <v>-</v>
      </c>
      <c r="V92" s="382" t="str">
        <f>ADMIN1!CV98</f>
        <v>-</v>
      </c>
      <c r="W92" s="382" t="str">
        <f>ADMIN1!CY98</f>
        <v>-</v>
      </c>
      <c r="X92" s="382" t="str">
        <f>ADMIN1!DB98</f>
        <v>-</v>
      </c>
    </row>
    <row r="93" spans="1:24" ht="25" customHeight="1" x14ac:dyDescent="0.15">
      <c r="A93" s="375">
        <f>ADMIN1!U99</f>
        <v>0</v>
      </c>
      <c r="B93" s="376">
        <f>ADMIN1!V99</f>
        <v>1967</v>
      </c>
      <c r="C93" s="377" t="str">
        <f>ADMIN1!W99</f>
        <v>Gingembre BIO</v>
      </c>
      <c r="D93" s="378">
        <f>ADMIN1!AS99</f>
        <v>0</v>
      </c>
      <c r="E93" s="378" t="str">
        <f>ADMIN1!AW99</f>
        <v>-</v>
      </c>
      <c r="F93" s="378" t="str">
        <f>ADMIN1!AZ99</f>
        <v>-</v>
      </c>
      <c r="G93" s="378" t="str">
        <f>ADMIN1!BC99</f>
        <v>-</v>
      </c>
      <c r="H93" s="378" t="str">
        <f>ADMIN1!BF99</f>
        <v>-</v>
      </c>
      <c r="I93" s="378" t="str">
        <f>ADMIN1!BI99</f>
        <v>-</v>
      </c>
      <c r="J93" s="378" t="str">
        <f>ADMIN1!BL99</f>
        <v>-</v>
      </c>
      <c r="K93" s="378" t="str">
        <f>ADMIN1!BO99</f>
        <v>-</v>
      </c>
      <c r="L93" s="378" t="str">
        <f>ADMIN1!BR99</f>
        <v>-</v>
      </c>
      <c r="M93" s="378" t="str">
        <f>ADMIN1!BU99</f>
        <v>-</v>
      </c>
      <c r="N93" s="378" t="str">
        <f>ADMIN1!BX99</f>
        <v>-</v>
      </c>
      <c r="O93" s="378" t="str">
        <f>ADMIN1!CA99</f>
        <v>-</v>
      </c>
      <c r="P93" s="378" t="str">
        <f>ADMIN1!CD99</f>
        <v>-</v>
      </c>
      <c r="Q93" s="378" t="str">
        <f>ADMIN1!CG99</f>
        <v>-</v>
      </c>
      <c r="R93" s="378" t="str">
        <f>ADMIN1!CJ99</f>
        <v>-</v>
      </c>
      <c r="S93" s="378" t="str">
        <f>ADMIN1!CM99</f>
        <v>-</v>
      </c>
      <c r="T93" s="382" t="str">
        <f>ADMIN1!CP99</f>
        <v>-</v>
      </c>
      <c r="U93" s="382" t="str">
        <f>ADMIN1!CS99</f>
        <v>-</v>
      </c>
      <c r="V93" s="382" t="str">
        <f>ADMIN1!CV99</f>
        <v>-</v>
      </c>
      <c r="W93" s="382" t="str">
        <f>ADMIN1!CY99</f>
        <v>-</v>
      </c>
      <c r="X93" s="382" t="str">
        <f>ADMIN1!DB99</f>
        <v>-</v>
      </c>
    </row>
    <row r="94" spans="1:24" ht="25" customHeight="1" x14ac:dyDescent="0.15">
      <c r="A94" s="375">
        <f>ADMIN1!U100</f>
        <v>0</v>
      </c>
      <c r="B94" s="376">
        <f>ADMIN1!V100</f>
        <v>3217</v>
      </c>
      <c r="C94" s="377" t="str">
        <f>ADMIN1!W100</f>
        <v>Goyave</v>
      </c>
      <c r="D94" s="378">
        <f>ADMIN1!AS100</f>
        <v>0</v>
      </c>
      <c r="E94" s="378" t="str">
        <f>ADMIN1!AW100</f>
        <v>-</v>
      </c>
      <c r="F94" s="378" t="str">
        <f>ADMIN1!AZ100</f>
        <v>-</v>
      </c>
      <c r="G94" s="378" t="str">
        <f>ADMIN1!BC100</f>
        <v>-</v>
      </c>
      <c r="H94" s="378" t="str">
        <f>ADMIN1!BF100</f>
        <v>-</v>
      </c>
      <c r="I94" s="378" t="str">
        <f>ADMIN1!BI100</f>
        <v>-</v>
      </c>
      <c r="J94" s="378" t="str">
        <f>ADMIN1!BL100</f>
        <v>-</v>
      </c>
      <c r="K94" s="378" t="str">
        <f>ADMIN1!BO100</f>
        <v>-</v>
      </c>
      <c r="L94" s="378" t="str">
        <f>ADMIN1!BR100</f>
        <v>-</v>
      </c>
      <c r="M94" s="378" t="str">
        <f>ADMIN1!BU100</f>
        <v>-</v>
      </c>
      <c r="N94" s="378" t="str">
        <f>ADMIN1!BX100</f>
        <v>-</v>
      </c>
      <c r="O94" s="378" t="str">
        <f>ADMIN1!CA100</f>
        <v>-</v>
      </c>
      <c r="P94" s="378" t="str">
        <f>ADMIN1!CD100</f>
        <v>-</v>
      </c>
      <c r="Q94" s="378" t="str">
        <f>ADMIN1!CG100</f>
        <v>-</v>
      </c>
      <c r="R94" s="378" t="str">
        <f>ADMIN1!CJ100</f>
        <v>-</v>
      </c>
      <c r="S94" s="378" t="str">
        <f>ADMIN1!CM100</f>
        <v>-</v>
      </c>
      <c r="T94" s="382" t="str">
        <f>ADMIN1!CP100</f>
        <v>-</v>
      </c>
      <c r="U94" s="382" t="str">
        <f>ADMIN1!CS100</f>
        <v>-</v>
      </c>
      <c r="V94" s="382" t="str">
        <f>ADMIN1!CV100</f>
        <v>-</v>
      </c>
      <c r="W94" s="382" t="str">
        <f>ADMIN1!CY100</f>
        <v>-</v>
      </c>
      <c r="X94" s="382" t="str">
        <f>ADMIN1!DB100</f>
        <v>-</v>
      </c>
    </row>
    <row r="95" spans="1:24" ht="25" customHeight="1" x14ac:dyDescent="0.15">
      <c r="A95" s="375">
        <f>ADMIN1!U101</f>
        <v>0</v>
      </c>
      <c r="B95" s="376">
        <f>ADMIN1!V101</f>
        <v>1607</v>
      </c>
      <c r="C95" s="377" t="str">
        <f>ADMIN1!W101</f>
        <v>Graines de chanvre pelées CRU BIO
    - (env. 1 kg)</v>
      </c>
      <c r="D95" s="378">
        <f>ADMIN1!AS101</f>
        <v>0</v>
      </c>
      <c r="E95" s="378" t="str">
        <f>ADMIN1!AW101</f>
        <v>-</v>
      </c>
      <c r="F95" s="378" t="str">
        <f>ADMIN1!AZ101</f>
        <v>-</v>
      </c>
      <c r="G95" s="378" t="str">
        <f>ADMIN1!BC101</f>
        <v>-</v>
      </c>
      <c r="H95" s="378" t="str">
        <f>ADMIN1!BF101</f>
        <v>-</v>
      </c>
      <c r="I95" s="378" t="str">
        <f>ADMIN1!BI101</f>
        <v>-</v>
      </c>
      <c r="J95" s="378" t="str">
        <f>ADMIN1!BL101</f>
        <v>-</v>
      </c>
      <c r="K95" s="378" t="str">
        <f>ADMIN1!BO101</f>
        <v>-</v>
      </c>
      <c r="L95" s="378" t="str">
        <f>ADMIN1!BR101</f>
        <v>-</v>
      </c>
      <c r="M95" s="378" t="str">
        <f>ADMIN1!BU101</f>
        <v>-</v>
      </c>
      <c r="N95" s="378" t="str">
        <f>ADMIN1!BX101</f>
        <v>-</v>
      </c>
      <c r="O95" s="378" t="str">
        <f>ADMIN1!CA101</f>
        <v>-</v>
      </c>
      <c r="P95" s="378" t="str">
        <f>ADMIN1!CD101</f>
        <v>-</v>
      </c>
      <c r="Q95" s="378" t="str">
        <f>ADMIN1!CG101</f>
        <v>-</v>
      </c>
      <c r="R95" s="378" t="str">
        <f>ADMIN1!CJ101</f>
        <v>-</v>
      </c>
      <c r="S95" s="378" t="str">
        <f>ADMIN1!CM101</f>
        <v>-</v>
      </c>
      <c r="T95" s="382" t="str">
        <f>ADMIN1!CP101</f>
        <v>-</v>
      </c>
      <c r="U95" s="382" t="str">
        <f>ADMIN1!CS101</f>
        <v>-</v>
      </c>
      <c r="V95" s="382" t="str">
        <f>ADMIN1!CV101</f>
        <v>-</v>
      </c>
      <c r="W95" s="382" t="str">
        <f>ADMIN1!CY101</f>
        <v>-</v>
      </c>
      <c r="X95" s="382" t="str">
        <f>ADMIN1!DB101</f>
        <v>-</v>
      </c>
    </row>
    <row r="96" spans="1:24" ht="25" customHeight="1" x14ac:dyDescent="0.15">
      <c r="A96" s="375">
        <f>ADMIN1!U102</f>
        <v>0</v>
      </c>
      <c r="B96" s="376">
        <f>ADMIN1!V102</f>
        <v>1356</v>
      </c>
      <c r="C96" s="377" t="str">
        <f>ADMIN1!W102</f>
        <v>Graines de tournesol sans coque CRU BIO
    - (env. 1kg)</v>
      </c>
      <c r="D96" s="378">
        <f>ADMIN1!AS102</f>
        <v>0</v>
      </c>
      <c r="E96" s="378" t="str">
        <f>ADMIN1!AW102</f>
        <v>-</v>
      </c>
      <c r="F96" s="378" t="str">
        <f>ADMIN1!AZ102</f>
        <v>-</v>
      </c>
      <c r="G96" s="378" t="str">
        <f>ADMIN1!BC102</f>
        <v>-</v>
      </c>
      <c r="H96" s="378" t="str">
        <f>ADMIN1!BF102</f>
        <v>-</v>
      </c>
      <c r="I96" s="378" t="str">
        <f>ADMIN1!BI102</f>
        <v>-</v>
      </c>
      <c r="J96" s="378" t="str">
        <f>ADMIN1!BL102</f>
        <v>-</v>
      </c>
      <c r="K96" s="378" t="str">
        <f>ADMIN1!BO102</f>
        <v>-</v>
      </c>
      <c r="L96" s="378" t="str">
        <f>ADMIN1!BR102</f>
        <v>-</v>
      </c>
      <c r="M96" s="378" t="str">
        <f>ADMIN1!BU102</f>
        <v>-</v>
      </c>
      <c r="N96" s="378" t="str">
        <f>ADMIN1!BX102</f>
        <v>-</v>
      </c>
      <c r="O96" s="378" t="str">
        <f>ADMIN1!CA102</f>
        <v>-</v>
      </c>
      <c r="P96" s="378" t="str">
        <f>ADMIN1!CD102</f>
        <v>-</v>
      </c>
      <c r="Q96" s="378" t="str">
        <f>ADMIN1!CG102</f>
        <v>-</v>
      </c>
      <c r="R96" s="378" t="str">
        <f>ADMIN1!CJ102</f>
        <v>-</v>
      </c>
      <c r="S96" s="378" t="str">
        <f>ADMIN1!CM102</f>
        <v>-</v>
      </c>
      <c r="T96" s="382" t="str">
        <f>ADMIN1!CP102</f>
        <v>-</v>
      </c>
      <c r="U96" s="382" t="str">
        <f>ADMIN1!CS102</f>
        <v>-</v>
      </c>
      <c r="V96" s="382" t="str">
        <f>ADMIN1!CV102</f>
        <v>-</v>
      </c>
      <c r="W96" s="382" t="str">
        <f>ADMIN1!CY102</f>
        <v>-</v>
      </c>
      <c r="X96" s="382" t="str">
        <f>ADMIN1!DB102</f>
        <v>-</v>
      </c>
    </row>
    <row r="97" spans="1:24" ht="25" customHeight="1" x14ac:dyDescent="0.15">
      <c r="A97" s="375">
        <f>ADMIN1!U103</f>
        <v>0</v>
      </c>
      <c r="B97" s="376">
        <f>ADMIN1!V103</f>
        <v>1356</v>
      </c>
      <c r="C97" s="377" t="str">
        <f>ADMIN1!W103</f>
        <v>Graines de tournesol sans coque CRU BIO
    - (env. 500g)</v>
      </c>
      <c r="D97" s="378">
        <f>ADMIN1!AS103</f>
        <v>0</v>
      </c>
      <c r="E97" s="378" t="str">
        <f>ADMIN1!AW103</f>
        <v>-</v>
      </c>
      <c r="F97" s="378" t="str">
        <f>ADMIN1!AZ103</f>
        <v>-</v>
      </c>
      <c r="G97" s="378" t="str">
        <f>ADMIN1!BC103</f>
        <v>-</v>
      </c>
      <c r="H97" s="378" t="str">
        <f>ADMIN1!BF103</f>
        <v>-</v>
      </c>
      <c r="I97" s="378" t="str">
        <f>ADMIN1!BI103</f>
        <v>-</v>
      </c>
      <c r="J97" s="378" t="str">
        <f>ADMIN1!BL103</f>
        <v>-</v>
      </c>
      <c r="K97" s="378" t="str">
        <f>ADMIN1!BO103</f>
        <v>-</v>
      </c>
      <c r="L97" s="378" t="str">
        <f>ADMIN1!BR103</f>
        <v>-</v>
      </c>
      <c r="M97" s="378" t="str">
        <f>ADMIN1!BU103</f>
        <v>-</v>
      </c>
      <c r="N97" s="378" t="str">
        <f>ADMIN1!BX103</f>
        <v>-</v>
      </c>
      <c r="O97" s="378" t="str">
        <f>ADMIN1!CA103</f>
        <v>-</v>
      </c>
      <c r="P97" s="378" t="str">
        <f>ADMIN1!CD103</f>
        <v>-</v>
      </c>
      <c r="Q97" s="378" t="str">
        <f>ADMIN1!CG103</f>
        <v>-</v>
      </c>
      <c r="R97" s="378" t="str">
        <f>ADMIN1!CJ103</f>
        <v>-</v>
      </c>
      <c r="S97" s="378" t="str">
        <f>ADMIN1!CM103</f>
        <v>-</v>
      </c>
      <c r="T97" s="382" t="str">
        <f>ADMIN1!CP103</f>
        <v>-</v>
      </c>
      <c r="U97" s="382" t="str">
        <f>ADMIN1!CS103</f>
        <v>-</v>
      </c>
      <c r="V97" s="382" t="str">
        <f>ADMIN1!CV103</f>
        <v>-</v>
      </c>
      <c r="W97" s="382" t="str">
        <f>ADMIN1!CY103</f>
        <v>-</v>
      </c>
      <c r="X97" s="382" t="str">
        <f>ADMIN1!DB103</f>
        <v>-</v>
      </c>
    </row>
    <row r="98" spans="1:24" ht="25" customHeight="1" x14ac:dyDescent="0.15">
      <c r="A98" s="375">
        <f>ADMIN1!U104</f>
        <v>0</v>
      </c>
      <c r="B98" s="376">
        <f>ADMIN1!V104</f>
        <v>3209</v>
      </c>
      <c r="C98" s="377" t="str">
        <f>ADMIN1!W104</f>
        <v>Grenade</v>
      </c>
      <c r="D98" s="378">
        <f>ADMIN1!AS104</f>
        <v>0</v>
      </c>
      <c r="E98" s="378" t="str">
        <f>ADMIN1!AW104</f>
        <v>-</v>
      </c>
      <c r="F98" s="378" t="str">
        <f>ADMIN1!AZ104</f>
        <v>-</v>
      </c>
      <c r="G98" s="378" t="str">
        <f>ADMIN1!BC104</f>
        <v>-</v>
      </c>
      <c r="H98" s="378" t="str">
        <f>ADMIN1!BF104</f>
        <v>-</v>
      </c>
      <c r="I98" s="378" t="str">
        <f>ADMIN1!BI104</f>
        <v>-</v>
      </c>
      <c r="J98" s="378" t="str">
        <f>ADMIN1!BL104</f>
        <v>-</v>
      </c>
      <c r="K98" s="378" t="str">
        <f>ADMIN1!BO104</f>
        <v>-</v>
      </c>
      <c r="L98" s="378" t="str">
        <f>ADMIN1!BR104</f>
        <v>-</v>
      </c>
      <c r="M98" s="378" t="str">
        <f>ADMIN1!BU104</f>
        <v>-</v>
      </c>
      <c r="N98" s="378" t="str">
        <f>ADMIN1!BX104</f>
        <v>-</v>
      </c>
      <c r="O98" s="378" t="str">
        <f>ADMIN1!CA104</f>
        <v>-</v>
      </c>
      <c r="P98" s="378" t="str">
        <f>ADMIN1!CD104</f>
        <v>-</v>
      </c>
      <c r="Q98" s="378" t="str">
        <f>ADMIN1!CG104</f>
        <v>-</v>
      </c>
      <c r="R98" s="378" t="str">
        <f>ADMIN1!CJ104</f>
        <v>-</v>
      </c>
      <c r="S98" s="378" t="str">
        <f>ADMIN1!CM104</f>
        <v>-</v>
      </c>
      <c r="T98" s="382" t="str">
        <f>ADMIN1!CP104</f>
        <v>-</v>
      </c>
      <c r="U98" s="382" t="str">
        <f>ADMIN1!CS104</f>
        <v>-</v>
      </c>
      <c r="V98" s="382" t="str">
        <f>ADMIN1!CV104</f>
        <v>-</v>
      </c>
      <c r="W98" s="382" t="str">
        <f>ADMIN1!CY104</f>
        <v>-</v>
      </c>
      <c r="X98" s="382" t="str">
        <f>ADMIN1!DB104</f>
        <v>-</v>
      </c>
    </row>
    <row r="99" spans="1:24" ht="25" customHeight="1" x14ac:dyDescent="0.15">
      <c r="A99" s="375">
        <f>ADMIN1!U105</f>
        <v>0</v>
      </c>
      <c r="B99" s="376">
        <f>ADMIN1!V105</f>
        <v>1121</v>
      </c>
      <c r="C99" s="377" t="str">
        <f>ADMIN1!W105</f>
        <v>Grenade BIO</v>
      </c>
      <c r="D99" s="378">
        <f>ADMIN1!AS105</f>
        <v>0</v>
      </c>
      <c r="E99" s="378" t="str">
        <f>ADMIN1!AW105</f>
        <v>-</v>
      </c>
      <c r="F99" s="378" t="str">
        <f>ADMIN1!AZ105</f>
        <v>-</v>
      </c>
      <c r="G99" s="378" t="str">
        <f>ADMIN1!BC105</f>
        <v>-</v>
      </c>
      <c r="H99" s="378" t="str">
        <f>ADMIN1!BF105</f>
        <v>-</v>
      </c>
      <c r="I99" s="378" t="str">
        <f>ADMIN1!BI105</f>
        <v>-</v>
      </c>
      <c r="J99" s="378" t="str">
        <f>ADMIN1!BL105</f>
        <v>-</v>
      </c>
      <c r="K99" s="378" t="str">
        <f>ADMIN1!BO105</f>
        <v>-</v>
      </c>
      <c r="L99" s="378" t="str">
        <f>ADMIN1!BR105</f>
        <v>-</v>
      </c>
      <c r="M99" s="378" t="str">
        <f>ADMIN1!BU105</f>
        <v>-</v>
      </c>
      <c r="N99" s="378" t="str">
        <f>ADMIN1!BX105</f>
        <v>-</v>
      </c>
      <c r="O99" s="378" t="str">
        <f>ADMIN1!CA105</f>
        <v>-</v>
      </c>
      <c r="P99" s="378" t="str">
        <f>ADMIN1!CD105</f>
        <v>-</v>
      </c>
      <c r="Q99" s="378" t="str">
        <f>ADMIN1!CG105</f>
        <v>-</v>
      </c>
      <c r="R99" s="378" t="str">
        <f>ADMIN1!CJ105</f>
        <v>-</v>
      </c>
      <c r="S99" s="378" t="str">
        <f>ADMIN1!CM105</f>
        <v>-</v>
      </c>
      <c r="T99" s="382" t="str">
        <f>ADMIN1!CP105</f>
        <v>-</v>
      </c>
      <c r="U99" s="382" t="str">
        <f>ADMIN1!CS105</f>
        <v>-</v>
      </c>
      <c r="V99" s="382" t="str">
        <f>ADMIN1!CV105</f>
        <v>-</v>
      </c>
      <c r="W99" s="382" t="str">
        <f>ADMIN1!CY105</f>
        <v>-</v>
      </c>
      <c r="X99" s="382" t="str">
        <f>ADMIN1!DB105</f>
        <v>-</v>
      </c>
    </row>
    <row r="100" spans="1:24" ht="25" customHeight="1" x14ac:dyDescent="0.15">
      <c r="A100" s="375">
        <f>ADMIN1!U106</f>
        <v>0</v>
      </c>
      <c r="B100" s="376">
        <f>ADMIN1!V106</f>
        <v>6120</v>
      </c>
      <c r="C100" s="377" t="str">
        <f>ADMIN1!W106</f>
        <v xml:space="preserve">Grenade Purple Queen BIO </v>
      </c>
      <c r="D100" s="378">
        <f>ADMIN1!AS106</f>
        <v>0</v>
      </c>
      <c r="E100" s="378" t="str">
        <f>ADMIN1!AW106</f>
        <v>-</v>
      </c>
      <c r="F100" s="378" t="str">
        <f>ADMIN1!AZ106</f>
        <v>-</v>
      </c>
      <c r="G100" s="378" t="str">
        <f>ADMIN1!BC106</f>
        <v>-</v>
      </c>
      <c r="H100" s="378" t="str">
        <f>ADMIN1!BF106</f>
        <v>-</v>
      </c>
      <c r="I100" s="378" t="str">
        <f>ADMIN1!BI106</f>
        <v>-</v>
      </c>
      <c r="J100" s="378" t="str">
        <f>ADMIN1!BL106</f>
        <v>-</v>
      </c>
      <c r="K100" s="378" t="str">
        <f>ADMIN1!BO106</f>
        <v>-</v>
      </c>
      <c r="L100" s="378" t="str">
        <f>ADMIN1!BR106</f>
        <v>-</v>
      </c>
      <c r="M100" s="378" t="str">
        <f>ADMIN1!BU106</f>
        <v>-</v>
      </c>
      <c r="N100" s="378" t="str">
        <f>ADMIN1!BX106</f>
        <v>-</v>
      </c>
      <c r="O100" s="378" t="str">
        <f>ADMIN1!CA106</f>
        <v>-</v>
      </c>
      <c r="P100" s="378" t="str">
        <f>ADMIN1!CD106</f>
        <v>-</v>
      </c>
      <c r="Q100" s="378" t="str">
        <f>ADMIN1!CG106</f>
        <v>-</v>
      </c>
      <c r="R100" s="378" t="str">
        <f>ADMIN1!CJ106</f>
        <v>-</v>
      </c>
      <c r="S100" s="378" t="str">
        <f>ADMIN1!CM106</f>
        <v>-</v>
      </c>
      <c r="T100" s="382" t="str">
        <f>ADMIN1!CP106</f>
        <v>-</v>
      </c>
      <c r="U100" s="382" t="str">
        <f>ADMIN1!CS106</f>
        <v>-</v>
      </c>
      <c r="V100" s="382" t="str">
        <f>ADMIN1!CV106</f>
        <v>-</v>
      </c>
      <c r="W100" s="382" t="str">
        <f>ADMIN1!CY106</f>
        <v>-</v>
      </c>
      <c r="X100" s="382" t="str">
        <f>ADMIN1!DB106</f>
        <v>-</v>
      </c>
    </row>
    <row r="101" spans="1:24" ht="25" customHeight="1" x14ac:dyDescent="0.15">
      <c r="A101" s="375">
        <f>ADMIN1!U107</f>
        <v>0</v>
      </c>
      <c r="B101" s="376">
        <f>ADMIN1!V107</f>
        <v>6063</v>
      </c>
      <c r="C101" s="377" t="str">
        <f>ADMIN1!W107</f>
        <v>Huile d'olive Alorena 1L BIO</v>
      </c>
      <c r="D101" s="378">
        <f>ADMIN1!AS107</f>
        <v>0</v>
      </c>
      <c r="E101" s="378" t="str">
        <f>ADMIN1!AW107</f>
        <v>-</v>
      </c>
      <c r="F101" s="378" t="str">
        <f>ADMIN1!AZ107</f>
        <v>-</v>
      </c>
      <c r="G101" s="378" t="str">
        <f>ADMIN1!BC107</f>
        <v>-</v>
      </c>
      <c r="H101" s="378" t="str">
        <f>ADMIN1!BF107</f>
        <v>-</v>
      </c>
      <c r="I101" s="378" t="str">
        <f>ADMIN1!BI107</f>
        <v>-</v>
      </c>
      <c r="J101" s="378" t="str">
        <f>ADMIN1!BL107</f>
        <v>-</v>
      </c>
      <c r="K101" s="378" t="str">
        <f>ADMIN1!BO107</f>
        <v>-</v>
      </c>
      <c r="L101" s="378" t="str">
        <f>ADMIN1!BR107</f>
        <v>-</v>
      </c>
      <c r="M101" s="378" t="str">
        <f>ADMIN1!BU107</f>
        <v>-</v>
      </c>
      <c r="N101" s="378" t="str">
        <f>ADMIN1!BX107</f>
        <v>-</v>
      </c>
      <c r="O101" s="378" t="str">
        <f>ADMIN1!CA107</f>
        <v>-</v>
      </c>
      <c r="P101" s="378" t="str">
        <f>ADMIN1!CD107</f>
        <v>-</v>
      </c>
      <c r="Q101" s="378" t="str">
        <f>ADMIN1!CG107</f>
        <v>-</v>
      </c>
      <c r="R101" s="378" t="str">
        <f>ADMIN1!CJ107</f>
        <v>-</v>
      </c>
      <c r="S101" s="378" t="str">
        <f>ADMIN1!CM107</f>
        <v>-</v>
      </c>
      <c r="T101" s="382" t="str">
        <f>ADMIN1!CP107</f>
        <v>-</v>
      </c>
      <c r="U101" s="382" t="str">
        <f>ADMIN1!CS107</f>
        <v>-</v>
      </c>
      <c r="V101" s="382" t="str">
        <f>ADMIN1!CV107</f>
        <v>-</v>
      </c>
      <c r="W101" s="382" t="str">
        <f>ADMIN1!CY107</f>
        <v>-</v>
      </c>
      <c r="X101" s="382" t="str">
        <f>ADMIN1!DB107</f>
        <v>-</v>
      </c>
    </row>
    <row r="102" spans="1:24" ht="25" customHeight="1" x14ac:dyDescent="0.15">
      <c r="A102" s="375">
        <f>ADMIN1!U108</f>
        <v>0</v>
      </c>
      <c r="B102" s="376">
        <f>ADMIN1!V108</f>
        <v>6064</v>
      </c>
      <c r="C102" s="377" t="str">
        <f>ADMIN1!W108</f>
        <v>Huile d'olive Aloreña 5L BIO</v>
      </c>
      <c r="D102" s="378">
        <f>ADMIN1!AS108</f>
        <v>0</v>
      </c>
      <c r="E102" s="378" t="str">
        <f>ADMIN1!AW108</f>
        <v>-</v>
      </c>
      <c r="F102" s="378" t="str">
        <f>ADMIN1!AZ108</f>
        <v>-</v>
      </c>
      <c r="G102" s="378" t="str">
        <f>ADMIN1!BC108</f>
        <v>-</v>
      </c>
      <c r="H102" s="378" t="str">
        <f>ADMIN1!BF108</f>
        <v>-</v>
      </c>
      <c r="I102" s="378" t="str">
        <f>ADMIN1!BI108</f>
        <v>-</v>
      </c>
      <c r="J102" s="378" t="str">
        <f>ADMIN1!BL108</f>
        <v>-</v>
      </c>
      <c r="K102" s="378" t="str">
        <f>ADMIN1!BO108</f>
        <v>-</v>
      </c>
      <c r="L102" s="378" t="str">
        <f>ADMIN1!BR108</f>
        <v>-</v>
      </c>
      <c r="M102" s="378" t="str">
        <f>ADMIN1!BU108</f>
        <v>-</v>
      </c>
      <c r="N102" s="378" t="str">
        <f>ADMIN1!BX108</f>
        <v>-</v>
      </c>
      <c r="O102" s="378" t="str">
        <f>ADMIN1!CA108</f>
        <v>-</v>
      </c>
      <c r="P102" s="378" t="str">
        <f>ADMIN1!CD108</f>
        <v>-</v>
      </c>
      <c r="Q102" s="378" t="str">
        <f>ADMIN1!CG108</f>
        <v>-</v>
      </c>
      <c r="R102" s="378" t="str">
        <f>ADMIN1!CJ108</f>
        <v>-</v>
      </c>
      <c r="S102" s="378" t="str">
        <f>ADMIN1!CM108</f>
        <v>-</v>
      </c>
      <c r="T102" s="382" t="str">
        <f>ADMIN1!CP108</f>
        <v>-</v>
      </c>
      <c r="U102" s="382" t="str">
        <f>ADMIN1!CS108</f>
        <v>-</v>
      </c>
      <c r="V102" s="382" t="str">
        <f>ADMIN1!CV108</f>
        <v>-</v>
      </c>
      <c r="W102" s="382" t="str">
        <f>ADMIN1!CY108</f>
        <v>-</v>
      </c>
      <c r="X102" s="382" t="str">
        <f>ADMIN1!DB108</f>
        <v>-</v>
      </c>
    </row>
    <row r="103" spans="1:24" ht="25" customHeight="1" x14ac:dyDescent="0.15">
      <c r="A103" s="375">
        <f>ADMIN1!U109</f>
        <v>0</v>
      </c>
      <c r="B103" s="376" t="str">
        <f>ADMIN1!V109</f>
        <v>3601-5043-3261</v>
      </c>
      <c r="C103" s="377" t="str">
        <f>ADMIN1!W109</f>
        <v>Kaki différentes variétés
    - (persimon, rouge brillant, tomatero)</v>
      </c>
      <c r="D103" s="378">
        <f>ADMIN1!AS109</f>
        <v>0</v>
      </c>
      <c r="E103" s="378" t="str">
        <f>ADMIN1!AW109</f>
        <v>-</v>
      </c>
      <c r="F103" s="378" t="str">
        <f>ADMIN1!AZ109</f>
        <v>-</v>
      </c>
      <c r="G103" s="378" t="str">
        <f>ADMIN1!BC109</f>
        <v>-</v>
      </c>
      <c r="H103" s="378" t="str">
        <f>ADMIN1!BF109</f>
        <v>-</v>
      </c>
      <c r="I103" s="378" t="str">
        <f>ADMIN1!BI109</f>
        <v>-</v>
      </c>
      <c r="J103" s="378" t="str">
        <f>ADMIN1!BL109</f>
        <v>-</v>
      </c>
      <c r="K103" s="378" t="str">
        <f>ADMIN1!BO109</f>
        <v>-</v>
      </c>
      <c r="L103" s="378" t="str">
        <f>ADMIN1!BR109</f>
        <v>-</v>
      </c>
      <c r="M103" s="378" t="str">
        <f>ADMIN1!BU109</f>
        <v>-</v>
      </c>
      <c r="N103" s="378" t="str">
        <f>ADMIN1!BX109</f>
        <v>-</v>
      </c>
      <c r="O103" s="378" t="str">
        <f>ADMIN1!CA109</f>
        <v>-</v>
      </c>
      <c r="P103" s="378" t="str">
        <f>ADMIN1!CD109</f>
        <v>-</v>
      </c>
      <c r="Q103" s="378" t="str">
        <f>ADMIN1!CG109</f>
        <v>-</v>
      </c>
      <c r="R103" s="378" t="str">
        <f>ADMIN1!CJ109</f>
        <v>-</v>
      </c>
      <c r="S103" s="378" t="str">
        <f>ADMIN1!CM109</f>
        <v>-</v>
      </c>
      <c r="T103" s="382" t="str">
        <f>ADMIN1!CP109</f>
        <v>-</v>
      </c>
      <c r="U103" s="382" t="str">
        <f>ADMIN1!CS109</f>
        <v>-</v>
      </c>
      <c r="V103" s="382" t="str">
        <f>ADMIN1!CV109</f>
        <v>-</v>
      </c>
      <c r="W103" s="382" t="str">
        <f>ADMIN1!CY109</f>
        <v>-</v>
      </c>
      <c r="X103" s="382" t="str">
        <f>ADMIN1!DB109</f>
        <v>-</v>
      </c>
    </row>
    <row r="104" spans="1:24" ht="25" customHeight="1" x14ac:dyDescent="0.15">
      <c r="A104" s="375">
        <f>ADMIN1!U110</f>
        <v>0</v>
      </c>
      <c r="B104" s="376">
        <f>ADMIN1!V110</f>
        <v>3265</v>
      </c>
      <c r="C104" s="377" t="str">
        <f>ADMIN1!W110</f>
        <v>Kaki Fuyu</v>
      </c>
      <c r="D104" s="378">
        <f>ADMIN1!AS110</f>
        <v>0</v>
      </c>
      <c r="E104" s="378" t="str">
        <f>ADMIN1!AW110</f>
        <v>-</v>
      </c>
      <c r="F104" s="378" t="str">
        <f>ADMIN1!AZ110</f>
        <v>-</v>
      </c>
      <c r="G104" s="378" t="str">
        <f>ADMIN1!BC110</f>
        <v>-</v>
      </c>
      <c r="H104" s="378" t="str">
        <f>ADMIN1!BF110</f>
        <v>-</v>
      </c>
      <c r="I104" s="378" t="str">
        <f>ADMIN1!BI110</f>
        <v>-</v>
      </c>
      <c r="J104" s="378" t="str">
        <f>ADMIN1!BL110</f>
        <v>-</v>
      </c>
      <c r="K104" s="378" t="str">
        <f>ADMIN1!BO110</f>
        <v>-</v>
      </c>
      <c r="L104" s="378" t="str">
        <f>ADMIN1!BR110</f>
        <v>-</v>
      </c>
      <c r="M104" s="378" t="str">
        <f>ADMIN1!BU110</f>
        <v>-</v>
      </c>
      <c r="N104" s="378" t="str">
        <f>ADMIN1!BX110</f>
        <v>-</v>
      </c>
      <c r="O104" s="378" t="str">
        <f>ADMIN1!CA110</f>
        <v>-</v>
      </c>
      <c r="P104" s="378" t="str">
        <f>ADMIN1!CD110</f>
        <v>-</v>
      </c>
      <c r="Q104" s="378" t="str">
        <f>ADMIN1!CG110</f>
        <v>-</v>
      </c>
      <c r="R104" s="378" t="str">
        <f>ADMIN1!CJ110</f>
        <v>-</v>
      </c>
      <c r="S104" s="378" t="str">
        <f>ADMIN1!CM110</f>
        <v>-</v>
      </c>
      <c r="T104" s="382" t="str">
        <f>ADMIN1!CP110</f>
        <v>-</v>
      </c>
      <c r="U104" s="382" t="str">
        <f>ADMIN1!CS110</f>
        <v>-</v>
      </c>
      <c r="V104" s="382" t="str">
        <f>ADMIN1!CV110</f>
        <v>-</v>
      </c>
      <c r="W104" s="382" t="str">
        <f>ADMIN1!CY110</f>
        <v>-</v>
      </c>
      <c r="X104" s="382" t="str">
        <f>ADMIN1!DB110</f>
        <v>-</v>
      </c>
    </row>
    <row r="105" spans="1:24" ht="25" customHeight="1" x14ac:dyDescent="0.15">
      <c r="A105" s="375">
        <f>ADMIN1!U111</f>
        <v>0</v>
      </c>
      <c r="B105" s="376">
        <f>ADMIN1!V111</f>
        <v>3276</v>
      </c>
      <c r="C105" s="377" t="str">
        <f>ADMIN1!W111</f>
        <v xml:space="preserve">Kiwi </v>
      </c>
      <c r="D105" s="378">
        <f>ADMIN1!AS111</f>
        <v>0</v>
      </c>
      <c r="E105" s="378" t="str">
        <f>ADMIN1!AW111</f>
        <v>-</v>
      </c>
      <c r="F105" s="378" t="str">
        <f>ADMIN1!AZ111</f>
        <v>-</v>
      </c>
      <c r="G105" s="378" t="str">
        <f>ADMIN1!BC111</f>
        <v>-</v>
      </c>
      <c r="H105" s="378" t="str">
        <f>ADMIN1!BF111</f>
        <v>-</v>
      </c>
      <c r="I105" s="378" t="str">
        <f>ADMIN1!BI111</f>
        <v>-</v>
      </c>
      <c r="J105" s="378" t="str">
        <f>ADMIN1!BL111</f>
        <v>-</v>
      </c>
      <c r="K105" s="378" t="str">
        <f>ADMIN1!BO111</f>
        <v>-</v>
      </c>
      <c r="L105" s="378" t="str">
        <f>ADMIN1!BR111</f>
        <v>-</v>
      </c>
      <c r="M105" s="378" t="str">
        <f>ADMIN1!BU111</f>
        <v>-</v>
      </c>
      <c r="N105" s="378" t="str">
        <f>ADMIN1!BX111</f>
        <v>-</v>
      </c>
      <c r="O105" s="378" t="str">
        <f>ADMIN1!CA111</f>
        <v>-</v>
      </c>
      <c r="P105" s="378" t="str">
        <f>ADMIN1!CD111</f>
        <v>-</v>
      </c>
      <c r="Q105" s="378" t="str">
        <f>ADMIN1!CG111</f>
        <v>-</v>
      </c>
      <c r="R105" s="378" t="str">
        <f>ADMIN1!CJ111</f>
        <v>-</v>
      </c>
      <c r="S105" s="378" t="str">
        <f>ADMIN1!CM111</f>
        <v>-</v>
      </c>
      <c r="T105" s="382" t="str">
        <f>ADMIN1!CP111</f>
        <v>-</v>
      </c>
      <c r="U105" s="382" t="str">
        <f>ADMIN1!CS111</f>
        <v>-</v>
      </c>
      <c r="V105" s="382" t="str">
        <f>ADMIN1!CV111</f>
        <v>-</v>
      </c>
      <c r="W105" s="382" t="str">
        <f>ADMIN1!CY111</f>
        <v>-</v>
      </c>
      <c r="X105" s="382" t="str">
        <f>ADMIN1!DB111</f>
        <v>-</v>
      </c>
    </row>
    <row r="106" spans="1:24" ht="25" customHeight="1" x14ac:dyDescent="0.15">
      <c r="A106" s="375">
        <f>ADMIN1!U112</f>
        <v>0</v>
      </c>
      <c r="B106" s="376">
        <f>ADMIN1!V112</f>
        <v>1961</v>
      </c>
      <c r="C106" s="377" t="str">
        <f>ADMIN1!W112</f>
        <v>Kiwi  BIO</v>
      </c>
      <c r="D106" s="378">
        <f>ADMIN1!AS112</f>
        <v>0</v>
      </c>
      <c r="E106" s="378" t="str">
        <f>ADMIN1!AW112</f>
        <v>-</v>
      </c>
      <c r="F106" s="378" t="str">
        <f>ADMIN1!AZ112</f>
        <v>-</v>
      </c>
      <c r="G106" s="378" t="str">
        <f>ADMIN1!BC112</f>
        <v>-</v>
      </c>
      <c r="H106" s="378" t="str">
        <f>ADMIN1!BF112</f>
        <v>-</v>
      </c>
      <c r="I106" s="378" t="str">
        <f>ADMIN1!BI112</f>
        <v>-</v>
      </c>
      <c r="J106" s="378" t="str">
        <f>ADMIN1!BL112</f>
        <v>-</v>
      </c>
      <c r="K106" s="378" t="str">
        <f>ADMIN1!BO112</f>
        <v>-</v>
      </c>
      <c r="L106" s="378" t="str">
        <f>ADMIN1!BR112</f>
        <v>-</v>
      </c>
      <c r="M106" s="378" t="str">
        <f>ADMIN1!BU112</f>
        <v>-</v>
      </c>
      <c r="N106" s="378" t="str">
        <f>ADMIN1!BX112</f>
        <v>-</v>
      </c>
      <c r="O106" s="378" t="str">
        <f>ADMIN1!CA112</f>
        <v>-</v>
      </c>
      <c r="P106" s="378" t="str">
        <f>ADMIN1!CD112</f>
        <v>-</v>
      </c>
      <c r="Q106" s="378" t="str">
        <f>ADMIN1!CG112</f>
        <v>-</v>
      </c>
      <c r="R106" s="378" t="str">
        <f>ADMIN1!CJ112</f>
        <v>-</v>
      </c>
      <c r="S106" s="378" t="str">
        <f>ADMIN1!CM112</f>
        <v>-</v>
      </c>
      <c r="T106" s="382" t="str">
        <f>ADMIN1!CP112</f>
        <v>-</v>
      </c>
      <c r="U106" s="382" t="str">
        <f>ADMIN1!CS112</f>
        <v>-</v>
      </c>
      <c r="V106" s="382" t="str">
        <f>ADMIN1!CV112</f>
        <v>-</v>
      </c>
      <c r="W106" s="382" t="str">
        <f>ADMIN1!CY112</f>
        <v>-</v>
      </c>
      <c r="X106" s="382" t="str">
        <f>ADMIN1!DB112</f>
        <v>-</v>
      </c>
    </row>
    <row r="107" spans="1:24" ht="25" customHeight="1" x14ac:dyDescent="0.15">
      <c r="A107" s="375">
        <f>ADMIN1!U113</f>
        <v>0</v>
      </c>
      <c r="B107" s="376">
        <f>ADMIN1!V113</f>
        <v>3941</v>
      </c>
      <c r="C107" s="377" t="str">
        <f>ADMIN1!W113</f>
        <v>Kiwi Sun Gold</v>
      </c>
      <c r="D107" s="378">
        <f>ADMIN1!AS113</f>
        <v>0</v>
      </c>
      <c r="E107" s="378" t="str">
        <f>ADMIN1!AW113</f>
        <v>-</v>
      </c>
      <c r="F107" s="378" t="str">
        <f>ADMIN1!AZ113</f>
        <v>-</v>
      </c>
      <c r="G107" s="378" t="str">
        <f>ADMIN1!BC113</f>
        <v>-</v>
      </c>
      <c r="H107" s="378" t="str">
        <f>ADMIN1!BF113</f>
        <v>-</v>
      </c>
      <c r="I107" s="378" t="str">
        <f>ADMIN1!BI113</f>
        <v>-</v>
      </c>
      <c r="J107" s="378" t="str">
        <f>ADMIN1!BL113</f>
        <v>-</v>
      </c>
      <c r="K107" s="378" t="str">
        <f>ADMIN1!BO113</f>
        <v>-</v>
      </c>
      <c r="L107" s="378" t="str">
        <f>ADMIN1!BR113</f>
        <v>-</v>
      </c>
      <c r="M107" s="378" t="str">
        <f>ADMIN1!BU113</f>
        <v>-</v>
      </c>
      <c r="N107" s="378" t="str">
        <f>ADMIN1!BX113</f>
        <v>-</v>
      </c>
      <c r="O107" s="378" t="str">
        <f>ADMIN1!CA113</f>
        <v>-</v>
      </c>
      <c r="P107" s="378" t="str">
        <f>ADMIN1!CD113</f>
        <v>-</v>
      </c>
      <c r="Q107" s="378" t="str">
        <f>ADMIN1!CG113</f>
        <v>-</v>
      </c>
      <c r="R107" s="378" t="str">
        <f>ADMIN1!CJ113</f>
        <v>-</v>
      </c>
      <c r="S107" s="378" t="str">
        <f>ADMIN1!CM113</f>
        <v>-</v>
      </c>
      <c r="T107" s="382" t="str">
        <f>ADMIN1!CP113</f>
        <v>-</v>
      </c>
      <c r="U107" s="382" t="str">
        <f>ADMIN1!CS113</f>
        <v>-</v>
      </c>
      <c r="V107" s="382" t="str">
        <f>ADMIN1!CV113</f>
        <v>-</v>
      </c>
      <c r="W107" s="382" t="str">
        <f>ADMIN1!CY113</f>
        <v>-</v>
      </c>
      <c r="X107" s="382" t="str">
        <f>ADMIN1!DB113</f>
        <v>-</v>
      </c>
    </row>
    <row r="108" spans="1:24" ht="25" customHeight="1" x14ac:dyDescent="0.15">
      <c r="A108" s="375">
        <f>ADMIN1!U114</f>
        <v>0</v>
      </c>
      <c r="B108" s="376">
        <f>ADMIN1!V114</f>
        <v>1755</v>
      </c>
      <c r="C108" s="377" t="str">
        <f>ADMIN1!W114</f>
        <v>Lait de coco en poudre CRU BIO (1kg)</v>
      </c>
      <c r="D108" s="378">
        <f>ADMIN1!AS114</f>
        <v>0</v>
      </c>
      <c r="E108" s="378" t="str">
        <f>ADMIN1!AW114</f>
        <v>-</v>
      </c>
      <c r="F108" s="378" t="str">
        <f>ADMIN1!AZ114</f>
        <v>-</v>
      </c>
      <c r="G108" s="378" t="str">
        <f>ADMIN1!BC114</f>
        <v>-</v>
      </c>
      <c r="H108" s="378" t="str">
        <f>ADMIN1!BF114</f>
        <v>-</v>
      </c>
      <c r="I108" s="378" t="str">
        <f>ADMIN1!BI114</f>
        <v>-</v>
      </c>
      <c r="J108" s="378" t="str">
        <f>ADMIN1!BL114</f>
        <v>-</v>
      </c>
      <c r="K108" s="378" t="str">
        <f>ADMIN1!BO114</f>
        <v>-</v>
      </c>
      <c r="L108" s="378" t="str">
        <f>ADMIN1!BR114</f>
        <v>-</v>
      </c>
      <c r="M108" s="378" t="str">
        <f>ADMIN1!BU114</f>
        <v>-</v>
      </c>
      <c r="N108" s="378" t="str">
        <f>ADMIN1!BX114</f>
        <v>-</v>
      </c>
      <c r="O108" s="378" t="str">
        <f>ADMIN1!CA114</f>
        <v>-</v>
      </c>
      <c r="P108" s="378" t="str">
        <f>ADMIN1!CD114</f>
        <v>-</v>
      </c>
      <c r="Q108" s="378" t="str">
        <f>ADMIN1!CG114</f>
        <v>-</v>
      </c>
      <c r="R108" s="378" t="str">
        <f>ADMIN1!CJ114</f>
        <v>-</v>
      </c>
      <c r="S108" s="378" t="str">
        <f>ADMIN1!CM114</f>
        <v>-</v>
      </c>
      <c r="T108" s="382" t="str">
        <f>ADMIN1!CP114</f>
        <v>-</v>
      </c>
      <c r="U108" s="382" t="str">
        <f>ADMIN1!CS114</f>
        <v>-</v>
      </c>
      <c r="V108" s="382" t="str">
        <f>ADMIN1!CV114</f>
        <v>-</v>
      </c>
      <c r="W108" s="382" t="str">
        <f>ADMIN1!CY114</f>
        <v>-</v>
      </c>
      <c r="X108" s="382" t="str">
        <f>ADMIN1!DB114</f>
        <v>-</v>
      </c>
    </row>
    <row r="109" spans="1:24" ht="25" customHeight="1" x14ac:dyDescent="0.15">
      <c r="A109" s="375">
        <f>ADMIN1!U115</f>
        <v>0</v>
      </c>
      <c r="B109" s="376">
        <f>ADMIN1!V115</f>
        <v>1755</v>
      </c>
      <c r="C109" s="377" t="str">
        <f>ADMIN1!W115</f>
        <v>Lait de coco en poudre CRU BIO (500g)</v>
      </c>
      <c r="D109" s="378">
        <f>ADMIN1!AS115</f>
        <v>0</v>
      </c>
      <c r="E109" s="378" t="str">
        <f>ADMIN1!AW115</f>
        <v>-</v>
      </c>
      <c r="F109" s="378" t="str">
        <f>ADMIN1!AZ115</f>
        <v>-</v>
      </c>
      <c r="G109" s="378" t="str">
        <f>ADMIN1!BC115</f>
        <v>-</v>
      </c>
      <c r="H109" s="378" t="str">
        <f>ADMIN1!BF115</f>
        <v>-</v>
      </c>
      <c r="I109" s="378" t="str">
        <f>ADMIN1!BI115</f>
        <v>-</v>
      </c>
      <c r="J109" s="378" t="str">
        <f>ADMIN1!BL115</f>
        <v>-</v>
      </c>
      <c r="K109" s="378" t="str">
        <f>ADMIN1!BO115</f>
        <v>-</v>
      </c>
      <c r="L109" s="378" t="str">
        <f>ADMIN1!BR115</f>
        <v>-</v>
      </c>
      <c r="M109" s="378" t="str">
        <f>ADMIN1!BU115</f>
        <v>-</v>
      </c>
      <c r="N109" s="378" t="str">
        <f>ADMIN1!BX115</f>
        <v>-</v>
      </c>
      <c r="O109" s="378" t="str">
        <f>ADMIN1!CA115</f>
        <v>-</v>
      </c>
      <c r="P109" s="378" t="str">
        <f>ADMIN1!CD115</f>
        <v>-</v>
      </c>
      <c r="Q109" s="378" t="str">
        <f>ADMIN1!CG115</f>
        <v>-</v>
      </c>
      <c r="R109" s="378" t="str">
        <f>ADMIN1!CJ115</f>
        <v>-</v>
      </c>
      <c r="S109" s="378" t="str">
        <f>ADMIN1!CM115</f>
        <v>-</v>
      </c>
      <c r="T109" s="382" t="str">
        <f>ADMIN1!CP115</f>
        <v>-</v>
      </c>
      <c r="U109" s="382" t="str">
        <f>ADMIN1!CS115</f>
        <v>-</v>
      </c>
      <c r="V109" s="382" t="str">
        <f>ADMIN1!CV115</f>
        <v>-</v>
      </c>
      <c r="W109" s="382" t="str">
        <f>ADMIN1!CY115</f>
        <v>-</v>
      </c>
      <c r="X109" s="382" t="str">
        <f>ADMIN1!DB115</f>
        <v>-</v>
      </c>
    </row>
    <row r="110" spans="1:24" ht="25" customHeight="1" x14ac:dyDescent="0.15">
      <c r="A110" s="375">
        <f>ADMIN1!U116</f>
        <v>0</v>
      </c>
      <c r="B110" s="376">
        <f>ADMIN1!V116</f>
        <v>1103</v>
      </c>
      <c r="C110" s="377" t="str">
        <f>ADMIN1!W116</f>
        <v>Lima-Limon BIO (entre citron vert et jaune)
    - (Variété indienne)</v>
      </c>
      <c r="D110" s="378">
        <f>ADMIN1!AS116</f>
        <v>0</v>
      </c>
      <c r="E110" s="378" t="str">
        <f>ADMIN1!AW116</f>
        <v>-</v>
      </c>
      <c r="F110" s="378" t="str">
        <f>ADMIN1!AZ116</f>
        <v>-</v>
      </c>
      <c r="G110" s="378" t="str">
        <f>ADMIN1!BC116</f>
        <v>-</v>
      </c>
      <c r="H110" s="378" t="str">
        <f>ADMIN1!BF116</f>
        <v>-</v>
      </c>
      <c r="I110" s="378" t="str">
        <f>ADMIN1!BI116</f>
        <v>-</v>
      </c>
      <c r="J110" s="378" t="str">
        <f>ADMIN1!BL116</f>
        <v>-</v>
      </c>
      <c r="K110" s="378" t="str">
        <f>ADMIN1!BO116</f>
        <v>-</v>
      </c>
      <c r="L110" s="378" t="str">
        <f>ADMIN1!BR116</f>
        <v>-</v>
      </c>
      <c r="M110" s="378" t="str">
        <f>ADMIN1!BU116</f>
        <v>-</v>
      </c>
      <c r="N110" s="378" t="str">
        <f>ADMIN1!BX116</f>
        <v>-</v>
      </c>
      <c r="O110" s="378" t="str">
        <f>ADMIN1!CA116</f>
        <v>-</v>
      </c>
      <c r="P110" s="378" t="str">
        <f>ADMIN1!CD116</f>
        <v>-</v>
      </c>
      <c r="Q110" s="378" t="str">
        <f>ADMIN1!CG116</f>
        <v>-</v>
      </c>
      <c r="R110" s="378" t="str">
        <f>ADMIN1!CJ116</f>
        <v>-</v>
      </c>
      <c r="S110" s="378" t="str">
        <f>ADMIN1!CM116</f>
        <v>-</v>
      </c>
      <c r="T110" s="382" t="str">
        <f>ADMIN1!CP116</f>
        <v>-</v>
      </c>
      <c r="U110" s="382" t="str">
        <f>ADMIN1!CS116</f>
        <v>-</v>
      </c>
      <c r="V110" s="382" t="str">
        <f>ADMIN1!CV116</f>
        <v>-</v>
      </c>
      <c r="W110" s="382" t="str">
        <f>ADMIN1!CY116</f>
        <v>-</v>
      </c>
      <c r="X110" s="382" t="str">
        <f>ADMIN1!DB116</f>
        <v>-</v>
      </c>
    </row>
    <row r="111" spans="1:24" ht="25" customHeight="1" x14ac:dyDescent="0.15">
      <c r="A111" s="375">
        <f>ADMIN1!U117</f>
        <v>0</v>
      </c>
      <c r="B111" s="376">
        <f>ADMIN1!V117</f>
        <v>1606</v>
      </c>
      <c r="C111" s="377" t="str">
        <f>ADMIN1!W117</f>
        <v>Lucuma cru en poudre CRU BIO (env. 1 kg)</v>
      </c>
      <c r="D111" s="378">
        <f>ADMIN1!AS117</f>
        <v>0</v>
      </c>
      <c r="E111" s="378" t="str">
        <f>ADMIN1!AW117</f>
        <v>-</v>
      </c>
      <c r="F111" s="378" t="str">
        <f>ADMIN1!AZ117</f>
        <v>-</v>
      </c>
      <c r="G111" s="378" t="str">
        <f>ADMIN1!BC117</f>
        <v>-</v>
      </c>
      <c r="H111" s="378" t="str">
        <f>ADMIN1!BF117</f>
        <v>-</v>
      </c>
      <c r="I111" s="378" t="str">
        <f>ADMIN1!BI117</f>
        <v>-</v>
      </c>
      <c r="J111" s="378" t="str">
        <f>ADMIN1!BL117</f>
        <v>-</v>
      </c>
      <c r="K111" s="378" t="str">
        <f>ADMIN1!BO117</f>
        <v>-</v>
      </c>
      <c r="L111" s="378" t="str">
        <f>ADMIN1!BR117</f>
        <v>-</v>
      </c>
      <c r="M111" s="378" t="str">
        <f>ADMIN1!BU117</f>
        <v>-</v>
      </c>
      <c r="N111" s="378" t="str">
        <f>ADMIN1!BX117</f>
        <v>-</v>
      </c>
      <c r="O111" s="378" t="str">
        <f>ADMIN1!CA117</f>
        <v>-</v>
      </c>
      <c r="P111" s="378" t="str">
        <f>ADMIN1!CD117</f>
        <v>-</v>
      </c>
      <c r="Q111" s="378" t="str">
        <f>ADMIN1!CG117</f>
        <v>-</v>
      </c>
      <c r="R111" s="378" t="str">
        <f>ADMIN1!CJ117</f>
        <v>-</v>
      </c>
      <c r="S111" s="378" t="str">
        <f>ADMIN1!CM117</f>
        <v>-</v>
      </c>
      <c r="T111" s="382" t="str">
        <f>ADMIN1!CP117</f>
        <v>-</v>
      </c>
      <c r="U111" s="382" t="str">
        <f>ADMIN1!CS117</f>
        <v>-</v>
      </c>
      <c r="V111" s="382" t="str">
        <f>ADMIN1!CV117</f>
        <v>-</v>
      </c>
      <c r="W111" s="382" t="str">
        <f>ADMIN1!CY117</f>
        <v>-</v>
      </c>
      <c r="X111" s="382" t="str">
        <f>ADMIN1!DB117</f>
        <v>-</v>
      </c>
    </row>
    <row r="112" spans="1:24" ht="25" customHeight="1" x14ac:dyDescent="0.15">
      <c r="A112" s="375">
        <f>ADMIN1!U118</f>
        <v>0</v>
      </c>
      <c r="B112" s="376">
        <f>ADMIN1!V118</f>
        <v>1640</v>
      </c>
      <c r="C112" s="377" t="str">
        <f>ADMIN1!W118</f>
        <v>Maca brute en poudre CRU BIO (env. 1kg)</v>
      </c>
      <c r="D112" s="378">
        <f>ADMIN1!AS118</f>
        <v>0</v>
      </c>
      <c r="E112" s="378" t="str">
        <f>ADMIN1!AW118</f>
        <v>-</v>
      </c>
      <c r="F112" s="378" t="str">
        <f>ADMIN1!AZ118</f>
        <v>-</v>
      </c>
      <c r="G112" s="378" t="str">
        <f>ADMIN1!BC118</f>
        <v>-</v>
      </c>
      <c r="H112" s="378" t="str">
        <f>ADMIN1!BF118</f>
        <v>-</v>
      </c>
      <c r="I112" s="378" t="str">
        <f>ADMIN1!BI118</f>
        <v>-</v>
      </c>
      <c r="J112" s="378" t="str">
        <f>ADMIN1!BL118</f>
        <v>-</v>
      </c>
      <c r="K112" s="378" t="str">
        <f>ADMIN1!BO118</f>
        <v>-</v>
      </c>
      <c r="L112" s="378" t="str">
        <f>ADMIN1!BR118</f>
        <v>-</v>
      </c>
      <c r="M112" s="378" t="str">
        <f>ADMIN1!BU118</f>
        <v>-</v>
      </c>
      <c r="N112" s="378" t="str">
        <f>ADMIN1!BX118</f>
        <v>-</v>
      </c>
      <c r="O112" s="378" t="str">
        <f>ADMIN1!CA118</f>
        <v>-</v>
      </c>
      <c r="P112" s="378" t="str">
        <f>ADMIN1!CD118</f>
        <v>-</v>
      </c>
      <c r="Q112" s="378" t="str">
        <f>ADMIN1!CG118</f>
        <v>-</v>
      </c>
      <c r="R112" s="378" t="str">
        <f>ADMIN1!CJ118</f>
        <v>-</v>
      </c>
      <c r="S112" s="378" t="str">
        <f>ADMIN1!CM118</f>
        <v>-</v>
      </c>
      <c r="T112" s="382" t="str">
        <f>ADMIN1!CP118</f>
        <v>-</v>
      </c>
      <c r="U112" s="382" t="str">
        <f>ADMIN1!CS118</f>
        <v>-</v>
      </c>
      <c r="V112" s="382" t="str">
        <f>ADMIN1!CV118</f>
        <v>-</v>
      </c>
      <c r="W112" s="382" t="str">
        <f>ADMIN1!CY118</f>
        <v>-</v>
      </c>
      <c r="X112" s="382" t="str">
        <f>ADMIN1!DB118</f>
        <v>-</v>
      </c>
    </row>
    <row r="113" spans="1:24" ht="25" customHeight="1" x14ac:dyDescent="0.15">
      <c r="A113" s="375">
        <f>ADMIN1!U119</f>
        <v>0</v>
      </c>
      <c r="B113" s="376">
        <f>ADMIN1!V119</f>
        <v>1640</v>
      </c>
      <c r="C113" s="377" t="str">
        <f>ADMIN1!W119</f>
        <v>Maca brute en poudre CRU BIO (env. 500g)</v>
      </c>
      <c r="D113" s="378">
        <f>ADMIN1!AS119</f>
        <v>0</v>
      </c>
      <c r="E113" s="378" t="str">
        <f>ADMIN1!AW119</f>
        <v>-</v>
      </c>
      <c r="F113" s="378" t="str">
        <f>ADMIN1!AZ119</f>
        <v>-</v>
      </c>
      <c r="G113" s="378" t="str">
        <f>ADMIN1!BC119</f>
        <v>-</v>
      </c>
      <c r="H113" s="378" t="str">
        <f>ADMIN1!BF119</f>
        <v>-</v>
      </c>
      <c r="I113" s="378" t="str">
        <f>ADMIN1!BI119</f>
        <v>-</v>
      </c>
      <c r="J113" s="378" t="str">
        <f>ADMIN1!BL119</f>
        <v>-</v>
      </c>
      <c r="K113" s="378" t="str">
        <f>ADMIN1!BO119</f>
        <v>-</v>
      </c>
      <c r="L113" s="378" t="str">
        <f>ADMIN1!BR119</f>
        <v>-</v>
      </c>
      <c r="M113" s="378" t="str">
        <f>ADMIN1!BU119</f>
        <v>-</v>
      </c>
      <c r="N113" s="378" t="str">
        <f>ADMIN1!BX119</f>
        <v>-</v>
      </c>
      <c r="O113" s="378" t="str">
        <f>ADMIN1!CA119</f>
        <v>-</v>
      </c>
      <c r="P113" s="378" t="str">
        <f>ADMIN1!CD119</f>
        <v>-</v>
      </c>
      <c r="Q113" s="378" t="str">
        <f>ADMIN1!CG119</f>
        <v>-</v>
      </c>
      <c r="R113" s="378" t="str">
        <f>ADMIN1!CJ119</f>
        <v>-</v>
      </c>
      <c r="S113" s="378" t="str">
        <f>ADMIN1!CM119</f>
        <v>-</v>
      </c>
      <c r="T113" s="382" t="str">
        <f>ADMIN1!CP119</f>
        <v>-</v>
      </c>
      <c r="U113" s="382" t="str">
        <f>ADMIN1!CS119</f>
        <v>-</v>
      </c>
      <c r="V113" s="382" t="str">
        <f>ADMIN1!CV119</f>
        <v>-</v>
      </c>
      <c r="W113" s="382" t="str">
        <f>ADMIN1!CY119</f>
        <v>-</v>
      </c>
      <c r="X113" s="382" t="str">
        <f>ADMIN1!DB119</f>
        <v>-</v>
      </c>
    </row>
    <row r="114" spans="1:24" ht="25" customHeight="1" x14ac:dyDescent="0.15">
      <c r="A114" s="375">
        <f>ADMIN1!U120</f>
        <v>0</v>
      </c>
      <c r="B114" s="376">
        <f>ADMIN1!V120</f>
        <v>1639</v>
      </c>
      <c r="C114" s="377" t="str">
        <f>ADMIN1!W120</f>
        <v>Maca noire BIO (env. 1kg)</v>
      </c>
      <c r="D114" s="378">
        <f>ADMIN1!AS120</f>
        <v>0</v>
      </c>
      <c r="E114" s="378" t="str">
        <f>ADMIN1!AW120</f>
        <v>-</v>
      </c>
      <c r="F114" s="378" t="str">
        <f>ADMIN1!AZ120</f>
        <v>-</v>
      </c>
      <c r="G114" s="378" t="str">
        <f>ADMIN1!BC120</f>
        <v>-</v>
      </c>
      <c r="H114" s="378" t="str">
        <f>ADMIN1!BF120</f>
        <v>-</v>
      </c>
      <c r="I114" s="378" t="str">
        <f>ADMIN1!BI120</f>
        <v>-</v>
      </c>
      <c r="J114" s="378" t="str">
        <f>ADMIN1!BL120</f>
        <v>-</v>
      </c>
      <c r="K114" s="378" t="str">
        <f>ADMIN1!BO120</f>
        <v>-</v>
      </c>
      <c r="L114" s="378" t="str">
        <f>ADMIN1!BR120</f>
        <v>-</v>
      </c>
      <c r="M114" s="378" t="str">
        <f>ADMIN1!BU120</f>
        <v>-</v>
      </c>
      <c r="N114" s="378" t="str">
        <f>ADMIN1!BX120</f>
        <v>-</v>
      </c>
      <c r="O114" s="378" t="str">
        <f>ADMIN1!CA120</f>
        <v>-</v>
      </c>
      <c r="P114" s="378" t="str">
        <f>ADMIN1!CD120</f>
        <v>-</v>
      </c>
      <c r="Q114" s="378" t="str">
        <f>ADMIN1!CG120</f>
        <v>-</v>
      </c>
      <c r="R114" s="378" t="str">
        <f>ADMIN1!CJ120</f>
        <v>-</v>
      </c>
      <c r="S114" s="378" t="str">
        <f>ADMIN1!CM120</f>
        <v>-</v>
      </c>
      <c r="T114" s="382" t="str">
        <f>ADMIN1!CP120</f>
        <v>-</v>
      </c>
      <c r="U114" s="382" t="str">
        <f>ADMIN1!CS120</f>
        <v>-</v>
      </c>
      <c r="V114" s="382" t="str">
        <f>ADMIN1!CV120</f>
        <v>-</v>
      </c>
      <c r="W114" s="382" t="str">
        <f>ADMIN1!CY120</f>
        <v>-</v>
      </c>
      <c r="X114" s="382" t="str">
        <f>ADMIN1!DB120</f>
        <v>-</v>
      </c>
    </row>
    <row r="115" spans="1:24" ht="25" customHeight="1" x14ac:dyDescent="0.15">
      <c r="A115" s="375">
        <f>ADMIN1!U121</f>
        <v>0</v>
      </c>
      <c r="B115" s="376">
        <f>ADMIN1!V121</f>
        <v>1639</v>
      </c>
      <c r="C115" s="377" t="str">
        <f>ADMIN1!W121</f>
        <v>Maca noire BIO (env. 500g)</v>
      </c>
      <c r="D115" s="378">
        <f>ADMIN1!AS121</f>
        <v>0</v>
      </c>
      <c r="E115" s="378" t="str">
        <f>ADMIN1!AW121</f>
        <v>-</v>
      </c>
      <c r="F115" s="378" t="str">
        <f>ADMIN1!AZ121</f>
        <v>-</v>
      </c>
      <c r="G115" s="378" t="str">
        <f>ADMIN1!BC121</f>
        <v>-</v>
      </c>
      <c r="H115" s="378" t="str">
        <f>ADMIN1!BF121</f>
        <v>-</v>
      </c>
      <c r="I115" s="378" t="str">
        <f>ADMIN1!BI121</f>
        <v>-</v>
      </c>
      <c r="J115" s="378" t="str">
        <f>ADMIN1!BL121</f>
        <v>-</v>
      </c>
      <c r="K115" s="378" t="str">
        <f>ADMIN1!BO121</f>
        <v>-</v>
      </c>
      <c r="L115" s="378" t="str">
        <f>ADMIN1!BR121</f>
        <v>-</v>
      </c>
      <c r="M115" s="378" t="str">
        <f>ADMIN1!BU121</f>
        <v>-</v>
      </c>
      <c r="N115" s="378" t="str">
        <f>ADMIN1!BX121</f>
        <v>-</v>
      </c>
      <c r="O115" s="378" t="str">
        <f>ADMIN1!CA121</f>
        <v>-</v>
      </c>
      <c r="P115" s="378" t="str">
        <f>ADMIN1!CD121</f>
        <v>-</v>
      </c>
      <c r="Q115" s="378" t="str">
        <f>ADMIN1!CG121</f>
        <v>-</v>
      </c>
      <c r="R115" s="378" t="str">
        <f>ADMIN1!CJ121</f>
        <v>-</v>
      </c>
      <c r="S115" s="378" t="str">
        <f>ADMIN1!CM121</f>
        <v>-</v>
      </c>
      <c r="T115" s="382" t="str">
        <f>ADMIN1!CP121</f>
        <v>-</v>
      </c>
      <c r="U115" s="382" t="str">
        <f>ADMIN1!CS121</f>
        <v>-</v>
      </c>
      <c r="V115" s="382" t="str">
        <f>ADMIN1!CV121</f>
        <v>-</v>
      </c>
      <c r="W115" s="382" t="str">
        <f>ADMIN1!CY121</f>
        <v>-</v>
      </c>
      <c r="X115" s="382" t="str">
        <f>ADMIN1!DB121</f>
        <v>-</v>
      </c>
    </row>
    <row r="116" spans="1:24" ht="25" customHeight="1" x14ac:dyDescent="0.15">
      <c r="A116" s="375">
        <f>ADMIN1!U122</f>
        <v>0</v>
      </c>
      <c r="B116" s="376">
        <f>ADMIN1!V122</f>
        <v>3146</v>
      </c>
      <c r="C116" s="377" t="str">
        <f>ADMIN1!W122</f>
        <v>Maïs doux frais (plateau de 2 pièces)</v>
      </c>
      <c r="D116" s="378">
        <f>ADMIN1!AS122</f>
        <v>0</v>
      </c>
      <c r="E116" s="378" t="str">
        <f>ADMIN1!AW122</f>
        <v>-</v>
      </c>
      <c r="F116" s="378" t="str">
        <f>ADMIN1!AZ122</f>
        <v>-</v>
      </c>
      <c r="G116" s="378" t="str">
        <f>ADMIN1!BC122</f>
        <v>-</v>
      </c>
      <c r="H116" s="378" t="str">
        <f>ADMIN1!BF122</f>
        <v>-</v>
      </c>
      <c r="I116" s="378" t="str">
        <f>ADMIN1!BI122</f>
        <v>-</v>
      </c>
      <c r="J116" s="378" t="str">
        <f>ADMIN1!BL122</f>
        <v>-</v>
      </c>
      <c r="K116" s="378" t="str">
        <f>ADMIN1!BO122</f>
        <v>-</v>
      </c>
      <c r="L116" s="378" t="str">
        <f>ADMIN1!BR122</f>
        <v>-</v>
      </c>
      <c r="M116" s="378" t="str">
        <f>ADMIN1!BU122</f>
        <v>-</v>
      </c>
      <c r="N116" s="378" t="str">
        <f>ADMIN1!BX122</f>
        <v>-</v>
      </c>
      <c r="O116" s="378" t="str">
        <f>ADMIN1!CA122</f>
        <v>-</v>
      </c>
      <c r="P116" s="378" t="str">
        <f>ADMIN1!CD122</f>
        <v>-</v>
      </c>
      <c r="Q116" s="378" t="str">
        <f>ADMIN1!CG122</f>
        <v>-</v>
      </c>
      <c r="R116" s="378" t="str">
        <f>ADMIN1!CJ122</f>
        <v>-</v>
      </c>
      <c r="S116" s="378" t="str">
        <f>ADMIN1!CM122</f>
        <v>-</v>
      </c>
      <c r="T116" s="382" t="str">
        <f>ADMIN1!CP122</f>
        <v>-</v>
      </c>
      <c r="U116" s="382" t="str">
        <f>ADMIN1!CS122</f>
        <v>-</v>
      </c>
      <c r="V116" s="382" t="str">
        <f>ADMIN1!CV122</f>
        <v>-</v>
      </c>
      <c r="W116" s="382" t="str">
        <f>ADMIN1!CY122</f>
        <v>-</v>
      </c>
      <c r="X116" s="382" t="str">
        <f>ADMIN1!DB122</f>
        <v>-</v>
      </c>
    </row>
    <row r="117" spans="1:24" ht="25" customHeight="1" x14ac:dyDescent="0.15">
      <c r="A117" s="375">
        <f>ADMIN1!U123</f>
        <v>0</v>
      </c>
      <c r="B117" s="376">
        <f>ADMIN1!V123</f>
        <v>5215</v>
      </c>
      <c r="C117" s="377" t="str">
        <f>ADMIN1!W123</f>
        <v>Mangue déshydratée Irwin gourmet (à basse température, tranches)</v>
      </c>
      <c r="D117" s="378">
        <f>ADMIN1!AS123</f>
        <v>0</v>
      </c>
      <c r="E117" s="378" t="str">
        <f>ADMIN1!AW123</f>
        <v>-</v>
      </c>
      <c r="F117" s="378" t="str">
        <f>ADMIN1!AZ123</f>
        <v>-</v>
      </c>
      <c r="G117" s="378" t="str">
        <f>ADMIN1!BC123</f>
        <v>-</v>
      </c>
      <c r="H117" s="378" t="str">
        <f>ADMIN1!BF123</f>
        <v>-</v>
      </c>
      <c r="I117" s="378" t="str">
        <f>ADMIN1!BI123</f>
        <v>-</v>
      </c>
      <c r="J117" s="378" t="str">
        <f>ADMIN1!BL123</f>
        <v>-</v>
      </c>
      <c r="K117" s="378" t="str">
        <f>ADMIN1!BO123</f>
        <v>-</v>
      </c>
      <c r="L117" s="378" t="str">
        <f>ADMIN1!BR123</f>
        <v>-</v>
      </c>
      <c r="M117" s="378" t="str">
        <f>ADMIN1!BU123</f>
        <v>-</v>
      </c>
      <c r="N117" s="378" t="str">
        <f>ADMIN1!BX123</f>
        <v>-</v>
      </c>
      <c r="O117" s="378" t="str">
        <f>ADMIN1!CA123</f>
        <v>-</v>
      </c>
      <c r="P117" s="378" t="str">
        <f>ADMIN1!CD123</f>
        <v>-</v>
      </c>
      <c r="Q117" s="378" t="str">
        <f>ADMIN1!CG123</f>
        <v>-</v>
      </c>
      <c r="R117" s="378" t="str">
        <f>ADMIN1!CJ123</f>
        <v>-</v>
      </c>
      <c r="S117" s="378" t="str">
        <f>ADMIN1!CM123</f>
        <v>-</v>
      </c>
      <c r="T117" s="382" t="str">
        <f>ADMIN1!CP123</f>
        <v>-</v>
      </c>
      <c r="U117" s="382" t="str">
        <f>ADMIN1!CS123</f>
        <v>-</v>
      </c>
      <c r="V117" s="382" t="str">
        <f>ADMIN1!CV123</f>
        <v>-</v>
      </c>
      <c r="W117" s="382" t="str">
        <f>ADMIN1!CY123</f>
        <v>-</v>
      </c>
      <c r="X117" s="382" t="str">
        <f>ADMIN1!DB123</f>
        <v>-</v>
      </c>
    </row>
    <row r="118" spans="1:24" ht="25" customHeight="1" x14ac:dyDescent="0.15">
      <c r="A118" s="375">
        <f>ADMIN1!U124</f>
        <v>0</v>
      </c>
      <c r="B118" s="376">
        <f>ADMIN1!V124</f>
        <v>3868</v>
      </c>
      <c r="C118" s="377" t="str">
        <f>ADMIN1!W124</f>
        <v>Mangue déshydratée rouge Palmer (semi-sèche  de fabrication artisanale, env. 500g)</v>
      </c>
      <c r="D118" s="378">
        <f>ADMIN1!AS124</f>
        <v>0</v>
      </c>
      <c r="E118" s="378" t="str">
        <f>ADMIN1!AW124</f>
        <v>-</v>
      </c>
      <c r="F118" s="378" t="str">
        <f>ADMIN1!AZ124</f>
        <v>-</v>
      </c>
      <c r="G118" s="378" t="str">
        <f>ADMIN1!BC124</f>
        <v>-</v>
      </c>
      <c r="H118" s="378" t="str">
        <f>ADMIN1!BF124</f>
        <v>-</v>
      </c>
      <c r="I118" s="378" t="str">
        <f>ADMIN1!BI124</f>
        <v>-</v>
      </c>
      <c r="J118" s="378" t="str">
        <f>ADMIN1!BL124</f>
        <v>-</v>
      </c>
      <c r="K118" s="378" t="str">
        <f>ADMIN1!BO124</f>
        <v>-</v>
      </c>
      <c r="L118" s="378" t="str">
        <f>ADMIN1!BR124</f>
        <v>-</v>
      </c>
      <c r="M118" s="378" t="str">
        <f>ADMIN1!BU124</f>
        <v>-</v>
      </c>
      <c r="N118" s="378" t="str">
        <f>ADMIN1!BX124</f>
        <v>-</v>
      </c>
      <c r="O118" s="378" t="str">
        <f>ADMIN1!CA124</f>
        <v>-</v>
      </c>
      <c r="P118" s="378" t="str">
        <f>ADMIN1!CD124</f>
        <v>-</v>
      </c>
      <c r="Q118" s="378" t="str">
        <f>ADMIN1!CG124</f>
        <v>-</v>
      </c>
      <c r="R118" s="378" t="str">
        <f>ADMIN1!CJ124</f>
        <v>-</v>
      </c>
      <c r="S118" s="378" t="str">
        <f>ADMIN1!CM124</f>
        <v>-</v>
      </c>
      <c r="T118" s="382" t="str">
        <f>ADMIN1!CP124</f>
        <v>-</v>
      </c>
      <c r="U118" s="382" t="str">
        <f>ADMIN1!CS124</f>
        <v>-</v>
      </c>
      <c r="V118" s="382" t="str">
        <f>ADMIN1!CV124</f>
        <v>-</v>
      </c>
      <c r="W118" s="382" t="str">
        <f>ADMIN1!CY124</f>
        <v>-</v>
      </c>
      <c r="X118" s="382" t="str">
        <f>ADMIN1!DB124</f>
        <v>-</v>
      </c>
    </row>
    <row r="119" spans="1:24" ht="25" customHeight="1" x14ac:dyDescent="0.15">
      <c r="A119" s="375">
        <f>ADMIN1!U125</f>
        <v>0</v>
      </c>
      <c r="B119" s="376">
        <f>ADMIN1!V125</f>
        <v>3174</v>
      </c>
      <c r="C119" s="377" t="str">
        <f>ADMIN1!W125</f>
        <v>Mangue Irwin (grande)</v>
      </c>
      <c r="D119" s="378">
        <f>ADMIN1!AS125</f>
        <v>0</v>
      </c>
      <c r="E119" s="378" t="str">
        <f>ADMIN1!AW125</f>
        <v>-</v>
      </c>
      <c r="F119" s="378" t="str">
        <f>ADMIN1!AZ125</f>
        <v>-</v>
      </c>
      <c r="G119" s="378" t="str">
        <f>ADMIN1!BC125</f>
        <v>-</v>
      </c>
      <c r="H119" s="378" t="str">
        <f>ADMIN1!BF125</f>
        <v>-</v>
      </c>
      <c r="I119" s="378" t="str">
        <f>ADMIN1!BI125</f>
        <v>-</v>
      </c>
      <c r="J119" s="378" t="str">
        <f>ADMIN1!BL125</f>
        <v>-</v>
      </c>
      <c r="K119" s="378" t="str">
        <f>ADMIN1!BO125</f>
        <v>-</v>
      </c>
      <c r="L119" s="378" t="str">
        <f>ADMIN1!BR125</f>
        <v>-</v>
      </c>
      <c r="M119" s="378" t="str">
        <f>ADMIN1!BU125</f>
        <v>-</v>
      </c>
      <c r="N119" s="378" t="str">
        <f>ADMIN1!BX125</f>
        <v>-</v>
      </c>
      <c r="O119" s="378" t="str">
        <f>ADMIN1!CA125</f>
        <v>-</v>
      </c>
      <c r="P119" s="378" t="str">
        <f>ADMIN1!CD125</f>
        <v>-</v>
      </c>
      <c r="Q119" s="378" t="str">
        <f>ADMIN1!CG125</f>
        <v>-</v>
      </c>
      <c r="R119" s="378" t="str">
        <f>ADMIN1!CJ125</f>
        <v>-</v>
      </c>
      <c r="S119" s="378" t="str">
        <f>ADMIN1!CM125</f>
        <v>-</v>
      </c>
      <c r="T119" s="382" t="str">
        <f>ADMIN1!CP125</f>
        <v>-</v>
      </c>
      <c r="U119" s="382" t="str">
        <f>ADMIN1!CS125</f>
        <v>-</v>
      </c>
      <c r="V119" s="382" t="str">
        <f>ADMIN1!CV125</f>
        <v>-</v>
      </c>
      <c r="W119" s="382" t="str">
        <f>ADMIN1!CY125</f>
        <v>-</v>
      </c>
      <c r="X119" s="382" t="str">
        <f>ADMIN1!DB125</f>
        <v>-</v>
      </c>
    </row>
    <row r="120" spans="1:24" ht="25" customHeight="1" x14ac:dyDescent="0.15">
      <c r="A120" s="375">
        <f>ADMIN1!U126</f>
        <v>0</v>
      </c>
      <c r="B120" s="376">
        <f>ADMIN1!V126</f>
        <v>3255</v>
      </c>
      <c r="C120" s="377" t="str">
        <f>ADMIN1!W126</f>
        <v>Mangue Keitt</v>
      </c>
      <c r="D120" s="378">
        <f>ADMIN1!AS126</f>
        <v>0</v>
      </c>
      <c r="E120" s="378" t="str">
        <f>ADMIN1!AW126</f>
        <v>-</v>
      </c>
      <c r="F120" s="378" t="str">
        <f>ADMIN1!AZ126</f>
        <v>-</v>
      </c>
      <c r="G120" s="378" t="str">
        <f>ADMIN1!BC126</f>
        <v>-</v>
      </c>
      <c r="H120" s="378" t="str">
        <f>ADMIN1!BF126</f>
        <v>-</v>
      </c>
      <c r="I120" s="378" t="str">
        <f>ADMIN1!BI126</f>
        <v>-</v>
      </c>
      <c r="J120" s="378" t="str">
        <f>ADMIN1!BL126</f>
        <v>-</v>
      </c>
      <c r="K120" s="378" t="str">
        <f>ADMIN1!BO126</f>
        <v>-</v>
      </c>
      <c r="L120" s="378" t="str">
        <f>ADMIN1!BR126</f>
        <v>-</v>
      </c>
      <c r="M120" s="378" t="str">
        <f>ADMIN1!BU126</f>
        <v>-</v>
      </c>
      <c r="N120" s="378" t="str">
        <f>ADMIN1!BX126</f>
        <v>-</v>
      </c>
      <c r="O120" s="378" t="str">
        <f>ADMIN1!CA126</f>
        <v>-</v>
      </c>
      <c r="P120" s="378" t="str">
        <f>ADMIN1!CD126</f>
        <v>-</v>
      </c>
      <c r="Q120" s="378" t="str">
        <f>ADMIN1!CG126</f>
        <v>-</v>
      </c>
      <c r="R120" s="378" t="str">
        <f>ADMIN1!CJ126</f>
        <v>-</v>
      </c>
      <c r="S120" s="378" t="str">
        <f>ADMIN1!CM126</f>
        <v>-</v>
      </c>
      <c r="T120" s="382" t="str">
        <f>ADMIN1!CP126</f>
        <v>-</v>
      </c>
      <c r="U120" s="382" t="str">
        <f>ADMIN1!CS126</f>
        <v>-</v>
      </c>
      <c r="V120" s="382" t="str">
        <f>ADMIN1!CV126</f>
        <v>-</v>
      </c>
      <c r="W120" s="382" t="str">
        <f>ADMIN1!CY126</f>
        <v>-</v>
      </c>
      <c r="X120" s="382" t="str">
        <f>ADMIN1!DB126</f>
        <v>-</v>
      </c>
    </row>
    <row r="121" spans="1:24" ht="25" customHeight="1" x14ac:dyDescent="0.15">
      <c r="A121" s="375">
        <f>ADMIN1!U127</f>
        <v>0</v>
      </c>
      <c r="B121" s="376">
        <f>ADMIN1!V127</f>
        <v>1171</v>
      </c>
      <c r="C121" s="377" t="str">
        <f>ADMIN1!W127</f>
        <v>Mangue Keitt BIO</v>
      </c>
      <c r="D121" s="378">
        <f>ADMIN1!AS127</f>
        <v>0</v>
      </c>
      <c r="E121" s="378" t="str">
        <f>ADMIN1!AW127</f>
        <v>-</v>
      </c>
      <c r="F121" s="378" t="str">
        <f>ADMIN1!AZ127</f>
        <v>-</v>
      </c>
      <c r="G121" s="378" t="str">
        <f>ADMIN1!BC127</f>
        <v>-</v>
      </c>
      <c r="H121" s="378" t="str">
        <f>ADMIN1!BF127</f>
        <v>-</v>
      </c>
      <c r="I121" s="378" t="str">
        <f>ADMIN1!BI127</f>
        <v>-</v>
      </c>
      <c r="J121" s="378" t="str">
        <f>ADMIN1!BL127</f>
        <v>-</v>
      </c>
      <c r="K121" s="378" t="str">
        <f>ADMIN1!BO127</f>
        <v>-</v>
      </c>
      <c r="L121" s="378" t="str">
        <f>ADMIN1!BR127</f>
        <v>-</v>
      </c>
      <c r="M121" s="378" t="str">
        <f>ADMIN1!BU127</f>
        <v>-</v>
      </c>
      <c r="N121" s="378" t="str">
        <f>ADMIN1!BX127</f>
        <v>-</v>
      </c>
      <c r="O121" s="378" t="str">
        <f>ADMIN1!CA127</f>
        <v>-</v>
      </c>
      <c r="P121" s="378" t="str">
        <f>ADMIN1!CD127</f>
        <v>-</v>
      </c>
      <c r="Q121" s="378" t="str">
        <f>ADMIN1!CG127</f>
        <v>-</v>
      </c>
      <c r="R121" s="378" t="str">
        <f>ADMIN1!CJ127</f>
        <v>-</v>
      </c>
      <c r="S121" s="378" t="str">
        <f>ADMIN1!CM127</f>
        <v>-</v>
      </c>
      <c r="T121" s="382" t="str">
        <f>ADMIN1!CP127</f>
        <v>-</v>
      </c>
      <c r="U121" s="382" t="str">
        <f>ADMIN1!CS127</f>
        <v>-</v>
      </c>
      <c r="V121" s="382" t="str">
        <f>ADMIN1!CV127</f>
        <v>-</v>
      </c>
      <c r="W121" s="382" t="str">
        <f>ADMIN1!CY127</f>
        <v>-</v>
      </c>
      <c r="X121" s="382" t="str">
        <f>ADMIN1!DB127</f>
        <v>-</v>
      </c>
    </row>
    <row r="122" spans="1:24" ht="25" customHeight="1" x14ac:dyDescent="0.15">
      <c r="A122" s="375">
        <f>ADMIN1!U128</f>
        <v>0</v>
      </c>
      <c r="B122" s="376">
        <f>ADMIN1!V128</f>
        <v>6198</v>
      </c>
      <c r="C122" s="377" t="str">
        <f>ADMIN1!W128</f>
        <v>Mangue Keitt BIO (légères brûlures superficielles à côté du pédoncule causées par le soleil)</v>
      </c>
      <c r="D122" s="378">
        <f>ADMIN1!AS128</f>
        <v>0</v>
      </c>
      <c r="E122" s="378" t="str">
        <f>ADMIN1!AW128</f>
        <v>-</v>
      </c>
      <c r="F122" s="378" t="str">
        <f>ADMIN1!AZ128</f>
        <v>-</v>
      </c>
      <c r="G122" s="378" t="str">
        <f>ADMIN1!BC128</f>
        <v>-</v>
      </c>
      <c r="H122" s="378" t="str">
        <f>ADMIN1!BF128</f>
        <v>-</v>
      </c>
      <c r="I122" s="378" t="str">
        <f>ADMIN1!BI128</f>
        <v>-</v>
      </c>
      <c r="J122" s="378" t="str">
        <f>ADMIN1!BL128</f>
        <v>-</v>
      </c>
      <c r="K122" s="378" t="str">
        <f>ADMIN1!BO128</f>
        <v>-</v>
      </c>
      <c r="L122" s="378" t="str">
        <f>ADMIN1!BR128</f>
        <v>-</v>
      </c>
      <c r="M122" s="378" t="str">
        <f>ADMIN1!BU128</f>
        <v>-</v>
      </c>
      <c r="N122" s="378" t="str">
        <f>ADMIN1!BX128</f>
        <v>-</v>
      </c>
      <c r="O122" s="378" t="str">
        <f>ADMIN1!CA128</f>
        <v>-</v>
      </c>
      <c r="P122" s="378" t="str">
        <f>ADMIN1!CD128</f>
        <v>-</v>
      </c>
      <c r="Q122" s="378" t="str">
        <f>ADMIN1!CG128</f>
        <v>-</v>
      </c>
      <c r="R122" s="378" t="str">
        <f>ADMIN1!CJ128</f>
        <v>-</v>
      </c>
      <c r="S122" s="378" t="str">
        <f>ADMIN1!CM128</f>
        <v>-</v>
      </c>
      <c r="T122" s="382" t="str">
        <f>ADMIN1!CP128</f>
        <v>-</v>
      </c>
      <c r="U122" s="382" t="str">
        <f>ADMIN1!CS128</f>
        <v>-</v>
      </c>
      <c r="V122" s="382" t="str">
        <f>ADMIN1!CV128</f>
        <v>-</v>
      </c>
      <c r="W122" s="382" t="str">
        <f>ADMIN1!CY128</f>
        <v>-</v>
      </c>
      <c r="X122" s="382" t="str">
        <f>ADMIN1!DB128</f>
        <v>-</v>
      </c>
    </row>
    <row r="123" spans="1:24" ht="25" customHeight="1" x14ac:dyDescent="0.15">
      <c r="A123" s="375">
        <f>ADMIN1!U129</f>
        <v>0</v>
      </c>
      <c r="B123" s="376">
        <f>ADMIN1!V129</f>
        <v>6127</v>
      </c>
      <c r="C123" s="377" t="str">
        <f>ADMIN1!W129</f>
        <v>Mangue Keitt BIO (petit)</v>
      </c>
      <c r="D123" s="378">
        <f>ADMIN1!AS129</f>
        <v>0</v>
      </c>
      <c r="E123" s="378" t="str">
        <f>ADMIN1!AW129</f>
        <v>-</v>
      </c>
      <c r="F123" s="378" t="str">
        <f>ADMIN1!AZ129</f>
        <v>-</v>
      </c>
      <c r="G123" s="378" t="str">
        <f>ADMIN1!BC129</f>
        <v>-</v>
      </c>
      <c r="H123" s="378" t="str">
        <f>ADMIN1!BF129</f>
        <v>-</v>
      </c>
      <c r="I123" s="378" t="str">
        <f>ADMIN1!BI129</f>
        <v>-</v>
      </c>
      <c r="J123" s="378" t="str">
        <f>ADMIN1!BL129</f>
        <v>-</v>
      </c>
      <c r="K123" s="378" t="str">
        <f>ADMIN1!BO129</f>
        <v>-</v>
      </c>
      <c r="L123" s="378" t="str">
        <f>ADMIN1!BR129</f>
        <v>-</v>
      </c>
      <c r="M123" s="378" t="str">
        <f>ADMIN1!BU129</f>
        <v>-</v>
      </c>
      <c r="N123" s="378" t="str">
        <f>ADMIN1!BX129</f>
        <v>-</v>
      </c>
      <c r="O123" s="378" t="str">
        <f>ADMIN1!CA129</f>
        <v>-</v>
      </c>
      <c r="P123" s="378" t="str">
        <f>ADMIN1!CD129</f>
        <v>-</v>
      </c>
      <c r="Q123" s="378" t="str">
        <f>ADMIN1!CG129</f>
        <v>-</v>
      </c>
      <c r="R123" s="378" t="str">
        <f>ADMIN1!CJ129</f>
        <v>-</v>
      </c>
      <c r="S123" s="378" t="str">
        <f>ADMIN1!CM129</f>
        <v>-</v>
      </c>
      <c r="T123" s="382" t="str">
        <f>ADMIN1!CP129</f>
        <v>-</v>
      </c>
      <c r="U123" s="382" t="str">
        <f>ADMIN1!CS129</f>
        <v>-</v>
      </c>
      <c r="V123" s="382" t="str">
        <f>ADMIN1!CV129</f>
        <v>-</v>
      </c>
      <c r="W123" s="382" t="str">
        <f>ADMIN1!CY129</f>
        <v>-</v>
      </c>
      <c r="X123" s="382" t="str">
        <f>ADMIN1!DB129</f>
        <v>-</v>
      </c>
    </row>
    <row r="124" spans="1:24" ht="25" customHeight="1" x14ac:dyDescent="0.15">
      <c r="A124" s="375">
        <f>ADMIN1!U130</f>
        <v>0</v>
      </c>
      <c r="B124" s="376">
        <f>ADMIN1!V130</f>
        <v>3225</v>
      </c>
      <c r="C124" s="377" t="str">
        <f>ADMIN1!W130</f>
        <v>Mangue Kent (moyen) murie sur l'arbre</v>
      </c>
      <c r="D124" s="378">
        <f>ADMIN1!AS130</f>
        <v>0</v>
      </c>
      <c r="E124" s="378" t="str">
        <f>ADMIN1!AW130</f>
        <v>-</v>
      </c>
      <c r="F124" s="378" t="str">
        <f>ADMIN1!AZ130</f>
        <v>-</v>
      </c>
      <c r="G124" s="378" t="str">
        <f>ADMIN1!BC130</f>
        <v>-</v>
      </c>
      <c r="H124" s="378" t="str">
        <f>ADMIN1!BF130</f>
        <v>-</v>
      </c>
      <c r="I124" s="378" t="str">
        <f>ADMIN1!BI130</f>
        <v>-</v>
      </c>
      <c r="J124" s="378" t="str">
        <f>ADMIN1!BL130</f>
        <v>-</v>
      </c>
      <c r="K124" s="378" t="str">
        <f>ADMIN1!BO130</f>
        <v>-</v>
      </c>
      <c r="L124" s="378" t="str">
        <f>ADMIN1!BR130</f>
        <v>-</v>
      </c>
      <c r="M124" s="378" t="str">
        <f>ADMIN1!BU130</f>
        <v>-</v>
      </c>
      <c r="N124" s="378" t="str">
        <f>ADMIN1!BX130</f>
        <v>-</v>
      </c>
      <c r="O124" s="378" t="str">
        <f>ADMIN1!CA130</f>
        <v>-</v>
      </c>
      <c r="P124" s="378" t="str">
        <f>ADMIN1!CD130</f>
        <v>-</v>
      </c>
      <c r="Q124" s="378" t="str">
        <f>ADMIN1!CG130</f>
        <v>-</v>
      </c>
      <c r="R124" s="378" t="str">
        <f>ADMIN1!CJ130</f>
        <v>-</v>
      </c>
      <c r="S124" s="378" t="str">
        <f>ADMIN1!CM130</f>
        <v>-</v>
      </c>
      <c r="T124" s="382" t="str">
        <f>ADMIN1!CP130</f>
        <v>-</v>
      </c>
      <c r="U124" s="382" t="str">
        <f>ADMIN1!CS130</f>
        <v>-</v>
      </c>
      <c r="V124" s="382" t="str">
        <f>ADMIN1!CV130</f>
        <v>-</v>
      </c>
      <c r="W124" s="382" t="str">
        <f>ADMIN1!CY130</f>
        <v>-</v>
      </c>
      <c r="X124" s="382" t="str">
        <f>ADMIN1!DB130</f>
        <v>-</v>
      </c>
    </row>
    <row r="125" spans="1:24" ht="25" customHeight="1" x14ac:dyDescent="0.15">
      <c r="A125" s="375">
        <f>ADMIN1!U131</f>
        <v>0</v>
      </c>
      <c r="B125" s="376">
        <f>ADMIN1!V131</f>
        <v>6198</v>
      </c>
      <c r="C125" s="377" t="str">
        <f>ADMIN1!W131</f>
        <v>Mangue Kent Bio (légères brûlures superficielles à côté de la tige produites par le soleil)</v>
      </c>
      <c r="D125" s="378">
        <f>ADMIN1!AS131</f>
        <v>0</v>
      </c>
      <c r="E125" s="378" t="str">
        <f>ADMIN1!AW131</f>
        <v>-</v>
      </c>
      <c r="F125" s="378" t="str">
        <f>ADMIN1!AZ131</f>
        <v>-</v>
      </c>
      <c r="G125" s="378" t="str">
        <f>ADMIN1!BC131</f>
        <v>-</v>
      </c>
      <c r="H125" s="378" t="str">
        <f>ADMIN1!BF131</f>
        <v>-</v>
      </c>
      <c r="I125" s="378" t="str">
        <f>ADMIN1!BI131</f>
        <v>-</v>
      </c>
      <c r="J125" s="378" t="str">
        <f>ADMIN1!BL131</f>
        <v>-</v>
      </c>
      <c r="K125" s="378" t="str">
        <f>ADMIN1!BO131</f>
        <v>-</v>
      </c>
      <c r="L125" s="378" t="str">
        <f>ADMIN1!BR131</f>
        <v>-</v>
      </c>
      <c r="M125" s="378" t="str">
        <f>ADMIN1!BU131</f>
        <v>-</v>
      </c>
      <c r="N125" s="378" t="str">
        <f>ADMIN1!BX131</f>
        <v>-</v>
      </c>
      <c r="O125" s="378" t="str">
        <f>ADMIN1!CA131</f>
        <v>-</v>
      </c>
      <c r="P125" s="378" t="str">
        <f>ADMIN1!CD131</f>
        <v>-</v>
      </c>
      <c r="Q125" s="378" t="str">
        <f>ADMIN1!CG131</f>
        <v>-</v>
      </c>
      <c r="R125" s="378" t="str">
        <f>ADMIN1!CJ131</f>
        <v>-</v>
      </c>
      <c r="S125" s="378" t="str">
        <f>ADMIN1!CM131</f>
        <v>-</v>
      </c>
      <c r="T125" s="382" t="str">
        <f>ADMIN1!CP131</f>
        <v>-</v>
      </c>
      <c r="U125" s="382" t="str">
        <f>ADMIN1!CS131</f>
        <v>-</v>
      </c>
      <c r="V125" s="382" t="str">
        <f>ADMIN1!CV131</f>
        <v>-</v>
      </c>
      <c r="W125" s="382" t="str">
        <f>ADMIN1!CY131</f>
        <v>-</v>
      </c>
      <c r="X125" s="382" t="str">
        <f>ADMIN1!DB131</f>
        <v>-</v>
      </c>
    </row>
    <row r="126" spans="1:24" ht="25" customHeight="1" x14ac:dyDescent="0.15">
      <c r="A126" s="375">
        <f>ADMIN1!U132</f>
        <v>0</v>
      </c>
      <c r="B126" s="376">
        <f>ADMIN1!V132</f>
        <v>3194</v>
      </c>
      <c r="C126" s="377" t="str">
        <f>ADMIN1!W132</f>
        <v>Mangue Lipens</v>
      </c>
      <c r="D126" s="378">
        <f>ADMIN1!AS132</f>
        <v>0</v>
      </c>
      <c r="E126" s="378" t="str">
        <f>ADMIN1!AW132</f>
        <v>-</v>
      </c>
      <c r="F126" s="378" t="str">
        <f>ADMIN1!AZ132</f>
        <v>-</v>
      </c>
      <c r="G126" s="378" t="str">
        <f>ADMIN1!BC132</f>
        <v>-</v>
      </c>
      <c r="H126" s="378" t="str">
        <f>ADMIN1!BF132</f>
        <v>-</v>
      </c>
      <c r="I126" s="378" t="str">
        <f>ADMIN1!BI132</f>
        <v>-</v>
      </c>
      <c r="J126" s="378" t="str">
        <f>ADMIN1!BL132</f>
        <v>-</v>
      </c>
      <c r="K126" s="378" t="str">
        <f>ADMIN1!BO132</f>
        <v>-</v>
      </c>
      <c r="L126" s="378" t="str">
        <f>ADMIN1!BR132</f>
        <v>-</v>
      </c>
      <c r="M126" s="378" t="str">
        <f>ADMIN1!BU132</f>
        <v>-</v>
      </c>
      <c r="N126" s="378" t="str">
        <f>ADMIN1!BX132</f>
        <v>-</v>
      </c>
      <c r="O126" s="378" t="str">
        <f>ADMIN1!CA132</f>
        <v>-</v>
      </c>
      <c r="P126" s="378" t="str">
        <f>ADMIN1!CD132</f>
        <v>-</v>
      </c>
      <c r="Q126" s="378" t="str">
        <f>ADMIN1!CG132</f>
        <v>-</v>
      </c>
      <c r="R126" s="378" t="str">
        <f>ADMIN1!CJ132</f>
        <v>-</v>
      </c>
      <c r="S126" s="378" t="str">
        <f>ADMIN1!CM132</f>
        <v>-</v>
      </c>
      <c r="T126" s="382" t="str">
        <f>ADMIN1!CP132</f>
        <v>-</v>
      </c>
      <c r="U126" s="382" t="str">
        <f>ADMIN1!CS132</f>
        <v>-</v>
      </c>
      <c r="V126" s="382" t="str">
        <f>ADMIN1!CV132</f>
        <v>-</v>
      </c>
      <c r="W126" s="382" t="str">
        <f>ADMIN1!CY132</f>
        <v>-</v>
      </c>
      <c r="X126" s="382" t="str">
        <f>ADMIN1!DB132</f>
        <v>-</v>
      </c>
    </row>
    <row r="127" spans="1:24" ht="25" customHeight="1" x14ac:dyDescent="0.15">
      <c r="A127" s="375">
        <f>ADMIN1!U133</f>
        <v>0</v>
      </c>
      <c r="B127" s="376">
        <f>ADMIN1!V133</f>
        <v>3190</v>
      </c>
      <c r="C127" s="377" t="str">
        <f>ADMIN1!W133</f>
        <v>Mangue Osteen</v>
      </c>
      <c r="D127" s="378">
        <f>ADMIN1!AS133</f>
        <v>0</v>
      </c>
      <c r="E127" s="378" t="str">
        <f>ADMIN1!AW133</f>
        <v>-</v>
      </c>
      <c r="F127" s="378" t="str">
        <f>ADMIN1!AZ133</f>
        <v>-</v>
      </c>
      <c r="G127" s="378" t="str">
        <f>ADMIN1!BC133</f>
        <v>-</v>
      </c>
      <c r="H127" s="378" t="str">
        <f>ADMIN1!BF133</f>
        <v>-</v>
      </c>
      <c r="I127" s="378" t="str">
        <f>ADMIN1!BI133</f>
        <v>-</v>
      </c>
      <c r="J127" s="378" t="str">
        <f>ADMIN1!BL133</f>
        <v>-</v>
      </c>
      <c r="K127" s="378" t="str">
        <f>ADMIN1!BO133</f>
        <v>-</v>
      </c>
      <c r="L127" s="378" t="str">
        <f>ADMIN1!BR133</f>
        <v>-</v>
      </c>
      <c r="M127" s="378" t="str">
        <f>ADMIN1!BU133</f>
        <v>-</v>
      </c>
      <c r="N127" s="378" t="str">
        <f>ADMIN1!BX133</f>
        <v>-</v>
      </c>
      <c r="O127" s="378" t="str">
        <f>ADMIN1!CA133</f>
        <v>-</v>
      </c>
      <c r="P127" s="378" t="str">
        <f>ADMIN1!CD133</f>
        <v>-</v>
      </c>
      <c r="Q127" s="378" t="str">
        <f>ADMIN1!CG133</f>
        <v>-</v>
      </c>
      <c r="R127" s="378" t="str">
        <f>ADMIN1!CJ133</f>
        <v>-</v>
      </c>
      <c r="S127" s="378" t="str">
        <f>ADMIN1!CM133</f>
        <v>-</v>
      </c>
      <c r="T127" s="382" t="str">
        <f>ADMIN1!CP133</f>
        <v>-</v>
      </c>
      <c r="U127" s="382" t="str">
        <f>ADMIN1!CS133</f>
        <v>-</v>
      </c>
      <c r="V127" s="382" t="str">
        <f>ADMIN1!CV133</f>
        <v>-</v>
      </c>
      <c r="W127" s="382" t="str">
        <f>ADMIN1!CY133</f>
        <v>-</v>
      </c>
      <c r="X127" s="382" t="str">
        <f>ADMIN1!DB133</f>
        <v>-</v>
      </c>
    </row>
    <row r="128" spans="1:24" ht="25" customHeight="1" x14ac:dyDescent="0.15">
      <c r="A128" s="375">
        <f>ADMIN1!U134</f>
        <v>0</v>
      </c>
      <c r="B128" s="376" t="str">
        <f>ADMIN1!V134</f>
        <v>3190. 658</v>
      </c>
      <c r="C128" s="377" t="str">
        <f>ADMIN1!W134</f>
        <v>Mangue Osteen (Ferme Eparadise, mûrie sur plante, récoltée quotidiennement)</v>
      </c>
      <c r="D128" s="378">
        <f>ADMIN1!AS134</f>
        <v>0</v>
      </c>
      <c r="E128" s="378" t="str">
        <f>ADMIN1!AW134</f>
        <v>-</v>
      </c>
      <c r="F128" s="378" t="str">
        <f>ADMIN1!AZ134</f>
        <v>-</v>
      </c>
      <c r="G128" s="378" t="str">
        <f>ADMIN1!BC134</f>
        <v>-</v>
      </c>
      <c r="H128" s="378" t="str">
        <f>ADMIN1!BF134</f>
        <v>-</v>
      </c>
      <c r="I128" s="378" t="str">
        <f>ADMIN1!BI134</f>
        <v>-</v>
      </c>
      <c r="J128" s="378" t="str">
        <f>ADMIN1!BL134</f>
        <v>-</v>
      </c>
      <c r="K128" s="378" t="str">
        <f>ADMIN1!BO134</f>
        <v>-</v>
      </c>
      <c r="L128" s="378" t="str">
        <f>ADMIN1!BR134</f>
        <v>-</v>
      </c>
      <c r="M128" s="378" t="str">
        <f>ADMIN1!BU134</f>
        <v>-</v>
      </c>
      <c r="N128" s="378" t="str">
        <f>ADMIN1!BX134</f>
        <v>-</v>
      </c>
      <c r="O128" s="378" t="str">
        <f>ADMIN1!CA134</f>
        <v>-</v>
      </c>
      <c r="P128" s="378" t="str">
        <f>ADMIN1!CD134</f>
        <v>-</v>
      </c>
      <c r="Q128" s="378" t="str">
        <f>ADMIN1!CG134</f>
        <v>-</v>
      </c>
      <c r="R128" s="378" t="str">
        <f>ADMIN1!CJ134</f>
        <v>-</v>
      </c>
      <c r="S128" s="378" t="str">
        <f>ADMIN1!CM134</f>
        <v>-</v>
      </c>
      <c r="T128" s="382" t="str">
        <f>ADMIN1!CP134</f>
        <v>-</v>
      </c>
      <c r="U128" s="382" t="str">
        <f>ADMIN1!CS134</f>
        <v>-</v>
      </c>
      <c r="V128" s="382" t="str">
        <f>ADMIN1!CV134</f>
        <v>-</v>
      </c>
      <c r="W128" s="382" t="str">
        <f>ADMIN1!CY134</f>
        <v>-</v>
      </c>
      <c r="X128" s="382" t="str">
        <f>ADMIN1!DB134</f>
        <v>-</v>
      </c>
    </row>
    <row r="129" spans="1:24" ht="25" customHeight="1" x14ac:dyDescent="0.15">
      <c r="A129" s="375">
        <f>ADMIN1!U135</f>
        <v>0</v>
      </c>
      <c r="B129" s="376">
        <f>ADMIN1!V135</f>
        <v>1115</v>
      </c>
      <c r="C129" s="377" t="str">
        <f>ADMIN1!W135</f>
        <v>Mangue Osteen BIO (Qualité supérieure, mûrie sur plante)</v>
      </c>
      <c r="D129" s="378">
        <f>ADMIN1!AS135</f>
        <v>0</v>
      </c>
      <c r="E129" s="378" t="str">
        <f>ADMIN1!AW135</f>
        <v>-</v>
      </c>
      <c r="F129" s="378" t="str">
        <f>ADMIN1!AZ135</f>
        <v>-</v>
      </c>
      <c r="G129" s="378" t="str">
        <f>ADMIN1!BC135</f>
        <v>-</v>
      </c>
      <c r="H129" s="378" t="str">
        <f>ADMIN1!BF135</f>
        <v>-</v>
      </c>
      <c r="I129" s="378" t="str">
        <f>ADMIN1!BI135</f>
        <v>-</v>
      </c>
      <c r="J129" s="378" t="str">
        <f>ADMIN1!BL135</f>
        <v>-</v>
      </c>
      <c r="K129" s="378" t="str">
        <f>ADMIN1!BO135</f>
        <v>-</v>
      </c>
      <c r="L129" s="378" t="str">
        <f>ADMIN1!BR135</f>
        <v>-</v>
      </c>
      <c r="M129" s="378" t="str">
        <f>ADMIN1!BU135</f>
        <v>-</v>
      </c>
      <c r="N129" s="378" t="str">
        <f>ADMIN1!BX135</f>
        <v>-</v>
      </c>
      <c r="O129" s="378" t="str">
        <f>ADMIN1!CA135</f>
        <v>-</v>
      </c>
      <c r="P129" s="378" t="str">
        <f>ADMIN1!CD135</f>
        <v>-</v>
      </c>
      <c r="Q129" s="378" t="str">
        <f>ADMIN1!CG135</f>
        <v>-</v>
      </c>
      <c r="R129" s="378" t="str">
        <f>ADMIN1!CJ135</f>
        <v>-</v>
      </c>
      <c r="S129" s="378" t="str">
        <f>ADMIN1!CM135</f>
        <v>-</v>
      </c>
      <c r="T129" s="382" t="str">
        <f>ADMIN1!CP135</f>
        <v>-</v>
      </c>
      <c r="U129" s="382" t="str">
        <f>ADMIN1!CS135</f>
        <v>-</v>
      </c>
      <c r="V129" s="382" t="str">
        <f>ADMIN1!CV135</f>
        <v>-</v>
      </c>
      <c r="W129" s="382" t="str">
        <f>ADMIN1!CY135</f>
        <v>-</v>
      </c>
      <c r="X129" s="382" t="str">
        <f>ADMIN1!DB135</f>
        <v>-</v>
      </c>
    </row>
    <row r="130" spans="1:24" ht="25" customHeight="1" x14ac:dyDescent="0.15">
      <c r="A130" s="375">
        <f>ADMIN1!U136</f>
        <v>0</v>
      </c>
      <c r="B130" s="376">
        <f>ADMIN1!V136</f>
        <v>3703</v>
      </c>
      <c r="C130" s="377" t="str">
        <f>ADMIN1!W136</f>
        <v>Mangue Osteen mini gourmet</v>
      </c>
      <c r="D130" s="378">
        <f>ADMIN1!AS136</f>
        <v>0</v>
      </c>
      <c r="E130" s="378" t="str">
        <f>ADMIN1!AW136</f>
        <v>-</v>
      </c>
      <c r="F130" s="378" t="str">
        <f>ADMIN1!AZ136</f>
        <v>-</v>
      </c>
      <c r="G130" s="378" t="str">
        <f>ADMIN1!BC136</f>
        <v>-</v>
      </c>
      <c r="H130" s="378" t="str">
        <f>ADMIN1!BF136</f>
        <v>-</v>
      </c>
      <c r="I130" s="378" t="str">
        <f>ADMIN1!BI136</f>
        <v>-</v>
      </c>
      <c r="J130" s="378" t="str">
        <f>ADMIN1!BL136</f>
        <v>-</v>
      </c>
      <c r="K130" s="378" t="str">
        <f>ADMIN1!BO136</f>
        <v>-</v>
      </c>
      <c r="L130" s="378" t="str">
        <f>ADMIN1!BR136</f>
        <v>-</v>
      </c>
      <c r="M130" s="378" t="str">
        <f>ADMIN1!BU136</f>
        <v>-</v>
      </c>
      <c r="N130" s="378" t="str">
        <f>ADMIN1!BX136</f>
        <v>-</v>
      </c>
      <c r="O130" s="378" t="str">
        <f>ADMIN1!CA136</f>
        <v>-</v>
      </c>
      <c r="P130" s="378" t="str">
        <f>ADMIN1!CD136</f>
        <v>-</v>
      </c>
      <c r="Q130" s="378" t="str">
        <f>ADMIN1!CG136</f>
        <v>-</v>
      </c>
      <c r="R130" s="378" t="str">
        <f>ADMIN1!CJ136</f>
        <v>-</v>
      </c>
      <c r="S130" s="378" t="str">
        <f>ADMIN1!CM136</f>
        <v>-</v>
      </c>
      <c r="T130" s="382" t="str">
        <f>ADMIN1!CP136</f>
        <v>-</v>
      </c>
      <c r="U130" s="382" t="str">
        <f>ADMIN1!CS136</f>
        <v>-</v>
      </c>
      <c r="V130" s="382" t="str">
        <f>ADMIN1!CV136</f>
        <v>-</v>
      </c>
      <c r="W130" s="382" t="str">
        <f>ADMIN1!CY136</f>
        <v>-</v>
      </c>
      <c r="X130" s="382" t="str">
        <f>ADMIN1!DB136</f>
        <v>-</v>
      </c>
    </row>
    <row r="131" spans="1:24" ht="25" customHeight="1" x14ac:dyDescent="0.15">
      <c r="A131" s="375">
        <f>ADMIN1!U137</f>
        <v>0</v>
      </c>
      <c r="B131" s="376">
        <f>ADMIN1!V137</f>
        <v>1843</v>
      </c>
      <c r="C131" s="377" t="str">
        <f>ADMIN1!W137</f>
        <v>Mangue Palmer Rouge BIO (Grand)</v>
      </c>
      <c r="D131" s="378">
        <f>ADMIN1!AS137</f>
        <v>0</v>
      </c>
      <c r="E131" s="378" t="str">
        <f>ADMIN1!AW137</f>
        <v>-</v>
      </c>
      <c r="F131" s="378" t="str">
        <f>ADMIN1!AZ137</f>
        <v>-</v>
      </c>
      <c r="G131" s="378" t="str">
        <f>ADMIN1!BC137</f>
        <v>-</v>
      </c>
      <c r="H131" s="378" t="str">
        <f>ADMIN1!BF137</f>
        <v>-</v>
      </c>
      <c r="I131" s="378" t="str">
        <f>ADMIN1!BI137</f>
        <v>-</v>
      </c>
      <c r="J131" s="378" t="str">
        <f>ADMIN1!BL137</f>
        <v>-</v>
      </c>
      <c r="K131" s="378" t="str">
        <f>ADMIN1!BO137</f>
        <v>-</v>
      </c>
      <c r="L131" s="378" t="str">
        <f>ADMIN1!BR137</f>
        <v>-</v>
      </c>
      <c r="M131" s="378" t="str">
        <f>ADMIN1!BU137</f>
        <v>-</v>
      </c>
      <c r="N131" s="378" t="str">
        <f>ADMIN1!BX137</f>
        <v>-</v>
      </c>
      <c r="O131" s="378" t="str">
        <f>ADMIN1!CA137</f>
        <v>-</v>
      </c>
      <c r="P131" s="378" t="str">
        <f>ADMIN1!CD137</f>
        <v>-</v>
      </c>
      <c r="Q131" s="378" t="str">
        <f>ADMIN1!CG137</f>
        <v>-</v>
      </c>
      <c r="R131" s="378" t="str">
        <f>ADMIN1!CJ137</f>
        <v>-</v>
      </c>
      <c r="S131" s="378" t="str">
        <f>ADMIN1!CM137</f>
        <v>-</v>
      </c>
      <c r="T131" s="382" t="str">
        <f>ADMIN1!CP137</f>
        <v>-</v>
      </c>
      <c r="U131" s="382" t="str">
        <f>ADMIN1!CS137</f>
        <v>-</v>
      </c>
      <c r="V131" s="382" t="str">
        <f>ADMIN1!CV137</f>
        <v>-</v>
      </c>
      <c r="W131" s="382" t="str">
        <f>ADMIN1!CY137</f>
        <v>-</v>
      </c>
      <c r="X131" s="382" t="str">
        <f>ADMIN1!DB137</f>
        <v>-</v>
      </c>
    </row>
    <row r="132" spans="1:24" ht="25" customHeight="1" x14ac:dyDescent="0.15">
      <c r="A132" s="375">
        <f>ADMIN1!U138</f>
        <v>0</v>
      </c>
      <c r="B132" s="376">
        <f>ADMIN1!V138</f>
        <v>6269</v>
      </c>
      <c r="C132" s="377" t="str">
        <f>ADMIN1!W138</f>
        <v>Mangue Palmer rouge gourmet BIO</v>
      </c>
      <c r="D132" s="378">
        <f>ADMIN1!AS138</f>
        <v>0</v>
      </c>
      <c r="E132" s="378" t="str">
        <f>ADMIN1!AW138</f>
        <v>-</v>
      </c>
      <c r="F132" s="378" t="str">
        <f>ADMIN1!AZ138</f>
        <v>-</v>
      </c>
      <c r="G132" s="378" t="str">
        <f>ADMIN1!BC138</f>
        <v>-</v>
      </c>
      <c r="H132" s="378" t="str">
        <f>ADMIN1!BF138</f>
        <v>-</v>
      </c>
      <c r="I132" s="378" t="str">
        <f>ADMIN1!BI138</f>
        <v>-</v>
      </c>
      <c r="J132" s="378" t="str">
        <f>ADMIN1!BL138</f>
        <v>-</v>
      </c>
      <c r="K132" s="378" t="str">
        <f>ADMIN1!BO138</f>
        <v>-</v>
      </c>
      <c r="L132" s="378" t="str">
        <f>ADMIN1!BR138</f>
        <v>-</v>
      </c>
      <c r="M132" s="378" t="str">
        <f>ADMIN1!BU138</f>
        <v>-</v>
      </c>
      <c r="N132" s="378" t="str">
        <f>ADMIN1!BX138</f>
        <v>-</v>
      </c>
      <c r="O132" s="378" t="str">
        <f>ADMIN1!CA138</f>
        <v>-</v>
      </c>
      <c r="P132" s="378" t="str">
        <f>ADMIN1!CD138</f>
        <v>-</v>
      </c>
      <c r="Q132" s="378" t="str">
        <f>ADMIN1!CG138</f>
        <v>-</v>
      </c>
      <c r="R132" s="378" t="str">
        <f>ADMIN1!CJ138</f>
        <v>-</v>
      </c>
      <c r="S132" s="378" t="str">
        <f>ADMIN1!CM138</f>
        <v>-</v>
      </c>
      <c r="T132" s="382" t="str">
        <f>ADMIN1!CP138</f>
        <v>-</v>
      </c>
      <c r="U132" s="382" t="str">
        <f>ADMIN1!CS138</f>
        <v>-</v>
      </c>
      <c r="V132" s="382" t="str">
        <f>ADMIN1!CV138</f>
        <v>-</v>
      </c>
      <c r="W132" s="382" t="str">
        <f>ADMIN1!CY138</f>
        <v>-</v>
      </c>
      <c r="X132" s="382" t="str">
        <f>ADMIN1!DB138</f>
        <v>-</v>
      </c>
    </row>
    <row r="133" spans="1:24" ht="25" customHeight="1" x14ac:dyDescent="0.15">
      <c r="A133" s="375">
        <f>ADMIN1!U139</f>
        <v>0</v>
      </c>
      <c r="B133" s="376" t="str">
        <f>ADMIN1!V139</f>
        <v>3214-3248-3174-3194-3190-3175</v>
      </c>
      <c r="C133" s="377" t="str">
        <f>ADMIN1!W139</f>
        <v>Mangue plusieurs variétés
    - (Haden, Irwin, Lipens, Osteen, Tommy Atkins)</v>
      </c>
      <c r="D133" s="378">
        <f>ADMIN1!AS139</f>
        <v>0</v>
      </c>
      <c r="E133" s="378" t="str">
        <f>ADMIN1!AW139</f>
        <v>-</v>
      </c>
      <c r="F133" s="378" t="str">
        <f>ADMIN1!AZ139</f>
        <v>-</v>
      </c>
      <c r="G133" s="378" t="str">
        <f>ADMIN1!BC139</f>
        <v>-</v>
      </c>
      <c r="H133" s="378" t="str">
        <f>ADMIN1!BF139</f>
        <v>-</v>
      </c>
      <c r="I133" s="378" t="str">
        <f>ADMIN1!BI139</f>
        <v>-</v>
      </c>
      <c r="J133" s="378" t="str">
        <f>ADMIN1!BL139</f>
        <v>-</v>
      </c>
      <c r="K133" s="378" t="str">
        <f>ADMIN1!BO139</f>
        <v>-</v>
      </c>
      <c r="L133" s="378" t="str">
        <f>ADMIN1!BR139</f>
        <v>-</v>
      </c>
      <c r="M133" s="378" t="str">
        <f>ADMIN1!BU139</f>
        <v>-</v>
      </c>
      <c r="N133" s="378" t="str">
        <f>ADMIN1!BX139</f>
        <v>-</v>
      </c>
      <c r="O133" s="378" t="str">
        <f>ADMIN1!CA139</f>
        <v>-</v>
      </c>
      <c r="P133" s="378" t="str">
        <f>ADMIN1!CD139</f>
        <v>-</v>
      </c>
      <c r="Q133" s="378" t="str">
        <f>ADMIN1!CG139</f>
        <v>-</v>
      </c>
      <c r="R133" s="378" t="str">
        <f>ADMIN1!CJ139</f>
        <v>-</v>
      </c>
      <c r="S133" s="378" t="str">
        <f>ADMIN1!CM139</f>
        <v>-</v>
      </c>
      <c r="T133" s="382" t="str">
        <f>ADMIN1!CP139</f>
        <v>-</v>
      </c>
      <c r="U133" s="382" t="str">
        <f>ADMIN1!CS139</f>
        <v>-</v>
      </c>
      <c r="V133" s="382" t="str">
        <f>ADMIN1!CV139</f>
        <v>-</v>
      </c>
      <c r="W133" s="382" t="str">
        <f>ADMIN1!CY139</f>
        <v>-</v>
      </c>
      <c r="X133" s="382" t="str">
        <f>ADMIN1!DB139</f>
        <v>-</v>
      </c>
    </row>
    <row r="134" spans="1:24" ht="25" customHeight="1" x14ac:dyDescent="0.15">
      <c r="A134" s="375">
        <f>ADMIN1!U140</f>
        <v>0</v>
      </c>
      <c r="B134" s="376">
        <f>ADMIN1!V140</f>
        <v>3112</v>
      </c>
      <c r="C134" s="377" t="str">
        <f>ADMIN1!W140</f>
        <v>Melon peau de crapaud</v>
      </c>
      <c r="D134" s="378">
        <f>ADMIN1!AS140</f>
        <v>0</v>
      </c>
      <c r="E134" s="378" t="str">
        <f>ADMIN1!AW140</f>
        <v>-</v>
      </c>
      <c r="F134" s="378" t="str">
        <f>ADMIN1!AZ140</f>
        <v>-</v>
      </c>
      <c r="G134" s="378" t="str">
        <f>ADMIN1!BC140</f>
        <v>-</v>
      </c>
      <c r="H134" s="378" t="str">
        <f>ADMIN1!BF140</f>
        <v>-</v>
      </c>
      <c r="I134" s="378" t="str">
        <f>ADMIN1!BI140</f>
        <v>-</v>
      </c>
      <c r="J134" s="378" t="str">
        <f>ADMIN1!BL140</f>
        <v>-</v>
      </c>
      <c r="K134" s="378" t="str">
        <f>ADMIN1!BO140</f>
        <v>-</v>
      </c>
      <c r="L134" s="378" t="str">
        <f>ADMIN1!BR140</f>
        <v>-</v>
      </c>
      <c r="M134" s="378" t="str">
        <f>ADMIN1!BU140</f>
        <v>-</v>
      </c>
      <c r="N134" s="378" t="str">
        <f>ADMIN1!BX140</f>
        <v>-</v>
      </c>
      <c r="O134" s="378" t="str">
        <f>ADMIN1!CA140</f>
        <v>-</v>
      </c>
      <c r="P134" s="378" t="str">
        <f>ADMIN1!CD140</f>
        <v>-</v>
      </c>
      <c r="Q134" s="378" t="str">
        <f>ADMIN1!CG140</f>
        <v>-</v>
      </c>
      <c r="R134" s="378" t="str">
        <f>ADMIN1!CJ140</f>
        <v>-</v>
      </c>
      <c r="S134" s="378" t="str">
        <f>ADMIN1!CM140</f>
        <v>-</v>
      </c>
      <c r="T134" s="382" t="str">
        <f>ADMIN1!CP140</f>
        <v>-</v>
      </c>
      <c r="U134" s="382" t="str">
        <f>ADMIN1!CS140</f>
        <v>-</v>
      </c>
      <c r="V134" s="382" t="str">
        <f>ADMIN1!CV140</f>
        <v>-</v>
      </c>
      <c r="W134" s="382" t="str">
        <f>ADMIN1!CY140</f>
        <v>-</v>
      </c>
      <c r="X134" s="382" t="str">
        <f>ADMIN1!DB140</f>
        <v>-</v>
      </c>
    </row>
    <row r="135" spans="1:24" ht="25" customHeight="1" x14ac:dyDescent="0.15">
      <c r="A135" s="375">
        <f>ADMIN1!U141</f>
        <v>0</v>
      </c>
      <c r="B135" s="376">
        <f>ADMIN1!V141</f>
        <v>1052</v>
      </c>
      <c r="C135" s="377" t="str">
        <f>ADMIN1!W141</f>
        <v>Melon peau de crapaud BIO</v>
      </c>
      <c r="D135" s="378">
        <f>ADMIN1!AS141</f>
        <v>0</v>
      </c>
      <c r="E135" s="378" t="str">
        <f>ADMIN1!AW141</f>
        <v>-</v>
      </c>
      <c r="F135" s="378" t="str">
        <f>ADMIN1!AZ141</f>
        <v>-</v>
      </c>
      <c r="G135" s="378" t="str">
        <f>ADMIN1!BC141</f>
        <v>-</v>
      </c>
      <c r="H135" s="378" t="str">
        <f>ADMIN1!BF141</f>
        <v>-</v>
      </c>
      <c r="I135" s="378" t="str">
        <f>ADMIN1!BI141</f>
        <v>-</v>
      </c>
      <c r="J135" s="378" t="str">
        <f>ADMIN1!BL141</f>
        <v>-</v>
      </c>
      <c r="K135" s="378" t="str">
        <f>ADMIN1!BO141</f>
        <v>-</v>
      </c>
      <c r="L135" s="378" t="str">
        <f>ADMIN1!BR141</f>
        <v>-</v>
      </c>
      <c r="M135" s="378" t="str">
        <f>ADMIN1!BU141</f>
        <v>-</v>
      </c>
      <c r="N135" s="378" t="str">
        <f>ADMIN1!BX141</f>
        <v>-</v>
      </c>
      <c r="O135" s="378" t="str">
        <f>ADMIN1!CA141</f>
        <v>-</v>
      </c>
      <c r="P135" s="378" t="str">
        <f>ADMIN1!CD141</f>
        <v>-</v>
      </c>
      <c r="Q135" s="378" t="str">
        <f>ADMIN1!CG141</f>
        <v>-</v>
      </c>
      <c r="R135" s="378" t="str">
        <f>ADMIN1!CJ141</f>
        <v>-</v>
      </c>
      <c r="S135" s="378" t="str">
        <f>ADMIN1!CM141</f>
        <v>-</v>
      </c>
      <c r="T135" s="382" t="str">
        <f>ADMIN1!CP141</f>
        <v>-</v>
      </c>
      <c r="U135" s="382" t="str">
        <f>ADMIN1!CS141</f>
        <v>-</v>
      </c>
      <c r="V135" s="382" t="str">
        <f>ADMIN1!CV141</f>
        <v>-</v>
      </c>
      <c r="W135" s="382" t="str">
        <f>ADMIN1!CY141</f>
        <v>-</v>
      </c>
      <c r="X135" s="382" t="str">
        <f>ADMIN1!DB141</f>
        <v>-</v>
      </c>
    </row>
    <row r="136" spans="1:24" ht="25" customHeight="1" x14ac:dyDescent="0.15">
      <c r="A136" s="375">
        <f>ADMIN1!U142</f>
        <v>0</v>
      </c>
      <c r="B136" s="376">
        <f>ADMIN1!V142</f>
        <v>3925</v>
      </c>
      <c r="C136" s="377" t="str">
        <f>ADMIN1!W142</f>
        <v>Miel d'avocat (Bocal en verre 1kg)</v>
      </c>
      <c r="D136" s="378">
        <f>ADMIN1!AS142</f>
        <v>0</v>
      </c>
      <c r="E136" s="378" t="str">
        <f>ADMIN1!AW142</f>
        <v>-</v>
      </c>
      <c r="F136" s="378" t="str">
        <f>ADMIN1!AZ142</f>
        <v>-</v>
      </c>
      <c r="G136" s="378" t="str">
        <f>ADMIN1!BC142</f>
        <v>-</v>
      </c>
      <c r="H136" s="378" t="str">
        <f>ADMIN1!BF142</f>
        <v>-</v>
      </c>
      <c r="I136" s="378" t="str">
        <f>ADMIN1!BI142</f>
        <v>-</v>
      </c>
      <c r="J136" s="378" t="str">
        <f>ADMIN1!BL142</f>
        <v>-</v>
      </c>
      <c r="K136" s="378" t="str">
        <f>ADMIN1!BO142</f>
        <v>-</v>
      </c>
      <c r="L136" s="378" t="str">
        <f>ADMIN1!BR142</f>
        <v>-</v>
      </c>
      <c r="M136" s="378" t="str">
        <f>ADMIN1!BU142</f>
        <v>-</v>
      </c>
      <c r="N136" s="378" t="str">
        <f>ADMIN1!BX142</f>
        <v>-</v>
      </c>
      <c r="O136" s="378" t="str">
        <f>ADMIN1!CA142</f>
        <v>-</v>
      </c>
      <c r="P136" s="378" t="str">
        <f>ADMIN1!CD142</f>
        <v>-</v>
      </c>
      <c r="Q136" s="378" t="str">
        <f>ADMIN1!CG142</f>
        <v>-</v>
      </c>
      <c r="R136" s="378" t="str">
        <f>ADMIN1!CJ142</f>
        <v>-</v>
      </c>
      <c r="S136" s="378" t="str">
        <f>ADMIN1!CM142</f>
        <v>-</v>
      </c>
      <c r="T136" s="382" t="str">
        <f>ADMIN1!CP142</f>
        <v>-</v>
      </c>
      <c r="U136" s="382" t="str">
        <f>ADMIN1!CS142</f>
        <v>-</v>
      </c>
      <c r="V136" s="382" t="str">
        <f>ADMIN1!CV142</f>
        <v>-</v>
      </c>
      <c r="W136" s="382" t="str">
        <f>ADMIN1!CY142</f>
        <v>-</v>
      </c>
      <c r="X136" s="382" t="str">
        <f>ADMIN1!DB142</f>
        <v>-</v>
      </c>
    </row>
    <row r="137" spans="1:24" ht="25" customHeight="1" x14ac:dyDescent="0.15">
      <c r="A137" s="375">
        <f>ADMIN1!U143</f>
        <v>0</v>
      </c>
      <c r="B137" s="376">
        <f>ADMIN1!V143</f>
        <v>1324</v>
      </c>
      <c r="C137" s="377" t="str">
        <f>ADMIN1!W143</f>
        <v>Miel d'eucalyptus BIO (Bocal en verre 1kg)</v>
      </c>
      <c r="D137" s="378">
        <f>ADMIN1!AS143</f>
        <v>0</v>
      </c>
      <c r="E137" s="378" t="str">
        <f>ADMIN1!AW143</f>
        <v>-</v>
      </c>
      <c r="F137" s="378" t="str">
        <f>ADMIN1!AZ143</f>
        <v>-</v>
      </c>
      <c r="G137" s="378" t="str">
        <f>ADMIN1!BC143</f>
        <v>-</v>
      </c>
      <c r="H137" s="378" t="str">
        <f>ADMIN1!BF143</f>
        <v>-</v>
      </c>
      <c r="I137" s="378" t="str">
        <f>ADMIN1!BI143</f>
        <v>-</v>
      </c>
      <c r="J137" s="378" t="str">
        <f>ADMIN1!BL143</f>
        <v>-</v>
      </c>
      <c r="K137" s="378" t="str">
        <f>ADMIN1!BO143</f>
        <v>-</v>
      </c>
      <c r="L137" s="378" t="str">
        <f>ADMIN1!BR143</f>
        <v>-</v>
      </c>
      <c r="M137" s="378" t="str">
        <f>ADMIN1!BU143</f>
        <v>-</v>
      </c>
      <c r="N137" s="378" t="str">
        <f>ADMIN1!BX143</f>
        <v>-</v>
      </c>
      <c r="O137" s="378" t="str">
        <f>ADMIN1!CA143</f>
        <v>-</v>
      </c>
      <c r="P137" s="378" t="str">
        <f>ADMIN1!CD143</f>
        <v>-</v>
      </c>
      <c r="Q137" s="378" t="str">
        <f>ADMIN1!CG143</f>
        <v>-</v>
      </c>
      <c r="R137" s="378" t="str">
        <f>ADMIN1!CJ143</f>
        <v>-</v>
      </c>
      <c r="S137" s="378" t="str">
        <f>ADMIN1!CM143</f>
        <v>-</v>
      </c>
      <c r="T137" s="382" t="str">
        <f>ADMIN1!CP143</f>
        <v>-</v>
      </c>
      <c r="U137" s="382" t="str">
        <f>ADMIN1!CS143</f>
        <v>-</v>
      </c>
      <c r="V137" s="382" t="str">
        <f>ADMIN1!CV143</f>
        <v>-</v>
      </c>
      <c r="W137" s="382" t="str">
        <f>ADMIN1!CY143</f>
        <v>-</v>
      </c>
      <c r="X137" s="382" t="str">
        <f>ADMIN1!DB143</f>
        <v>-</v>
      </c>
    </row>
    <row r="138" spans="1:24" ht="25" customHeight="1" x14ac:dyDescent="0.15">
      <c r="A138" s="375">
        <f>ADMIN1!U144</f>
        <v>0</v>
      </c>
      <c r="B138" s="376">
        <f>ADMIN1!V144</f>
        <v>5113</v>
      </c>
      <c r="C138" s="377" t="str">
        <f>ADMIN1!W144</f>
        <v>Miel de Fleur d'oranger (Bocal en verre 1kg)</v>
      </c>
      <c r="D138" s="378">
        <f>ADMIN1!AS144</f>
        <v>0</v>
      </c>
      <c r="E138" s="378" t="str">
        <f>ADMIN1!AW144</f>
        <v>-</v>
      </c>
      <c r="F138" s="378" t="str">
        <f>ADMIN1!AZ144</f>
        <v>-</v>
      </c>
      <c r="G138" s="378" t="str">
        <f>ADMIN1!BC144</f>
        <v>-</v>
      </c>
      <c r="H138" s="378" t="str">
        <f>ADMIN1!BF144</f>
        <v>-</v>
      </c>
      <c r="I138" s="378" t="str">
        <f>ADMIN1!BI144</f>
        <v>-</v>
      </c>
      <c r="J138" s="378" t="str">
        <f>ADMIN1!BL144</f>
        <v>-</v>
      </c>
      <c r="K138" s="378" t="str">
        <f>ADMIN1!BO144</f>
        <v>-</v>
      </c>
      <c r="L138" s="378" t="str">
        <f>ADMIN1!BR144</f>
        <v>-</v>
      </c>
      <c r="M138" s="378" t="str">
        <f>ADMIN1!BU144</f>
        <v>-</v>
      </c>
      <c r="N138" s="378" t="str">
        <f>ADMIN1!BX144</f>
        <v>-</v>
      </c>
      <c r="O138" s="378" t="str">
        <f>ADMIN1!CA144</f>
        <v>-</v>
      </c>
      <c r="P138" s="378" t="str">
        <f>ADMIN1!CD144</f>
        <v>-</v>
      </c>
      <c r="Q138" s="378" t="str">
        <f>ADMIN1!CG144</f>
        <v>-</v>
      </c>
      <c r="R138" s="378" t="str">
        <f>ADMIN1!CJ144</f>
        <v>-</v>
      </c>
      <c r="S138" s="378" t="str">
        <f>ADMIN1!CM144</f>
        <v>-</v>
      </c>
      <c r="T138" s="382" t="str">
        <f>ADMIN1!CP144</f>
        <v>-</v>
      </c>
      <c r="U138" s="382" t="str">
        <f>ADMIN1!CS144</f>
        <v>-</v>
      </c>
      <c r="V138" s="382" t="str">
        <f>ADMIN1!CV144</f>
        <v>-</v>
      </c>
      <c r="W138" s="382" t="str">
        <f>ADMIN1!CY144</f>
        <v>-</v>
      </c>
      <c r="X138" s="382" t="str">
        <f>ADMIN1!DB144</f>
        <v>-</v>
      </c>
    </row>
    <row r="139" spans="1:24" ht="25" customHeight="1" x14ac:dyDescent="0.15">
      <c r="A139" s="375">
        <f>ADMIN1!U145</f>
        <v>0</v>
      </c>
      <c r="B139" s="376">
        <f>ADMIN1!V145</f>
        <v>1444</v>
      </c>
      <c r="C139" s="377" t="str">
        <f>ADMIN1!W145</f>
        <v>Miel de Huelva multifleurs sans filtration CRU BIO  
    - (Bocal en verre 1kg)</v>
      </c>
      <c r="D139" s="378">
        <f>ADMIN1!AS145</f>
        <v>0</v>
      </c>
      <c r="E139" s="378" t="str">
        <f>ADMIN1!AW145</f>
        <v>-</v>
      </c>
      <c r="F139" s="378" t="str">
        <f>ADMIN1!AZ145</f>
        <v>-</v>
      </c>
      <c r="G139" s="378" t="str">
        <f>ADMIN1!BC145</f>
        <v>-</v>
      </c>
      <c r="H139" s="378" t="str">
        <f>ADMIN1!BF145</f>
        <v>-</v>
      </c>
      <c r="I139" s="378" t="str">
        <f>ADMIN1!BI145</f>
        <v>-</v>
      </c>
      <c r="J139" s="378" t="str">
        <f>ADMIN1!BL145</f>
        <v>-</v>
      </c>
      <c r="K139" s="378" t="str">
        <f>ADMIN1!BO145</f>
        <v>-</v>
      </c>
      <c r="L139" s="378" t="str">
        <f>ADMIN1!BR145</f>
        <v>-</v>
      </c>
      <c r="M139" s="378" t="str">
        <f>ADMIN1!BU145</f>
        <v>-</v>
      </c>
      <c r="N139" s="378" t="str">
        <f>ADMIN1!BX145</f>
        <v>-</v>
      </c>
      <c r="O139" s="378" t="str">
        <f>ADMIN1!CA145</f>
        <v>-</v>
      </c>
      <c r="P139" s="378" t="str">
        <f>ADMIN1!CD145</f>
        <v>-</v>
      </c>
      <c r="Q139" s="378" t="str">
        <f>ADMIN1!CG145</f>
        <v>-</v>
      </c>
      <c r="R139" s="378" t="str">
        <f>ADMIN1!CJ145</f>
        <v>-</v>
      </c>
      <c r="S139" s="378" t="str">
        <f>ADMIN1!CM145</f>
        <v>-</v>
      </c>
      <c r="T139" s="382" t="str">
        <f>ADMIN1!CP145</f>
        <v>-</v>
      </c>
      <c r="U139" s="382" t="str">
        <f>ADMIN1!CS145</f>
        <v>-</v>
      </c>
      <c r="V139" s="382" t="str">
        <f>ADMIN1!CV145</f>
        <v>-</v>
      </c>
      <c r="W139" s="382" t="str">
        <f>ADMIN1!CY145</f>
        <v>-</v>
      </c>
      <c r="X139" s="382" t="str">
        <f>ADMIN1!DB145</f>
        <v>-</v>
      </c>
    </row>
    <row r="140" spans="1:24" ht="12" x14ac:dyDescent="0.15">
      <c r="A140" s="375">
        <f>ADMIN1!U146</f>
        <v>0</v>
      </c>
      <c r="B140" s="376">
        <f>ADMIN1!V146</f>
        <v>5107</v>
      </c>
      <c r="C140" s="377" t="str">
        <f>ADMIN1!W146</f>
        <v>Miel de montagne (Bocal en verre 1kg)</v>
      </c>
      <c r="D140" s="378">
        <f>ADMIN1!AS146</f>
        <v>0</v>
      </c>
      <c r="E140" s="378" t="str">
        <f>ADMIN1!AW146</f>
        <v>-</v>
      </c>
      <c r="F140" s="378" t="str">
        <f>ADMIN1!AZ146</f>
        <v>-</v>
      </c>
      <c r="G140" s="378" t="str">
        <f>ADMIN1!BC146</f>
        <v>-</v>
      </c>
      <c r="H140" s="378" t="str">
        <f>ADMIN1!BF146</f>
        <v>-</v>
      </c>
      <c r="I140" s="378" t="str">
        <f>ADMIN1!BI146</f>
        <v>-</v>
      </c>
      <c r="J140" s="378" t="str">
        <f>ADMIN1!BL146</f>
        <v>-</v>
      </c>
      <c r="K140" s="378" t="str">
        <f>ADMIN1!BO146</f>
        <v>-</v>
      </c>
      <c r="L140" s="378" t="str">
        <f>ADMIN1!BR146</f>
        <v>-</v>
      </c>
      <c r="M140" s="378" t="str">
        <f>ADMIN1!BU146</f>
        <v>-</v>
      </c>
      <c r="N140" s="378" t="str">
        <f>ADMIN1!BX146</f>
        <v>-</v>
      </c>
      <c r="O140" s="378" t="str">
        <f>ADMIN1!CA146</f>
        <v>-</v>
      </c>
      <c r="P140" s="378" t="str">
        <f>ADMIN1!CD146</f>
        <v>-</v>
      </c>
      <c r="Q140" s="378" t="str">
        <f>ADMIN1!CG146</f>
        <v>-</v>
      </c>
      <c r="R140" s="378" t="str">
        <f>ADMIN1!CJ146</f>
        <v>-</v>
      </c>
      <c r="S140" s="378" t="str">
        <f>ADMIN1!CM146</f>
        <v>-</v>
      </c>
      <c r="T140" s="382" t="str">
        <f>ADMIN1!CP146</f>
        <v>-</v>
      </c>
      <c r="U140" s="382" t="str">
        <f>ADMIN1!CS146</f>
        <v>-</v>
      </c>
      <c r="V140" s="382" t="str">
        <f>ADMIN1!CV146</f>
        <v>-</v>
      </c>
      <c r="W140" s="382" t="str">
        <f>ADMIN1!CY146</f>
        <v>-</v>
      </c>
      <c r="X140" s="382" t="str">
        <f>ADMIN1!DB146</f>
        <v>-</v>
      </c>
    </row>
    <row r="141" spans="1:24" ht="25" customHeight="1" x14ac:dyDescent="0.15">
      <c r="A141" s="375">
        <f>ADMIN1!U147</f>
        <v>0</v>
      </c>
      <c r="B141" s="376">
        <f>ADMIN1!V147</f>
        <v>3585</v>
      </c>
      <c r="C141" s="377" t="str">
        <f>ADMIN1!W147</f>
        <v>Miel de Romarin (Bocal en verre 1kg)</v>
      </c>
      <c r="D141" s="378">
        <f>ADMIN1!AS147</f>
        <v>0</v>
      </c>
      <c r="E141" s="378" t="str">
        <f>ADMIN1!AW147</f>
        <v>-</v>
      </c>
      <c r="F141" s="378" t="str">
        <f>ADMIN1!AZ147</f>
        <v>-</v>
      </c>
      <c r="G141" s="378" t="str">
        <f>ADMIN1!BC147</f>
        <v>-</v>
      </c>
      <c r="H141" s="378" t="str">
        <f>ADMIN1!BF147</f>
        <v>-</v>
      </c>
      <c r="I141" s="378" t="str">
        <f>ADMIN1!BI147</f>
        <v>-</v>
      </c>
      <c r="J141" s="378" t="str">
        <f>ADMIN1!BL147</f>
        <v>-</v>
      </c>
      <c r="K141" s="378" t="str">
        <f>ADMIN1!BO147</f>
        <v>-</v>
      </c>
      <c r="L141" s="378" t="str">
        <f>ADMIN1!BR147</f>
        <v>-</v>
      </c>
      <c r="M141" s="378" t="str">
        <f>ADMIN1!BU147</f>
        <v>-</v>
      </c>
      <c r="N141" s="378" t="str">
        <f>ADMIN1!BX147</f>
        <v>-</v>
      </c>
      <c r="O141" s="378" t="str">
        <f>ADMIN1!CA147</f>
        <v>-</v>
      </c>
      <c r="P141" s="378" t="str">
        <f>ADMIN1!CD147</f>
        <v>-</v>
      </c>
      <c r="Q141" s="378" t="str">
        <f>ADMIN1!CG147</f>
        <v>-</v>
      </c>
      <c r="R141" s="378" t="str">
        <f>ADMIN1!CJ147</f>
        <v>-</v>
      </c>
      <c r="S141" s="378" t="str">
        <f>ADMIN1!CM147</f>
        <v>-</v>
      </c>
      <c r="T141" s="382" t="str">
        <f>ADMIN1!CP147</f>
        <v>-</v>
      </c>
      <c r="U141" s="382" t="str">
        <f>ADMIN1!CS147</f>
        <v>-</v>
      </c>
      <c r="V141" s="382" t="str">
        <f>ADMIN1!CV147</f>
        <v>-</v>
      </c>
      <c r="W141" s="382" t="str">
        <f>ADMIN1!CY147</f>
        <v>-</v>
      </c>
      <c r="X141" s="382" t="str">
        <f>ADMIN1!DB147</f>
        <v>-</v>
      </c>
    </row>
    <row r="142" spans="1:24" ht="25" customHeight="1" x14ac:dyDescent="0.15">
      <c r="A142" s="375">
        <f>ADMIN1!U148</f>
        <v>0</v>
      </c>
      <c r="B142" s="376">
        <f>ADMIN1!V148</f>
        <v>5114</v>
      </c>
      <c r="C142" s="377" t="str">
        <f>ADMIN1!W148</f>
        <v>Miel Multi-fleurs (Bocal en verre 1kg)</v>
      </c>
      <c r="D142" s="378">
        <f>ADMIN1!AS148</f>
        <v>0</v>
      </c>
      <c r="E142" s="378" t="str">
        <f>ADMIN1!AW148</f>
        <v>-</v>
      </c>
      <c r="F142" s="378" t="str">
        <f>ADMIN1!AZ148</f>
        <v>-</v>
      </c>
      <c r="G142" s="378" t="str">
        <f>ADMIN1!BC148</f>
        <v>-</v>
      </c>
      <c r="H142" s="378" t="str">
        <f>ADMIN1!BF148</f>
        <v>-</v>
      </c>
      <c r="I142" s="378" t="str">
        <f>ADMIN1!BI148</f>
        <v>-</v>
      </c>
      <c r="J142" s="378" t="str">
        <f>ADMIN1!BL148</f>
        <v>-</v>
      </c>
      <c r="K142" s="378" t="str">
        <f>ADMIN1!BO148</f>
        <v>-</v>
      </c>
      <c r="L142" s="378" t="str">
        <f>ADMIN1!BR148</f>
        <v>-</v>
      </c>
      <c r="M142" s="378" t="str">
        <f>ADMIN1!BU148</f>
        <v>-</v>
      </c>
      <c r="N142" s="378" t="str">
        <f>ADMIN1!BX148</f>
        <v>-</v>
      </c>
      <c r="O142" s="378" t="str">
        <f>ADMIN1!CA148</f>
        <v>-</v>
      </c>
      <c r="P142" s="378" t="str">
        <f>ADMIN1!CD148</f>
        <v>-</v>
      </c>
      <c r="Q142" s="378" t="str">
        <f>ADMIN1!CG148</f>
        <v>-</v>
      </c>
      <c r="R142" s="378" t="str">
        <f>ADMIN1!CJ148</f>
        <v>-</v>
      </c>
      <c r="S142" s="378" t="str">
        <f>ADMIN1!CM148</f>
        <v>-</v>
      </c>
      <c r="T142" s="382" t="str">
        <f>ADMIN1!CP148</f>
        <v>-</v>
      </c>
      <c r="U142" s="382" t="str">
        <f>ADMIN1!CS148</f>
        <v>-</v>
      </c>
      <c r="V142" s="382" t="str">
        <f>ADMIN1!CV148</f>
        <v>-</v>
      </c>
      <c r="W142" s="382" t="str">
        <f>ADMIN1!CY148</f>
        <v>-</v>
      </c>
      <c r="X142" s="382" t="str">
        <f>ADMIN1!DB148</f>
        <v>-</v>
      </c>
    </row>
    <row r="143" spans="1:24" ht="25" customHeight="1" x14ac:dyDescent="0.15">
      <c r="A143" s="375">
        <f>ADMIN1!U149</f>
        <v>0</v>
      </c>
      <c r="B143" s="376">
        <f>ADMIN1!V149</f>
        <v>3626</v>
      </c>
      <c r="C143" s="377" t="str">
        <f>ADMIN1!W149</f>
        <v>Néfle d'hiver</v>
      </c>
      <c r="D143" s="378">
        <f>ADMIN1!AS149</f>
        <v>0</v>
      </c>
      <c r="E143" s="378" t="str">
        <f>ADMIN1!AW149</f>
        <v>-</v>
      </c>
      <c r="F143" s="378" t="str">
        <f>ADMIN1!AZ149</f>
        <v>-</v>
      </c>
      <c r="G143" s="378" t="str">
        <f>ADMIN1!BC149</f>
        <v>-</v>
      </c>
      <c r="H143" s="378" t="str">
        <f>ADMIN1!BF149</f>
        <v>-</v>
      </c>
      <c r="I143" s="378" t="str">
        <f>ADMIN1!BI149</f>
        <v>-</v>
      </c>
      <c r="J143" s="378" t="str">
        <f>ADMIN1!BL149</f>
        <v>-</v>
      </c>
      <c r="K143" s="378" t="str">
        <f>ADMIN1!BO149</f>
        <v>-</v>
      </c>
      <c r="L143" s="378" t="str">
        <f>ADMIN1!BR149</f>
        <v>-</v>
      </c>
      <c r="M143" s="378" t="str">
        <f>ADMIN1!BU149</f>
        <v>-</v>
      </c>
      <c r="N143" s="378" t="str">
        <f>ADMIN1!BX149</f>
        <v>-</v>
      </c>
      <c r="O143" s="378" t="str">
        <f>ADMIN1!CA149</f>
        <v>-</v>
      </c>
      <c r="P143" s="378" t="str">
        <f>ADMIN1!CD149</f>
        <v>-</v>
      </c>
      <c r="Q143" s="378" t="str">
        <f>ADMIN1!CG149</f>
        <v>-</v>
      </c>
      <c r="R143" s="378" t="str">
        <f>ADMIN1!CJ149</f>
        <v>-</v>
      </c>
      <c r="S143" s="378" t="str">
        <f>ADMIN1!CM149</f>
        <v>-</v>
      </c>
      <c r="T143" s="382" t="str">
        <f>ADMIN1!CP149</f>
        <v>-</v>
      </c>
      <c r="U143" s="382" t="str">
        <f>ADMIN1!CS149</f>
        <v>-</v>
      </c>
      <c r="V143" s="382" t="str">
        <f>ADMIN1!CV149</f>
        <v>-</v>
      </c>
      <c r="W143" s="382" t="str">
        <f>ADMIN1!CY149</f>
        <v>-</v>
      </c>
      <c r="X143" s="382" t="str">
        <f>ADMIN1!DB149</f>
        <v>-</v>
      </c>
    </row>
    <row r="144" spans="1:24" ht="25" customHeight="1" x14ac:dyDescent="0.15">
      <c r="A144" s="375">
        <f>ADMIN1!U150</f>
        <v>0</v>
      </c>
      <c r="B144" s="376">
        <f>ADMIN1!V150</f>
        <v>1154</v>
      </c>
      <c r="C144" s="377" t="str">
        <f>ADMIN1!W150</f>
        <v>Noisette sans coque CRU BIO (env. 1kg)</v>
      </c>
      <c r="D144" s="378">
        <f>ADMIN1!AS150</f>
        <v>0</v>
      </c>
      <c r="E144" s="378" t="str">
        <f>ADMIN1!AW150</f>
        <v>-</v>
      </c>
      <c r="F144" s="378" t="str">
        <f>ADMIN1!AZ150</f>
        <v>-</v>
      </c>
      <c r="G144" s="378" t="str">
        <f>ADMIN1!BC150</f>
        <v>-</v>
      </c>
      <c r="H144" s="378" t="str">
        <f>ADMIN1!BF150</f>
        <v>-</v>
      </c>
      <c r="I144" s="378" t="str">
        <f>ADMIN1!BI150</f>
        <v>-</v>
      </c>
      <c r="J144" s="378" t="str">
        <f>ADMIN1!BL150</f>
        <v>-</v>
      </c>
      <c r="K144" s="378" t="str">
        <f>ADMIN1!BO150</f>
        <v>-</v>
      </c>
      <c r="L144" s="378" t="str">
        <f>ADMIN1!BR150</f>
        <v>-</v>
      </c>
      <c r="M144" s="378" t="str">
        <f>ADMIN1!BU150</f>
        <v>-</v>
      </c>
      <c r="N144" s="378" t="str">
        <f>ADMIN1!BX150</f>
        <v>-</v>
      </c>
      <c r="O144" s="378" t="str">
        <f>ADMIN1!CA150</f>
        <v>-</v>
      </c>
      <c r="P144" s="378" t="str">
        <f>ADMIN1!CD150</f>
        <v>-</v>
      </c>
      <c r="Q144" s="378" t="str">
        <f>ADMIN1!CG150</f>
        <v>-</v>
      </c>
      <c r="R144" s="378" t="str">
        <f>ADMIN1!CJ150</f>
        <v>-</v>
      </c>
      <c r="S144" s="378" t="str">
        <f>ADMIN1!CM150</f>
        <v>-</v>
      </c>
      <c r="T144" s="382" t="str">
        <f>ADMIN1!CP150</f>
        <v>-</v>
      </c>
      <c r="U144" s="382" t="str">
        <f>ADMIN1!CS150</f>
        <v>-</v>
      </c>
      <c r="V144" s="382" t="str">
        <f>ADMIN1!CV150</f>
        <v>-</v>
      </c>
      <c r="W144" s="382" t="str">
        <f>ADMIN1!CY150</f>
        <v>-</v>
      </c>
      <c r="X144" s="382" t="str">
        <f>ADMIN1!DB150</f>
        <v>-</v>
      </c>
    </row>
    <row r="145" spans="1:24" ht="25" customHeight="1" x14ac:dyDescent="0.15">
      <c r="A145" s="375">
        <f>ADMIN1!U151</f>
        <v>0</v>
      </c>
      <c r="B145" s="376">
        <f>ADMIN1!V151</f>
        <v>1027</v>
      </c>
      <c r="C145" s="377" t="str">
        <f>ADMIN1!W151</f>
        <v>Noix de cajou BIO (env. 1kg)</v>
      </c>
      <c r="D145" s="378">
        <f>ADMIN1!AS151</f>
        <v>0</v>
      </c>
      <c r="E145" s="378" t="str">
        <f>ADMIN1!AW151</f>
        <v>-</v>
      </c>
      <c r="F145" s="378" t="str">
        <f>ADMIN1!AZ151</f>
        <v>-</v>
      </c>
      <c r="G145" s="378" t="str">
        <f>ADMIN1!BC151</f>
        <v>-</v>
      </c>
      <c r="H145" s="378" t="str">
        <f>ADMIN1!BF151</f>
        <v>-</v>
      </c>
      <c r="I145" s="378" t="str">
        <f>ADMIN1!BI151</f>
        <v>-</v>
      </c>
      <c r="J145" s="378" t="str">
        <f>ADMIN1!BL151</f>
        <v>-</v>
      </c>
      <c r="K145" s="378" t="str">
        <f>ADMIN1!BO151</f>
        <v>-</v>
      </c>
      <c r="L145" s="378" t="str">
        <f>ADMIN1!BR151</f>
        <v>-</v>
      </c>
      <c r="M145" s="378" t="str">
        <f>ADMIN1!BU151</f>
        <v>-</v>
      </c>
      <c r="N145" s="378" t="str">
        <f>ADMIN1!BX151</f>
        <v>-</v>
      </c>
      <c r="O145" s="378" t="str">
        <f>ADMIN1!CA151</f>
        <v>-</v>
      </c>
      <c r="P145" s="378" t="str">
        <f>ADMIN1!CD151</f>
        <v>-</v>
      </c>
      <c r="Q145" s="378" t="str">
        <f>ADMIN1!CG151</f>
        <v>-</v>
      </c>
      <c r="R145" s="378" t="str">
        <f>ADMIN1!CJ151</f>
        <v>-</v>
      </c>
      <c r="S145" s="378" t="str">
        <f>ADMIN1!CM151</f>
        <v>-</v>
      </c>
      <c r="T145" s="382" t="str">
        <f>ADMIN1!CP151</f>
        <v>-</v>
      </c>
      <c r="U145" s="382" t="str">
        <f>ADMIN1!CS151</f>
        <v>-</v>
      </c>
      <c r="V145" s="382" t="str">
        <f>ADMIN1!CV151</f>
        <v>-</v>
      </c>
      <c r="W145" s="382" t="str">
        <f>ADMIN1!CY151</f>
        <v>-</v>
      </c>
      <c r="X145" s="382" t="str">
        <f>ADMIN1!DB151</f>
        <v>-</v>
      </c>
    </row>
    <row r="146" spans="1:24" ht="25" customHeight="1" x14ac:dyDescent="0.15">
      <c r="A146" s="375">
        <f>ADMIN1!U152</f>
        <v>0</v>
      </c>
      <c r="B146" s="376" t="str">
        <f>ADMIN1!V152</f>
        <v>1816</v>
      </c>
      <c r="C146" s="377" t="str">
        <f>ADMIN1!W152</f>
        <v>Noix de Macadamia sans coque BIO
    - (env. 1kg)</v>
      </c>
      <c r="D146" s="378">
        <f>ADMIN1!AS152</f>
        <v>0</v>
      </c>
      <c r="E146" s="378" t="str">
        <f>ADMIN1!AW152</f>
        <v>-</v>
      </c>
      <c r="F146" s="378" t="str">
        <f>ADMIN1!AZ152</f>
        <v>-</v>
      </c>
      <c r="G146" s="378" t="str">
        <f>ADMIN1!BC152</f>
        <v>-</v>
      </c>
      <c r="H146" s="378" t="str">
        <f>ADMIN1!BF152</f>
        <v>-</v>
      </c>
      <c r="I146" s="378" t="str">
        <f>ADMIN1!BI152</f>
        <v>-</v>
      </c>
      <c r="J146" s="378" t="str">
        <f>ADMIN1!BL152</f>
        <v>-</v>
      </c>
      <c r="K146" s="378" t="str">
        <f>ADMIN1!BO152</f>
        <v>-</v>
      </c>
      <c r="L146" s="378" t="str">
        <f>ADMIN1!BR152</f>
        <v>-</v>
      </c>
      <c r="M146" s="378" t="str">
        <f>ADMIN1!BU152</f>
        <v>-</v>
      </c>
      <c r="N146" s="378" t="str">
        <f>ADMIN1!BX152</f>
        <v>-</v>
      </c>
      <c r="O146" s="378" t="str">
        <f>ADMIN1!CA152</f>
        <v>-</v>
      </c>
      <c r="P146" s="378" t="str">
        <f>ADMIN1!CD152</f>
        <v>-</v>
      </c>
      <c r="Q146" s="378" t="str">
        <f>ADMIN1!CG152</f>
        <v>-</v>
      </c>
      <c r="R146" s="378" t="str">
        <f>ADMIN1!CJ152</f>
        <v>-</v>
      </c>
      <c r="S146" s="378" t="str">
        <f>ADMIN1!CM152</f>
        <v>-</v>
      </c>
      <c r="T146" s="382" t="str">
        <f>ADMIN1!CP152</f>
        <v>-</v>
      </c>
      <c r="U146" s="382" t="str">
        <f>ADMIN1!CS152</f>
        <v>-</v>
      </c>
      <c r="V146" s="382" t="str">
        <f>ADMIN1!CV152</f>
        <v>-</v>
      </c>
      <c r="W146" s="382" t="str">
        <f>ADMIN1!CY152</f>
        <v>-</v>
      </c>
      <c r="X146" s="382" t="str">
        <f>ADMIN1!DB152</f>
        <v>-</v>
      </c>
    </row>
    <row r="147" spans="1:24" ht="25" customHeight="1" x14ac:dyDescent="0.15">
      <c r="A147" s="375">
        <f>ADMIN1!U153</f>
        <v>0</v>
      </c>
      <c r="B147" s="376" t="str">
        <f>ADMIN1!V153</f>
        <v>1816</v>
      </c>
      <c r="C147" s="377" t="str">
        <f>ADMIN1!W153</f>
        <v>Noix de Macadamia sans coque BIO
    - (env. 500g)</v>
      </c>
      <c r="D147" s="378">
        <f>ADMIN1!AS153</f>
        <v>0</v>
      </c>
      <c r="E147" s="378" t="str">
        <f>ADMIN1!AW153</f>
        <v>-</v>
      </c>
      <c r="F147" s="378" t="str">
        <f>ADMIN1!AZ153</f>
        <v>-</v>
      </c>
      <c r="G147" s="378" t="str">
        <f>ADMIN1!BC153</f>
        <v>-</v>
      </c>
      <c r="H147" s="378" t="str">
        <f>ADMIN1!BF153</f>
        <v>-</v>
      </c>
      <c r="I147" s="378" t="str">
        <f>ADMIN1!BI153</f>
        <v>-</v>
      </c>
      <c r="J147" s="378" t="str">
        <f>ADMIN1!BL153</f>
        <v>-</v>
      </c>
      <c r="K147" s="378" t="str">
        <f>ADMIN1!BO153</f>
        <v>-</v>
      </c>
      <c r="L147" s="378" t="str">
        <f>ADMIN1!BR153</f>
        <v>-</v>
      </c>
      <c r="M147" s="378" t="str">
        <f>ADMIN1!BU153</f>
        <v>-</v>
      </c>
      <c r="N147" s="378" t="str">
        <f>ADMIN1!BX153</f>
        <v>-</v>
      </c>
      <c r="O147" s="378" t="str">
        <f>ADMIN1!CA153</f>
        <v>-</v>
      </c>
      <c r="P147" s="378" t="str">
        <f>ADMIN1!CD153</f>
        <v>-</v>
      </c>
      <c r="Q147" s="378" t="str">
        <f>ADMIN1!CG153</f>
        <v>-</v>
      </c>
      <c r="R147" s="378" t="str">
        <f>ADMIN1!CJ153</f>
        <v>-</v>
      </c>
      <c r="S147" s="378" t="str">
        <f>ADMIN1!CM153</f>
        <v>-</v>
      </c>
      <c r="T147" s="382" t="str">
        <f>ADMIN1!CP153</f>
        <v>-</v>
      </c>
      <c r="U147" s="382" t="str">
        <f>ADMIN1!CS153</f>
        <v>-</v>
      </c>
      <c r="V147" s="382" t="str">
        <f>ADMIN1!CV153</f>
        <v>-</v>
      </c>
      <c r="W147" s="382" t="str">
        <f>ADMIN1!CY153</f>
        <v>-</v>
      </c>
      <c r="X147" s="382" t="str">
        <f>ADMIN1!DB153</f>
        <v>-</v>
      </c>
    </row>
    <row r="148" spans="1:24" ht="25" customHeight="1" x14ac:dyDescent="0.15">
      <c r="A148" s="375">
        <f>ADMIN1!U154</f>
        <v>0</v>
      </c>
      <c r="B148" s="376">
        <f>ADMIN1!V154</f>
        <v>6005</v>
      </c>
      <c r="C148" s="377" t="str">
        <f>ADMIN1!W154</f>
        <v>Noix de Pécan sans coque BIO (env. 1kg)</v>
      </c>
      <c r="D148" s="378">
        <f>ADMIN1!AS154</f>
        <v>0</v>
      </c>
      <c r="E148" s="378" t="str">
        <f>ADMIN1!AW154</f>
        <v>-</v>
      </c>
      <c r="F148" s="378" t="str">
        <f>ADMIN1!AZ154</f>
        <v>-</v>
      </c>
      <c r="G148" s="378" t="str">
        <f>ADMIN1!BC154</f>
        <v>-</v>
      </c>
      <c r="H148" s="378" t="str">
        <f>ADMIN1!BF154</f>
        <v>-</v>
      </c>
      <c r="I148" s="378" t="str">
        <f>ADMIN1!BI154</f>
        <v>-</v>
      </c>
      <c r="J148" s="378" t="str">
        <f>ADMIN1!BL154</f>
        <v>-</v>
      </c>
      <c r="K148" s="378" t="str">
        <f>ADMIN1!BO154</f>
        <v>-</v>
      </c>
      <c r="L148" s="378" t="str">
        <f>ADMIN1!BR154</f>
        <v>-</v>
      </c>
      <c r="M148" s="378" t="str">
        <f>ADMIN1!BU154</f>
        <v>-</v>
      </c>
      <c r="N148" s="378" t="str">
        <f>ADMIN1!BX154</f>
        <v>-</v>
      </c>
      <c r="O148" s="378" t="str">
        <f>ADMIN1!CA154</f>
        <v>-</v>
      </c>
      <c r="P148" s="378" t="str">
        <f>ADMIN1!CD154</f>
        <v>-</v>
      </c>
      <c r="Q148" s="378" t="str">
        <f>ADMIN1!CG154</f>
        <v>-</v>
      </c>
      <c r="R148" s="378" t="str">
        <f>ADMIN1!CJ154</f>
        <v>-</v>
      </c>
      <c r="S148" s="378" t="str">
        <f>ADMIN1!CM154</f>
        <v>-</v>
      </c>
      <c r="T148" s="382" t="str">
        <f>ADMIN1!CP154</f>
        <v>-</v>
      </c>
      <c r="U148" s="382" t="str">
        <f>ADMIN1!CS154</f>
        <v>-</v>
      </c>
      <c r="V148" s="382" t="str">
        <f>ADMIN1!CV154</f>
        <v>-</v>
      </c>
      <c r="W148" s="382" t="str">
        <f>ADMIN1!CY154</f>
        <v>-</v>
      </c>
      <c r="X148" s="382" t="str">
        <f>ADMIN1!DB154</f>
        <v>-</v>
      </c>
    </row>
    <row r="149" spans="1:24" ht="25" customHeight="1" x14ac:dyDescent="0.15">
      <c r="A149" s="375">
        <f>ADMIN1!U155</f>
        <v>0</v>
      </c>
      <c r="B149" s="376">
        <f>ADMIN1!V155</f>
        <v>6005</v>
      </c>
      <c r="C149" s="377" t="str">
        <f>ADMIN1!W155</f>
        <v>Noix de Pécan sans coque BIO (env. 500g)</v>
      </c>
      <c r="D149" s="378">
        <f>ADMIN1!AS155</f>
        <v>0</v>
      </c>
      <c r="E149" s="378" t="str">
        <f>ADMIN1!AW155</f>
        <v>-</v>
      </c>
      <c r="F149" s="378" t="str">
        <f>ADMIN1!AZ155</f>
        <v>-</v>
      </c>
      <c r="G149" s="378" t="str">
        <f>ADMIN1!BC155</f>
        <v>-</v>
      </c>
      <c r="H149" s="378" t="str">
        <f>ADMIN1!BF155</f>
        <v>-</v>
      </c>
      <c r="I149" s="378" t="str">
        <f>ADMIN1!BI155</f>
        <v>-</v>
      </c>
      <c r="J149" s="378" t="str">
        <f>ADMIN1!BL155</f>
        <v>-</v>
      </c>
      <c r="K149" s="378" t="str">
        <f>ADMIN1!BO155</f>
        <v>-</v>
      </c>
      <c r="L149" s="378" t="str">
        <f>ADMIN1!BR155</f>
        <v>-</v>
      </c>
      <c r="M149" s="378" t="str">
        <f>ADMIN1!BU155</f>
        <v>-</v>
      </c>
      <c r="N149" s="378" t="str">
        <f>ADMIN1!BX155</f>
        <v>-</v>
      </c>
      <c r="O149" s="378" t="str">
        <f>ADMIN1!CA155</f>
        <v>-</v>
      </c>
      <c r="P149" s="378" t="str">
        <f>ADMIN1!CD155</f>
        <v>-</v>
      </c>
      <c r="Q149" s="378" t="str">
        <f>ADMIN1!CG155</f>
        <v>-</v>
      </c>
      <c r="R149" s="378" t="str">
        <f>ADMIN1!CJ155</f>
        <v>-</v>
      </c>
      <c r="S149" s="378" t="str">
        <f>ADMIN1!CM155</f>
        <v>-</v>
      </c>
      <c r="T149" s="382" t="str">
        <f>ADMIN1!CP155</f>
        <v>-</v>
      </c>
      <c r="U149" s="382" t="str">
        <f>ADMIN1!CS155</f>
        <v>-</v>
      </c>
      <c r="V149" s="382" t="str">
        <f>ADMIN1!CV155</f>
        <v>-</v>
      </c>
      <c r="W149" s="382" t="str">
        <f>ADMIN1!CY155</f>
        <v>-</v>
      </c>
      <c r="X149" s="382" t="str">
        <f>ADMIN1!DB155</f>
        <v>-</v>
      </c>
    </row>
    <row r="150" spans="1:24" ht="25" customHeight="1" x14ac:dyDescent="0.15">
      <c r="A150" s="375">
        <f>ADMIN1!U156</f>
        <v>0</v>
      </c>
      <c r="B150" s="376">
        <f>ADMIN1!V156</f>
        <v>1101</v>
      </c>
      <c r="C150" s="377" t="str">
        <f>ADMIN1!W156</f>
        <v>Oignon blanc BIO</v>
      </c>
      <c r="D150" s="378">
        <f>ADMIN1!AS156</f>
        <v>0</v>
      </c>
      <c r="E150" s="378" t="str">
        <f>ADMIN1!AW156</f>
        <v>-</v>
      </c>
      <c r="F150" s="378" t="str">
        <f>ADMIN1!AZ156</f>
        <v>-</v>
      </c>
      <c r="G150" s="378" t="str">
        <f>ADMIN1!BC156</f>
        <v>-</v>
      </c>
      <c r="H150" s="378" t="str">
        <f>ADMIN1!BF156</f>
        <v>-</v>
      </c>
      <c r="I150" s="378" t="str">
        <f>ADMIN1!BI156</f>
        <v>-</v>
      </c>
      <c r="J150" s="378" t="str">
        <f>ADMIN1!BL156</f>
        <v>-</v>
      </c>
      <c r="K150" s="378" t="str">
        <f>ADMIN1!BO156</f>
        <v>-</v>
      </c>
      <c r="L150" s="378" t="str">
        <f>ADMIN1!BR156</f>
        <v>-</v>
      </c>
      <c r="M150" s="378" t="str">
        <f>ADMIN1!BU156</f>
        <v>-</v>
      </c>
      <c r="N150" s="378" t="str">
        <f>ADMIN1!BX156</f>
        <v>-</v>
      </c>
      <c r="O150" s="378" t="str">
        <f>ADMIN1!CA156</f>
        <v>-</v>
      </c>
      <c r="P150" s="378" t="str">
        <f>ADMIN1!CD156</f>
        <v>-</v>
      </c>
      <c r="Q150" s="378" t="str">
        <f>ADMIN1!CG156</f>
        <v>-</v>
      </c>
      <c r="R150" s="378" t="str">
        <f>ADMIN1!CJ156</f>
        <v>-</v>
      </c>
      <c r="S150" s="378" t="str">
        <f>ADMIN1!CM156</f>
        <v>-</v>
      </c>
      <c r="T150" s="382" t="str">
        <f>ADMIN1!CP156</f>
        <v>-</v>
      </c>
      <c r="U150" s="382" t="str">
        <f>ADMIN1!CS156</f>
        <v>-</v>
      </c>
      <c r="V150" s="382" t="str">
        <f>ADMIN1!CV156</f>
        <v>-</v>
      </c>
      <c r="W150" s="382" t="str">
        <f>ADMIN1!CY156</f>
        <v>-</v>
      </c>
      <c r="X150" s="382" t="str">
        <f>ADMIN1!DB156</f>
        <v>-</v>
      </c>
    </row>
    <row r="151" spans="1:24" ht="25" customHeight="1" x14ac:dyDescent="0.15">
      <c r="A151" s="375">
        <f>ADMIN1!U157</f>
        <v>0</v>
      </c>
      <c r="B151" s="376">
        <f>ADMIN1!V157</f>
        <v>1151</v>
      </c>
      <c r="C151" s="377" t="str">
        <f>ADMIN1!W157</f>
        <v>Oignon rouge BIO</v>
      </c>
      <c r="D151" s="378">
        <f>ADMIN1!AS157</f>
        <v>0</v>
      </c>
      <c r="E151" s="378" t="str">
        <f>ADMIN1!AW157</f>
        <v>-</v>
      </c>
      <c r="F151" s="378" t="str">
        <f>ADMIN1!AZ157</f>
        <v>-</v>
      </c>
      <c r="G151" s="378" t="str">
        <f>ADMIN1!BC157</f>
        <v>-</v>
      </c>
      <c r="H151" s="378" t="str">
        <f>ADMIN1!BF157</f>
        <v>-</v>
      </c>
      <c r="I151" s="378" t="str">
        <f>ADMIN1!BI157</f>
        <v>-</v>
      </c>
      <c r="J151" s="378" t="str">
        <f>ADMIN1!BL157</f>
        <v>-</v>
      </c>
      <c r="K151" s="378" t="str">
        <f>ADMIN1!BO157</f>
        <v>-</v>
      </c>
      <c r="L151" s="378" t="str">
        <f>ADMIN1!BR157</f>
        <v>-</v>
      </c>
      <c r="M151" s="378" t="str">
        <f>ADMIN1!BU157</f>
        <v>-</v>
      </c>
      <c r="N151" s="378" t="str">
        <f>ADMIN1!BX157</f>
        <v>-</v>
      </c>
      <c r="O151" s="378" t="str">
        <f>ADMIN1!CA157</f>
        <v>-</v>
      </c>
      <c r="P151" s="378" t="str">
        <f>ADMIN1!CD157</f>
        <v>-</v>
      </c>
      <c r="Q151" s="378" t="str">
        <f>ADMIN1!CG157</f>
        <v>-</v>
      </c>
      <c r="R151" s="378" t="str">
        <f>ADMIN1!CJ157</f>
        <v>-</v>
      </c>
      <c r="S151" s="378" t="str">
        <f>ADMIN1!CM157</f>
        <v>-</v>
      </c>
      <c r="T151" s="382" t="str">
        <f>ADMIN1!CP157</f>
        <v>-</v>
      </c>
      <c r="U151" s="382" t="str">
        <f>ADMIN1!CS157</f>
        <v>-</v>
      </c>
      <c r="V151" s="382" t="str">
        <f>ADMIN1!CV157</f>
        <v>-</v>
      </c>
      <c r="W151" s="382" t="str">
        <f>ADMIN1!CY157</f>
        <v>-</v>
      </c>
      <c r="X151" s="382" t="str">
        <f>ADMIN1!DB157</f>
        <v>-</v>
      </c>
    </row>
    <row r="152" spans="1:24" ht="25" customHeight="1" x14ac:dyDescent="0.15">
      <c r="A152" s="375">
        <f>ADMIN1!U158</f>
        <v>0</v>
      </c>
      <c r="B152" s="376">
        <f>ADMIN1!V158</f>
        <v>6025</v>
      </c>
      <c r="C152" s="377" t="str">
        <f>ADMIN1!W158</f>
        <v>Olives Aloreña BIO non pasteurisées (Bocal 800g)</v>
      </c>
      <c r="D152" s="378">
        <f>ADMIN1!AS158</f>
        <v>0</v>
      </c>
      <c r="E152" s="378" t="str">
        <f>ADMIN1!AW158</f>
        <v>-</v>
      </c>
      <c r="F152" s="378" t="str">
        <f>ADMIN1!AZ158</f>
        <v>-</v>
      </c>
      <c r="G152" s="378" t="str">
        <f>ADMIN1!BC158</f>
        <v>-</v>
      </c>
      <c r="H152" s="378" t="str">
        <f>ADMIN1!BF158</f>
        <v>-</v>
      </c>
      <c r="I152" s="378" t="str">
        <f>ADMIN1!BI158</f>
        <v>-</v>
      </c>
      <c r="J152" s="378" t="str">
        <f>ADMIN1!BL158</f>
        <v>-</v>
      </c>
      <c r="K152" s="378" t="str">
        <f>ADMIN1!BO158</f>
        <v>-</v>
      </c>
      <c r="L152" s="378" t="str">
        <f>ADMIN1!BR158</f>
        <v>-</v>
      </c>
      <c r="M152" s="378" t="str">
        <f>ADMIN1!BU158</f>
        <v>-</v>
      </c>
      <c r="N152" s="378" t="str">
        <f>ADMIN1!BX158</f>
        <v>-</v>
      </c>
      <c r="O152" s="378" t="str">
        <f>ADMIN1!CA158</f>
        <v>-</v>
      </c>
      <c r="P152" s="378" t="str">
        <f>ADMIN1!CD158</f>
        <v>-</v>
      </c>
      <c r="Q152" s="378" t="str">
        <f>ADMIN1!CG158</f>
        <v>-</v>
      </c>
      <c r="R152" s="378" t="str">
        <f>ADMIN1!CJ158</f>
        <v>-</v>
      </c>
      <c r="S152" s="378" t="str">
        <f>ADMIN1!CM158</f>
        <v>-</v>
      </c>
      <c r="T152" s="382" t="str">
        <f>ADMIN1!CP158</f>
        <v>-</v>
      </c>
      <c r="U152" s="382" t="str">
        <f>ADMIN1!CS158</f>
        <v>-</v>
      </c>
      <c r="V152" s="382" t="str">
        <f>ADMIN1!CV158</f>
        <v>-</v>
      </c>
      <c r="W152" s="382" t="str">
        <f>ADMIN1!CY158</f>
        <v>-</v>
      </c>
      <c r="X152" s="382" t="str">
        <f>ADMIN1!DB158</f>
        <v>-</v>
      </c>
    </row>
    <row r="153" spans="1:24" ht="25" customHeight="1" x14ac:dyDescent="0.15">
      <c r="A153" s="375">
        <f>ADMIN1!U159</f>
        <v>0</v>
      </c>
      <c r="B153" s="376">
        <f>ADMIN1!V159</f>
        <v>5119</v>
      </c>
      <c r="C153" s="377" t="str">
        <f>ADMIN1!W159</f>
        <v>Olives fermentées BIO non pasteurisées (env. 450g, Fraîches, semi-sèches, sèches, au choix, sans sel, sans eau et sans autres ajouts)</v>
      </c>
      <c r="D153" s="378">
        <f>ADMIN1!AS159</f>
        <v>0</v>
      </c>
      <c r="E153" s="378" t="str">
        <f>ADMIN1!AW159</f>
        <v>-</v>
      </c>
      <c r="F153" s="378" t="str">
        <f>ADMIN1!AZ159</f>
        <v>-</v>
      </c>
      <c r="G153" s="378" t="str">
        <f>ADMIN1!BC159</f>
        <v>-</v>
      </c>
      <c r="H153" s="378" t="str">
        <f>ADMIN1!BF159</f>
        <v>-</v>
      </c>
      <c r="I153" s="378" t="str">
        <f>ADMIN1!BI159</f>
        <v>-</v>
      </c>
      <c r="J153" s="378" t="str">
        <f>ADMIN1!BL159</f>
        <v>-</v>
      </c>
      <c r="K153" s="378" t="str">
        <f>ADMIN1!BO159</f>
        <v>-</v>
      </c>
      <c r="L153" s="378" t="str">
        <f>ADMIN1!BR159</f>
        <v>-</v>
      </c>
      <c r="M153" s="378" t="str">
        <f>ADMIN1!BU159</f>
        <v>-</v>
      </c>
      <c r="N153" s="378" t="str">
        <f>ADMIN1!BX159</f>
        <v>-</v>
      </c>
      <c r="O153" s="378" t="str">
        <f>ADMIN1!CA159</f>
        <v>-</v>
      </c>
      <c r="P153" s="378" t="str">
        <f>ADMIN1!CD159</f>
        <v>-</v>
      </c>
      <c r="Q153" s="378" t="str">
        <f>ADMIN1!CG159</f>
        <v>-</v>
      </c>
      <c r="R153" s="378" t="str">
        <f>ADMIN1!CJ159</f>
        <v>-</v>
      </c>
      <c r="S153" s="378" t="str">
        <f>ADMIN1!CM159</f>
        <v>-</v>
      </c>
      <c r="T153" s="382" t="str">
        <f>ADMIN1!CP159</f>
        <v>-</v>
      </c>
      <c r="U153" s="382" t="str">
        <f>ADMIN1!CS159</f>
        <v>-</v>
      </c>
      <c r="V153" s="382" t="str">
        <f>ADMIN1!CV159</f>
        <v>-</v>
      </c>
      <c r="W153" s="382" t="str">
        <f>ADMIN1!CY159</f>
        <v>-</v>
      </c>
      <c r="X153" s="382" t="str">
        <f>ADMIN1!DB159</f>
        <v>-</v>
      </c>
    </row>
    <row r="154" spans="1:24" ht="25" customHeight="1" x14ac:dyDescent="0.15">
      <c r="A154" s="375">
        <f>ADMIN1!U160</f>
        <v>0</v>
      </c>
      <c r="B154" s="376">
        <f>ADMIN1!V160</f>
        <v>1541</v>
      </c>
      <c r="C154" s="377" t="str">
        <f>ADMIN1!W160</f>
        <v>Olives noires BIO (bocal 500g, sans noyau, semi-séchées, non pasteurisées)</v>
      </c>
      <c r="D154" s="378">
        <f>ADMIN1!AS160</f>
        <v>0</v>
      </c>
      <c r="E154" s="378" t="str">
        <f>ADMIN1!AW160</f>
        <v>-</v>
      </c>
      <c r="F154" s="378" t="str">
        <f>ADMIN1!AZ160</f>
        <v>-</v>
      </c>
      <c r="G154" s="378" t="str">
        <f>ADMIN1!BC160</f>
        <v>-</v>
      </c>
      <c r="H154" s="378" t="str">
        <f>ADMIN1!BF160</f>
        <v>-</v>
      </c>
      <c r="I154" s="378" t="str">
        <f>ADMIN1!BI160</f>
        <v>-</v>
      </c>
      <c r="J154" s="378" t="str">
        <f>ADMIN1!BL160</f>
        <v>-</v>
      </c>
      <c r="K154" s="378" t="str">
        <f>ADMIN1!BO160</f>
        <v>-</v>
      </c>
      <c r="L154" s="378" t="str">
        <f>ADMIN1!BR160</f>
        <v>-</v>
      </c>
      <c r="M154" s="378" t="str">
        <f>ADMIN1!BU160</f>
        <v>-</v>
      </c>
      <c r="N154" s="378" t="str">
        <f>ADMIN1!BX160</f>
        <v>-</v>
      </c>
      <c r="O154" s="378" t="str">
        <f>ADMIN1!CA160</f>
        <v>-</v>
      </c>
      <c r="P154" s="378" t="str">
        <f>ADMIN1!CD160</f>
        <v>-</v>
      </c>
      <c r="Q154" s="378" t="str">
        <f>ADMIN1!CG160</f>
        <v>-</v>
      </c>
      <c r="R154" s="378" t="str">
        <f>ADMIN1!CJ160</f>
        <v>-</v>
      </c>
      <c r="S154" s="378" t="str">
        <f>ADMIN1!CM160</f>
        <v>-</v>
      </c>
      <c r="T154" s="382" t="str">
        <f>ADMIN1!CP160</f>
        <v>-</v>
      </c>
      <c r="U154" s="382" t="str">
        <f>ADMIN1!CS160</f>
        <v>-</v>
      </c>
      <c r="V154" s="382" t="str">
        <f>ADMIN1!CV160</f>
        <v>-</v>
      </c>
      <c r="W154" s="382" t="str">
        <f>ADMIN1!CY160</f>
        <v>-</v>
      </c>
      <c r="X154" s="382" t="str">
        <f>ADMIN1!DB160</f>
        <v>-</v>
      </c>
    </row>
    <row r="155" spans="1:24" ht="25" customHeight="1" x14ac:dyDescent="0.15">
      <c r="A155" s="375">
        <f>ADMIN1!U161</f>
        <v>0</v>
      </c>
      <c r="B155" s="376">
        <f>ADMIN1!V161</f>
        <v>5159</v>
      </c>
      <c r="C155" s="377" t="str">
        <f>ADMIN1!W161</f>
        <v>Olives vertes Gordal Manzanilla fraîches</v>
      </c>
      <c r="D155" s="378">
        <f>ADMIN1!AS161</f>
        <v>0</v>
      </c>
      <c r="E155" s="378" t="str">
        <f>ADMIN1!AW161</f>
        <v>-</v>
      </c>
      <c r="F155" s="378" t="str">
        <f>ADMIN1!AZ161</f>
        <v>-</v>
      </c>
      <c r="G155" s="378" t="str">
        <f>ADMIN1!BC161</f>
        <v>-</v>
      </c>
      <c r="H155" s="378" t="str">
        <f>ADMIN1!BF161</f>
        <v>-</v>
      </c>
      <c r="I155" s="378" t="str">
        <f>ADMIN1!BI161</f>
        <v>-</v>
      </c>
      <c r="J155" s="378" t="str">
        <f>ADMIN1!BL161</f>
        <v>-</v>
      </c>
      <c r="K155" s="378" t="str">
        <f>ADMIN1!BO161</f>
        <v>-</v>
      </c>
      <c r="L155" s="378" t="str">
        <f>ADMIN1!BR161</f>
        <v>-</v>
      </c>
      <c r="M155" s="378" t="str">
        <f>ADMIN1!BU161</f>
        <v>-</v>
      </c>
      <c r="N155" s="378" t="str">
        <f>ADMIN1!BX161</f>
        <v>-</v>
      </c>
      <c r="O155" s="378" t="str">
        <f>ADMIN1!CA161</f>
        <v>-</v>
      </c>
      <c r="P155" s="378" t="str">
        <f>ADMIN1!CD161</f>
        <v>-</v>
      </c>
      <c r="Q155" s="378" t="str">
        <f>ADMIN1!CG161</f>
        <v>-</v>
      </c>
      <c r="R155" s="378" t="str">
        <f>ADMIN1!CJ161</f>
        <v>-</v>
      </c>
      <c r="S155" s="378" t="str">
        <f>ADMIN1!CM161</f>
        <v>-</v>
      </c>
      <c r="T155" s="382" t="str">
        <f>ADMIN1!CP161</f>
        <v>-</v>
      </c>
      <c r="U155" s="382" t="str">
        <f>ADMIN1!CS161</f>
        <v>-</v>
      </c>
      <c r="V155" s="382" t="str">
        <f>ADMIN1!CV161</f>
        <v>-</v>
      </c>
      <c r="W155" s="382" t="str">
        <f>ADMIN1!CY161</f>
        <v>-</v>
      </c>
      <c r="X155" s="382" t="str">
        <f>ADMIN1!DB161</f>
        <v>-</v>
      </c>
    </row>
    <row r="156" spans="1:24" ht="25" customHeight="1" x14ac:dyDescent="0.15">
      <c r="A156" s="375">
        <f>ADMIN1!U162</f>
        <v>0</v>
      </c>
      <c r="B156" s="376">
        <f>ADMIN1!V162</f>
        <v>3073</v>
      </c>
      <c r="C156" s="377" t="str">
        <f>ADMIN1!W162</f>
        <v>Orange Valencialate</v>
      </c>
      <c r="D156" s="378">
        <f>ADMIN1!AS162</f>
        <v>0</v>
      </c>
      <c r="E156" s="378" t="str">
        <f>ADMIN1!AW162</f>
        <v>-</v>
      </c>
      <c r="F156" s="378" t="str">
        <f>ADMIN1!AZ162</f>
        <v>-</v>
      </c>
      <c r="G156" s="378" t="str">
        <f>ADMIN1!BC162</f>
        <v>-</v>
      </c>
      <c r="H156" s="378" t="str">
        <f>ADMIN1!BF162</f>
        <v>-</v>
      </c>
      <c r="I156" s="378" t="str">
        <f>ADMIN1!BI162</f>
        <v>-</v>
      </c>
      <c r="J156" s="378" t="str">
        <f>ADMIN1!BL162</f>
        <v>-</v>
      </c>
      <c r="K156" s="378" t="str">
        <f>ADMIN1!BO162</f>
        <v>-</v>
      </c>
      <c r="L156" s="378" t="str">
        <f>ADMIN1!BR162</f>
        <v>-</v>
      </c>
      <c r="M156" s="378" t="str">
        <f>ADMIN1!BU162</f>
        <v>-</v>
      </c>
      <c r="N156" s="378" t="str">
        <f>ADMIN1!BX162</f>
        <v>-</v>
      </c>
      <c r="O156" s="378" t="str">
        <f>ADMIN1!CA162</f>
        <v>-</v>
      </c>
      <c r="P156" s="378" t="str">
        <f>ADMIN1!CD162</f>
        <v>-</v>
      </c>
      <c r="Q156" s="378" t="str">
        <f>ADMIN1!CG162</f>
        <v>-</v>
      </c>
      <c r="R156" s="378" t="str">
        <f>ADMIN1!CJ162</f>
        <v>-</v>
      </c>
      <c r="S156" s="378" t="str">
        <f>ADMIN1!CM162</f>
        <v>-</v>
      </c>
      <c r="T156" s="382" t="str">
        <f>ADMIN1!CP162</f>
        <v>-</v>
      </c>
      <c r="U156" s="382" t="str">
        <f>ADMIN1!CS162</f>
        <v>-</v>
      </c>
      <c r="V156" s="382" t="str">
        <f>ADMIN1!CV162</f>
        <v>-</v>
      </c>
      <c r="W156" s="382" t="str">
        <f>ADMIN1!CY162</f>
        <v>-</v>
      </c>
      <c r="X156" s="382" t="str">
        <f>ADMIN1!DB162</f>
        <v>-</v>
      </c>
    </row>
    <row r="157" spans="1:24" ht="25" customHeight="1" x14ac:dyDescent="0.15">
      <c r="A157" s="375">
        <f>ADMIN1!U163</f>
        <v>0</v>
      </c>
      <c r="B157" s="376">
        <f>ADMIN1!V163</f>
        <v>6584</v>
      </c>
      <c r="C157" s="377" t="str">
        <f>ADMIN1!W163</f>
        <v>Paprika épicé de la Vera BIO (env. 1kg)</v>
      </c>
      <c r="D157" s="378">
        <f>ADMIN1!AS163</f>
        <v>0</v>
      </c>
      <c r="E157" s="378" t="str">
        <f>ADMIN1!AW163</f>
        <v>-</v>
      </c>
      <c r="F157" s="378" t="str">
        <f>ADMIN1!AZ163</f>
        <v>-</v>
      </c>
      <c r="G157" s="378" t="str">
        <f>ADMIN1!BC163</f>
        <v>-</v>
      </c>
      <c r="H157" s="378" t="str">
        <f>ADMIN1!BF163</f>
        <v>-</v>
      </c>
      <c r="I157" s="378" t="str">
        <f>ADMIN1!BI163</f>
        <v>-</v>
      </c>
      <c r="J157" s="378" t="str">
        <f>ADMIN1!BL163</f>
        <v>-</v>
      </c>
      <c r="K157" s="378" t="str">
        <f>ADMIN1!BO163</f>
        <v>-</v>
      </c>
      <c r="L157" s="378" t="str">
        <f>ADMIN1!BR163</f>
        <v>-</v>
      </c>
      <c r="M157" s="378" t="str">
        <f>ADMIN1!BU163</f>
        <v>-</v>
      </c>
      <c r="N157" s="378" t="str">
        <f>ADMIN1!BX163</f>
        <v>-</v>
      </c>
      <c r="O157" s="378" t="str">
        <f>ADMIN1!CA163</f>
        <v>-</v>
      </c>
      <c r="P157" s="378" t="str">
        <f>ADMIN1!CD163</f>
        <v>-</v>
      </c>
      <c r="Q157" s="378" t="str">
        <f>ADMIN1!CG163</f>
        <v>-</v>
      </c>
      <c r="R157" s="378" t="str">
        <f>ADMIN1!CJ163</f>
        <v>-</v>
      </c>
      <c r="S157" s="378" t="str">
        <f>ADMIN1!CM163</f>
        <v>-</v>
      </c>
      <c r="T157" s="382" t="str">
        <f>ADMIN1!CP163</f>
        <v>-</v>
      </c>
      <c r="U157" s="382" t="str">
        <f>ADMIN1!CS163</f>
        <v>-</v>
      </c>
      <c r="V157" s="382" t="str">
        <f>ADMIN1!CV163</f>
        <v>-</v>
      </c>
      <c r="W157" s="382" t="str">
        <f>ADMIN1!CY163</f>
        <v>-</v>
      </c>
      <c r="X157" s="382" t="str">
        <f>ADMIN1!DB163</f>
        <v>-</v>
      </c>
    </row>
    <row r="158" spans="1:24" ht="25" customHeight="1" x14ac:dyDescent="0.15">
      <c r="A158" s="375">
        <f>ADMIN1!U164</f>
        <v>0</v>
      </c>
      <c r="B158" s="376">
        <f>ADMIN1!V164</f>
        <v>1576</v>
      </c>
      <c r="C158" s="377" t="str">
        <f>ADMIN1!W164</f>
        <v>Patate douce BIO (Grande)</v>
      </c>
      <c r="D158" s="378">
        <f>ADMIN1!AS164</f>
        <v>0</v>
      </c>
      <c r="E158" s="378" t="str">
        <f>ADMIN1!AW164</f>
        <v>-</v>
      </c>
      <c r="F158" s="378" t="str">
        <f>ADMIN1!AZ164</f>
        <v>-</v>
      </c>
      <c r="G158" s="378" t="str">
        <f>ADMIN1!BC164</f>
        <v>-</v>
      </c>
      <c r="H158" s="378" t="str">
        <f>ADMIN1!BF164</f>
        <v>-</v>
      </c>
      <c r="I158" s="378" t="str">
        <f>ADMIN1!BI164</f>
        <v>-</v>
      </c>
      <c r="J158" s="378" t="str">
        <f>ADMIN1!BL164</f>
        <v>-</v>
      </c>
      <c r="K158" s="378" t="str">
        <f>ADMIN1!BO164</f>
        <v>-</v>
      </c>
      <c r="L158" s="378" t="str">
        <f>ADMIN1!BR164</f>
        <v>-</v>
      </c>
      <c r="M158" s="378" t="str">
        <f>ADMIN1!BU164</f>
        <v>-</v>
      </c>
      <c r="N158" s="378" t="str">
        <f>ADMIN1!BX164</f>
        <v>-</v>
      </c>
      <c r="O158" s="378" t="str">
        <f>ADMIN1!CA164</f>
        <v>-</v>
      </c>
      <c r="P158" s="378" t="str">
        <f>ADMIN1!CD164</f>
        <v>-</v>
      </c>
      <c r="Q158" s="378" t="str">
        <f>ADMIN1!CG164</f>
        <v>-</v>
      </c>
      <c r="R158" s="378" t="str">
        <f>ADMIN1!CJ164</f>
        <v>-</v>
      </c>
      <c r="S158" s="378" t="str">
        <f>ADMIN1!CM164</f>
        <v>-</v>
      </c>
      <c r="T158" s="382" t="str">
        <f>ADMIN1!CP164</f>
        <v>-</v>
      </c>
      <c r="U158" s="382" t="str">
        <f>ADMIN1!CS164</f>
        <v>-</v>
      </c>
      <c r="V158" s="382" t="str">
        <f>ADMIN1!CV164</f>
        <v>-</v>
      </c>
      <c r="W158" s="382" t="str">
        <f>ADMIN1!CY164</f>
        <v>-</v>
      </c>
      <c r="X158" s="382" t="str">
        <f>ADMIN1!DB164</f>
        <v>-</v>
      </c>
    </row>
    <row r="159" spans="1:24" ht="25" customHeight="1" x14ac:dyDescent="0.15">
      <c r="A159" s="375">
        <f>ADMIN1!U165</f>
        <v>0</v>
      </c>
      <c r="B159" s="376">
        <f>ADMIN1!V165</f>
        <v>1015</v>
      </c>
      <c r="C159" s="377" t="str">
        <f>ADMIN1!W165</f>
        <v>Patate douce BIO (Moyenne)</v>
      </c>
      <c r="D159" s="378">
        <f>ADMIN1!AS165</f>
        <v>0</v>
      </c>
      <c r="E159" s="378" t="str">
        <f>ADMIN1!AW165</f>
        <v>-</v>
      </c>
      <c r="F159" s="378" t="str">
        <f>ADMIN1!AZ165</f>
        <v>-</v>
      </c>
      <c r="G159" s="378" t="str">
        <f>ADMIN1!BC165</f>
        <v>-</v>
      </c>
      <c r="H159" s="378" t="str">
        <f>ADMIN1!BF165</f>
        <v>-</v>
      </c>
      <c r="I159" s="378" t="str">
        <f>ADMIN1!BI165</f>
        <v>-</v>
      </c>
      <c r="J159" s="378" t="str">
        <f>ADMIN1!BL165</f>
        <v>-</v>
      </c>
      <c r="K159" s="378" t="str">
        <f>ADMIN1!BO165</f>
        <v>-</v>
      </c>
      <c r="L159" s="378" t="str">
        <f>ADMIN1!BR165</f>
        <v>-</v>
      </c>
      <c r="M159" s="378" t="str">
        <f>ADMIN1!BU165</f>
        <v>-</v>
      </c>
      <c r="N159" s="378" t="str">
        <f>ADMIN1!BX165</f>
        <v>-</v>
      </c>
      <c r="O159" s="378" t="str">
        <f>ADMIN1!CA165</f>
        <v>-</v>
      </c>
      <c r="P159" s="378" t="str">
        <f>ADMIN1!CD165</f>
        <v>-</v>
      </c>
      <c r="Q159" s="378" t="str">
        <f>ADMIN1!CG165</f>
        <v>-</v>
      </c>
      <c r="R159" s="378" t="str">
        <f>ADMIN1!CJ165</f>
        <v>-</v>
      </c>
      <c r="S159" s="378" t="str">
        <f>ADMIN1!CM165</f>
        <v>-</v>
      </c>
      <c r="T159" s="382" t="str">
        <f>ADMIN1!CP165</f>
        <v>-</v>
      </c>
      <c r="U159" s="382" t="str">
        <f>ADMIN1!CS165</f>
        <v>-</v>
      </c>
      <c r="V159" s="382" t="str">
        <f>ADMIN1!CV165</f>
        <v>-</v>
      </c>
      <c r="W159" s="382" t="str">
        <f>ADMIN1!CY165</f>
        <v>-</v>
      </c>
      <c r="X159" s="382" t="str">
        <f>ADMIN1!DB165</f>
        <v>-</v>
      </c>
    </row>
    <row r="160" spans="1:24" ht="25" customHeight="1" x14ac:dyDescent="0.15">
      <c r="A160" s="375">
        <f>ADMIN1!U166</f>
        <v>0</v>
      </c>
      <c r="B160" s="376">
        <f>ADMIN1!V166</f>
        <v>1761</v>
      </c>
      <c r="C160" s="377" t="str">
        <f>ADMIN1!W166</f>
        <v>Patate Douce Violette BIO (Moyenne, grande) Nouvelle récolte</v>
      </c>
      <c r="D160" s="378">
        <f>ADMIN1!AS166</f>
        <v>0</v>
      </c>
      <c r="E160" s="378" t="str">
        <f>ADMIN1!AW166</f>
        <v>-</v>
      </c>
      <c r="F160" s="378" t="str">
        <f>ADMIN1!AZ166</f>
        <v>-</v>
      </c>
      <c r="G160" s="378" t="str">
        <f>ADMIN1!BC166</f>
        <v>-</v>
      </c>
      <c r="H160" s="378" t="str">
        <f>ADMIN1!BF166</f>
        <v>-</v>
      </c>
      <c r="I160" s="378" t="str">
        <f>ADMIN1!BI166</f>
        <v>-</v>
      </c>
      <c r="J160" s="378" t="str">
        <f>ADMIN1!BL166</f>
        <v>-</v>
      </c>
      <c r="K160" s="378" t="str">
        <f>ADMIN1!BO166</f>
        <v>-</v>
      </c>
      <c r="L160" s="378" t="str">
        <f>ADMIN1!BR166</f>
        <v>-</v>
      </c>
      <c r="M160" s="378" t="str">
        <f>ADMIN1!BU166</f>
        <v>-</v>
      </c>
      <c r="N160" s="378" t="str">
        <f>ADMIN1!BX166</f>
        <v>-</v>
      </c>
      <c r="O160" s="378" t="str">
        <f>ADMIN1!CA166</f>
        <v>-</v>
      </c>
      <c r="P160" s="378" t="str">
        <f>ADMIN1!CD166</f>
        <v>-</v>
      </c>
      <c r="Q160" s="378" t="str">
        <f>ADMIN1!CG166</f>
        <v>-</v>
      </c>
      <c r="R160" s="378" t="str">
        <f>ADMIN1!CJ166</f>
        <v>-</v>
      </c>
      <c r="S160" s="378" t="str">
        <f>ADMIN1!CM166</f>
        <v>-</v>
      </c>
      <c r="T160" s="382" t="str">
        <f>ADMIN1!CP166</f>
        <v>-</v>
      </c>
      <c r="U160" s="382" t="str">
        <f>ADMIN1!CS166</f>
        <v>-</v>
      </c>
      <c r="V160" s="382" t="str">
        <f>ADMIN1!CV166</f>
        <v>-</v>
      </c>
      <c r="W160" s="382" t="str">
        <f>ADMIN1!CY166</f>
        <v>-</v>
      </c>
      <c r="X160" s="382" t="str">
        <f>ADMIN1!DB166</f>
        <v>-</v>
      </c>
    </row>
    <row r="161" spans="1:24" ht="25" customHeight="1" x14ac:dyDescent="0.15">
      <c r="A161" s="375">
        <f>ADMIN1!U167</f>
        <v>0</v>
      </c>
      <c r="B161" s="376">
        <f>ADMIN1!V167</f>
        <v>3615</v>
      </c>
      <c r="C161" s="377" t="str">
        <f>ADMIN1!W167</f>
        <v>Pistache avec coque CRU (env. 1kg)</v>
      </c>
      <c r="D161" s="378">
        <f>ADMIN1!AS167</f>
        <v>0</v>
      </c>
      <c r="E161" s="378" t="str">
        <f>ADMIN1!AW167</f>
        <v>-</v>
      </c>
      <c r="F161" s="378" t="str">
        <f>ADMIN1!AZ167</f>
        <v>-</v>
      </c>
      <c r="G161" s="378" t="str">
        <f>ADMIN1!BC167</f>
        <v>-</v>
      </c>
      <c r="H161" s="378" t="str">
        <f>ADMIN1!BF167</f>
        <v>-</v>
      </c>
      <c r="I161" s="378" t="str">
        <f>ADMIN1!BI167</f>
        <v>-</v>
      </c>
      <c r="J161" s="378" t="str">
        <f>ADMIN1!BL167</f>
        <v>-</v>
      </c>
      <c r="K161" s="378" t="str">
        <f>ADMIN1!BO167</f>
        <v>-</v>
      </c>
      <c r="L161" s="378" t="str">
        <f>ADMIN1!BR167</f>
        <v>-</v>
      </c>
      <c r="M161" s="378" t="str">
        <f>ADMIN1!BU167</f>
        <v>-</v>
      </c>
      <c r="N161" s="378" t="str">
        <f>ADMIN1!BX167</f>
        <v>-</v>
      </c>
      <c r="O161" s="378" t="str">
        <f>ADMIN1!CA167</f>
        <v>-</v>
      </c>
      <c r="P161" s="378" t="str">
        <f>ADMIN1!CD167</f>
        <v>-</v>
      </c>
      <c r="Q161" s="378" t="str">
        <f>ADMIN1!CG167</f>
        <v>-</v>
      </c>
      <c r="R161" s="378" t="str">
        <f>ADMIN1!CJ167</f>
        <v>-</v>
      </c>
      <c r="S161" s="378" t="str">
        <f>ADMIN1!CM167</f>
        <v>-</v>
      </c>
      <c r="T161" s="382" t="str">
        <f>ADMIN1!CP167</f>
        <v>-</v>
      </c>
      <c r="U161" s="382" t="str">
        <f>ADMIN1!CS167</f>
        <v>-</v>
      </c>
      <c r="V161" s="382" t="str">
        <f>ADMIN1!CV167</f>
        <v>-</v>
      </c>
      <c r="W161" s="382" t="str">
        <f>ADMIN1!CY167</f>
        <v>-</v>
      </c>
      <c r="X161" s="382" t="str">
        <f>ADMIN1!DB167</f>
        <v>-</v>
      </c>
    </row>
    <row r="162" spans="1:24" ht="25" customHeight="1" x14ac:dyDescent="0.15">
      <c r="A162" s="375">
        <f>ADMIN1!U168</f>
        <v>0</v>
      </c>
      <c r="B162" s="376">
        <f>ADMIN1!V168</f>
        <v>3615</v>
      </c>
      <c r="C162" s="377" t="str">
        <f>ADMIN1!W168</f>
        <v>Pistache avec coque CRU (env. 500g)</v>
      </c>
      <c r="D162" s="378">
        <f>ADMIN1!AS168</f>
        <v>0</v>
      </c>
      <c r="E162" s="378" t="str">
        <f>ADMIN1!AW168</f>
        <v>-</v>
      </c>
      <c r="F162" s="378" t="str">
        <f>ADMIN1!AZ168</f>
        <v>-</v>
      </c>
      <c r="G162" s="378" t="str">
        <f>ADMIN1!BC168</f>
        <v>-</v>
      </c>
      <c r="H162" s="378" t="str">
        <f>ADMIN1!BF168</f>
        <v>-</v>
      </c>
      <c r="I162" s="378" t="str">
        <f>ADMIN1!BI168</f>
        <v>-</v>
      </c>
      <c r="J162" s="378" t="str">
        <f>ADMIN1!BL168</f>
        <v>-</v>
      </c>
      <c r="K162" s="378" t="str">
        <f>ADMIN1!BO168</f>
        <v>-</v>
      </c>
      <c r="L162" s="378" t="str">
        <f>ADMIN1!BR168</f>
        <v>-</v>
      </c>
      <c r="M162" s="378" t="str">
        <f>ADMIN1!BU168</f>
        <v>-</v>
      </c>
      <c r="N162" s="378" t="str">
        <f>ADMIN1!BX168</f>
        <v>-</v>
      </c>
      <c r="O162" s="378" t="str">
        <f>ADMIN1!CA168</f>
        <v>-</v>
      </c>
      <c r="P162" s="378" t="str">
        <f>ADMIN1!CD168</f>
        <v>-</v>
      </c>
      <c r="Q162" s="378" t="str">
        <f>ADMIN1!CG168</f>
        <v>-</v>
      </c>
      <c r="R162" s="378" t="str">
        <f>ADMIN1!CJ168</f>
        <v>-</v>
      </c>
      <c r="S162" s="378" t="str">
        <f>ADMIN1!CM168</f>
        <v>-</v>
      </c>
      <c r="T162" s="382" t="str">
        <f>ADMIN1!CP168</f>
        <v>-</v>
      </c>
      <c r="U162" s="382" t="str">
        <f>ADMIN1!CS168</f>
        <v>-</v>
      </c>
      <c r="V162" s="382" t="str">
        <f>ADMIN1!CV168</f>
        <v>-</v>
      </c>
      <c r="W162" s="382" t="str">
        <f>ADMIN1!CY168</f>
        <v>-</v>
      </c>
      <c r="X162" s="382" t="str">
        <f>ADMIN1!DB168</f>
        <v>-</v>
      </c>
    </row>
    <row r="163" spans="1:24" ht="25" customHeight="1" x14ac:dyDescent="0.15">
      <c r="A163" s="375">
        <f>ADMIN1!U169</f>
        <v>0</v>
      </c>
      <c r="B163" s="376">
        <f>ADMIN1!V169</f>
        <v>3967</v>
      </c>
      <c r="C163" s="377" t="str">
        <f>ADMIN1!W169</f>
        <v>Pitaya (fruit du dragon, jaune à l'extérieur et pulpe blanche)</v>
      </c>
      <c r="D163" s="378">
        <f>ADMIN1!AS169</f>
        <v>0</v>
      </c>
      <c r="E163" s="378" t="str">
        <f>ADMIN1!AW169</f>
        <v>-</v>
      </c>
      <c r="F163" s="378" t="str">
        <f>ADMIN1!AZ169</f>
        <v>-</v>
      </c>
      <c r="G163" s="378" t="str">
        <f>ADMIN1!BC169</f>
        <v>-</v>
      </c>
      <c r="H163" s="378" t="str">
        <f>ADMIN1!BF169</f>
        <v>-</v>
      </c>
      <c r="I163" s="378" t="str">
        <f>ADMIN1!BI169</f>
        <v>-</v>
      </c>
      <c r="J163" s="378" t="str">
        <f>ADMIN1!BL169</f>
        <v>-</v>
      </c>
      <c r="K163" s="378" t="str">
        <f>ADMIN1!BO169</f>
        <v>-</v>
      </c>
      <c r="L163" s="378" t="str">
        <f>ADMIN1!BR169</f>
        <v>-</v>
      </c>
      <c r="M163" s="378" t="str">
        <f>ADMIN1!BU169</f>
        <v>-</v>
      </c>
      <c r="N163" s="378" t="str">
        <f>ADMIN1!BX169</f>
        <v>-</v>
      </c>
      <c r="O163" s="378" t="str">
        <f>ADMIN1!CA169</f>
        <v>-</v>
      </c>
      <c r="P163" s="378" t="str">
        <f>ADMIN1!CD169</f>
        <v>-</v>
      </c>
      <c r="Q163" s="378" t="str">
        <f>ADMIN1!CG169</f>
        <v>-</v>
      </c>
      <c r="R163" s="378" t="str">
        <f>ADMIN1!CJ169</f>
        <v>-</v>
      </c>
      <c r="S163" s="378" t="str">
        <f>ADMIN1!CM169</f>
        <v>-</v>
      </c>
      <c r="T163" s="382" t="str">
        <f>ADMIN1!CP169</f>
        <v>-</v>
      </c>
      <c r="U163" s="382" t="str">
        <f>ADMIN1!CS169</f>
        <v>-</v>
      </c>
      <c r="V163" s="382" t="str">
        <f>ADMIN1!CV169</f>
        <v>-</v>
      </c>
      <c r="W163" s="382" t="str">
        <f>ADMIN1!CY169</f>
        <v>-</v>
      </c>
      <c r="X163" s="382" t="str">
        <f>ADMIN1!DB169</f>
        <v>-</v>
      </c>
    </row>
    <row r="164" spans="1:24" ht="25" customHeight="1" x14ac:dyDescent="0.15">
      <c r="A164" s="375">
        <f>ADMIN1!U170</f>
        <v>0</v>
      </c>
      <c r="B164" s="376">
        <f>ADMIN1!V170</f>
        <v>1982</v>
      </c>
      <c r="C164" s="377" t="str">
        <f>ADMIN1!W170</f>
        <v>Pitaya rouge BIO</v>
      </c>
      <c r="D164" s="378">
        <f>ADMIN1!AS170</f>
        <v>0</v>
      </c>
      <c r="E164" s="378" t="str">
        <f>ADMIN1!AW170</f>
        <v>-</v>
      </c>
      <c r="F164" s="378" t="str">
        <f>ADMIN1!AZ170</f>
        <v>-</v>
      </c>
      <c r="G164" s="378" t="str">
        <f>ADMIN1!BC170</f>
        <v>-</v>
      </c>
      <c r="H164" s="378" t="str">
        <f>ADMIN1!BF170</f>
        <v>-</v>
      </c>
      <c r="I164" s="378" t="str">
        <f>ADMIN1!BI170</f>
        <v>-</v>
      </c>
      <c r="J164" s="378" t="str">
        <f>ADMIN1!BL170</f>
        <v>-</v>
      </c>
      <c r="K164" s="378" t="str">
        <f>ADMIN1!BO170</f>
        <v>-</v>
      </c>
      <c r="L164" s="378" t="str">
        <f>ADMIN1!BR170</f>
        <v>-</v>
      </c>
      <c r="M164" s="378" t="str">
        <f>ADMIN1!BU170</f>
        <v>-</v>
      </c>
      <c r="N164" s="378" t="str">
        <f>ADMIN1!BX170</f>
        <v>-</v>
      </c>
      <c r="O164" s="378" t="str">
        <f>ADMIN1!CA170</f>
        <v>-</v>
      </c>
      <c r="P164" s="378" t="str">
        <f>ADMIN1!CD170</f>
        <v>-</v>
      </c>
      <c r="Q164" s="378" t="str">
        <f>ADMIN1!CG170</f>
        <v>-</v>
      </c>
      <c r="R164" s="378" t="str">
        <f>ADMIN1!CJ170</f>
        <v>-</v>
      </c>
      <c r="S164" s="378" t="str">
        <f>ADMIN1!CM170</f>
        <v>-</v>
      </c>
      <c r="T164" s="382" t="str">
        <f>ADMIN1!CP170</f>
        <v>-</v>
      </c>
      <c r="U164" s="382" t="str">
        <f>ADMIN1!CS170</f>
        <v>-</v>
      </c>
      <c r="V164" s="382" t="str">
        <f>ADMIN1!CV170</f>
        <v>-</v>
      </c>
      <c r="W164" s="382" t="str">
        <f>ADMIN1!CY170</f>
        <v>-</v>
      </c>
      <c r="X164" s="382" t="str">
        <f>ADMIN1!DB170</f>
        <v>-</v>
      </c>
    </row>
    <row r="165" spans="1:24" ht="25" customHeight="1" x14ac:dyDescent="0.15">
      <c r="A165" s="375">
        <f>ADMIN1!U171</f>
        <v>0</v>
      </c>
      <c r="B165" s="376">
        <f>ADMIN1!V171</f>
        <v>3043</v>
      </c>
      <c r="C165" s="377" t="str">
        <f>ADMIN1!W171</f>
        <v xml:space="preserve">Poire Conférence  </v>
      </c>
      <c r="D165" s="378">
        <f>ADMIN1!AS171</f>
        <v>0</v>
      </c>
      <c r="E165" s="378" t="str">
        <f>ADMIN1!AW171</f>
        <v>-</v>
      </c>
      <c r="F165" s="378" t="str">
        <f>ADMIN1!AZ171</f>
        <v>-</v>
      </c>
      <c r="G165" s="378" t="str">
        <f>ADMIN1!BC171</f>
        <v>-</v>
      </c>
      <c r="H165" s="378" t="str">
        <f>ADMIN1!BF171</f>
        <v>-</v>
      </c>
      <c r="I165" s="378" t="str">
        <f>ADMIN1!BI171</f>
        <v>-</v>
      </c>
      <c r="J165" s="378" t="str">
        <f>ADMIN1!BL171</f>
        <v>-</v>
      </c>
      <c r="K165" s="378" t="str">
        <f>ADMIN1!BO171</f>
        <v>-</v>
      </c>
      <c r="L165" s="378" t="str">
        <f>ADMIN1!BR171</f>
        <v>-</v>
      </c>
      <c r="M165" s="378" t="str">
        <f>ADMIN1!BU171</f>
        <v>-</v>
      </c>
      <c r="N165" s="378" t="str">
        <f>ADMIN1!BX171</f>
        <v>-</v>
      </c>
      <c r="O165" s="378" t="str">
        <f>ADMIN1!CA171</f>
        <v>-</v>
      </c>
      <c r="P165" s="378" t="str">
        <f>ADMIN1!CD171</f>
        <v>-</v>
      </c>
      <c r="Q165" s="378" t="str">
        <f>ADMIN1!CG171</f>
        <v>-</v>
      </c>
      <c r="R165" s="378" t="str">
        <f>ADMIN1!CJ171</f>
        <v>-</v>
      </c>
      <c r="S165" s="378" t="str">
        <f>ADMIN1!CM171</f>
        <v>-</v>
      </c>
      <c r="T165" s="382" t="str">
        <f>ADMIN1!CP171</f>
        <v>-</v>
      </c>
      <c r="U165" s="382" t="str">
        <f>ADMIN1!CS171</f>
        <v>-</v>
      </c>
      <c r="V165" s="382" t="str">
        <f>ADMIN1!CV171</f>
        <v>-</v>
      </c>
      <c r="W165" s="382" t="str">
        <f>ADMIN1!CY171</f>
        <v>-</v>
      </c>
      <c r="X165" s="382" t="str">
        <f>ADMIN1!DB171</f>
        <v>-</v>
      </c>
    </row>
    <row r="166" spans="1:24" ht="25" customHeight="1" x14ac:dyDescent="0.15">
      <c r="A166" s="375">
        <f>ADMIN1!U172</f>
        <v>0</v>
      </c>
      <c r="B166" s="376">
        <f>ADMIN1!V172</f>
        <v>1123</v>
      </c>
      <c r="C166" s="377" t="str">
        <f>ADMIN1!W172</f>
        <v>Poire Conférence BIO</v>
      </c>
      <c r="D166" s="378">
        <f>ADMIN1!AS172</f>
        <v>0</v>
      </c>
      <c r="E166" s="378" t="str">
        <f>ADMIN1!AW172</f>
        <v>-</v>
      </c>
      <c r="F166" s="378" t="str">
        <f>ADMIN1!AZ172</f>
        <v>-</v>
      </c>
      <c r="G166" s="378" t="str">
        <f>ADMIN1!BC172</f>
        <v>-</v>
      </c>
      <c r="H166" s="378" t="str">
        <f>ADMIN1!BF172</f>
        <v>-</v>
      </c>
      <c r="I166" s="378" t="str">
        <f>ADMIN1!BI172</f>
        <v>-</v>
      </c>
      <c r="J166" s="378" t="str">
        <f>ADMIN1!BL172</f>
        <v>-</v>
      </c>
      <c r="K166" s="378" t="str">
        <f>ADMIN1!BO172</f>
        <v>-</v>
      </c>
      <c r="L166" s="378" t="str">
        <f>ADMIN1!BR172</f>
        <v>-</v>
      </c>
      <c r="M166" s="378" t="str">
        <f>ADMIN1!BU172</f>
        <v>-</v>
      </c>
      <c r="N166" s="378" t="str">
        <f>ADMIN1!BX172</f>
        <v>-</v>
      </c>
      <c r="O166" s="378" t="str">
        <f>ADMIN1!CA172</f>
        <v>-</v>
      </c>
      <c r="P166" s="378" t="str">
        <f>ADMIN1!CD172</f>
        <v>-</v>
      </c>
      <c r="Q166" s="378" t="str">
        <f>ADMIN1!CG172</f>
        <v>-</v>
      </c>
      <c r="R166" s="378" t="str">
        <f>ADMIN1!CJ172</f>
        <v>-</v>
      </c>
      <c r="S166" s="378" t="str">
        <f>ADMIN1!CM172</f>
        <v>-</v>
      </c>
      <c r="T166" s="382" t="str">
        <f>ADMIN1!CP172</f>
        <v>-</v>
      </c>
      <c r="U166" s="382" t="str">
        <f>ADMIN1!CS172</f>
        <v>-</v>
      </c>
      <c r="V166" s="382" t="str">
        <f>ADMIN1!CV172</f>
        <v>-</v>
      </c>
      <c r="W166" s="382" t="str">
        <f>ADMIN1!CY172</f>
        <v>-</v>
      </c>
      <c r="X166" s="382" t="str">
        <f>ADMIN1!DB172</f>
        <v>-</v>
      </c>
    </row>
    <row r="167" spans="1:24" ht="25" customHeight="1" x14ac:dyDescent="0.15">
      <c r="A167" s="375">
        <f>ADMIN1!U173</f>
        <v>0</v>
      </c>
      <c r="B167" s="376">
        <f>ADMIN1!V173</f>
        <v>1062</v>
      </c>
      <c r="C167" s="377" t="str">
        <f>ADMIN1!W173</f>
        <v>Poireau BIO</v>
      </c>
      <c r="D167" s="378">
        <f>ADMIN1!AS173</f>
        <v>0</v>
      </c>
      <c r="E167" s="378" t="str">
        <f>ADMIN1!AW173</f>
        <v>-</v>
      </c>
      <c r="F167" s="378" t="str">
        <f>ADMIN1!AZ173</f>
        <v>-</v>
      </c>
      <c r="G167" s="378" t="str">
        <f>ADMIN1!BC173</f>
        <v>-</v>
      </c>
      <c r="H167" s="378" t="str">
        <f>ADMIN1!BF173</f>
        <v>-</v>
      </c>
      <c r="I167" s="378" t="str">
        <f>ADMIN1!BI173</f>
        <v>-</v>
      </c>
      <c r="J167" s="378" t="str">
        <f>ADMIN1!BL173</f>
        <v>-</v>
      </c>
      <c r="K167" s="378" t="str">
        <f>ADMIN1!BO173</f>
        <v>-</v>
      </c>
      <c r="L167" s="378" t="str">
        <f>ADMIN1!BR173</f>
        <v>-</v>
      </c>
      <c r="M167" s="378" t="str">
        <f>ADMIN1!BU173</f>
        <v>-</v>
      </c>
      <c r="N167" s="378" t="str">
        <f>ADMIN1!BX173</f>
        <v>-</v>
      </c>
      <c r="O167" s="378" t="str">
        <f>ADMIN1!CA173</f>
        <v>-</v>
      </c>
      <c r="P167" s="378" t="str">
        <f>ADMIN1!CD173</f>
        <v>-</v>
      </c>
      <c r="Q167" s="378" t="str">
        <f>ADMIN1!CG173</f>
        <v>-</v>
      </c>
      <c r="R167" s="378" t="str">
        <f>ADMIN1!CJ173</f>
        <v>-</v>
      </c>
      <c r="S167" s="378" t="str">
        <f>ADMIN1!CM173</f>
        <v>-</v>
      </c>
      <c r="T167" s="382" t="str">
        <f>ADMIN1!CP173</f>
        <v>-</v>
      </c>
      <c r="U167" s="382" t="str">
        <f>ADMIN1!CS173</f>
        <v>-</v>
      </c>
      <c r="V167" s="382" t="str">
        <f>ADMIN1!CV173</f>
        <v>-</v>
      </c>
      <c r="W167" s="382" t="str">
        <f>ADMIN1!CY173</f>
        <v>-</v>
      </c>
      <c r="X167" s="382" t="str">
        <f>ADMIN1!DB173</f>
        <v>-</v>
      </c>
    </row>
    <row r="168" spans="1:24" ht="25" customHeight="1" x14ac:dyDescent="0.15">
      <c r="A168" s="375">
        <f>ADMIN1!U174</f>
        <v>0</v>
      </c>
      <c r="B168" s="376">
        <f>ADMIN1!V174</f>
        <v>3313</v>
      </c>
      <c r="C168" s="377" t="str">
        <f>ADMIN1!W174</f>
        <v>Poivron mini en couleur</v>
      </c>
      <c r="D168" s="378">
        <f>ADMIN1!AS174</f>
        <v>0</v>
      </c>
      <c r="E168" s="378" t="str">
        <f>ADMIN1!AW174</f>
        <v>-</v>
      </c>
      <c r="F168" s="378" t="str">
        <f>ADMIN1!AZ174</f>
        <v>-</v>
      </c>
      <c r="G168" s="378" t="str">
        <f>ADMIN1!BC174</f>
        <v>-</v>
      </c>
      <c r="H168" s="378" t="str">
        <f>ADMIN1!BF174</f>
        <v>-</v>
      </c>
      <c r="I168" s="378" t="str">
        <f>ADMIN1!BI174</f>
        <v>-</v>
      </c>
      <c r="J168" s="378" t="str">
        <f>ADMIN1!BL174</f>
        <v>-</v>
      </c>
      <c r="K168" s="378" t="str">
        <f>ADMIN1!BO174</f>
        <v>-</v>
      </c>
      <c r="L168" s="378" t="str">
        <f>ADMIN1!BR174</f>
        <v>-</v>
      </c>
      <c r="M168" s="378" t="str">
        <f>ADMIN1!BU174</f>
        <v>-</v>
      </c>
      <c r="N168" s="378" t="str">
        <f>ADMIN1!BX174</f>
        <v>-</v>
      </c>
      <c r="O168" s="378" t="str">
        <f>ADMIN1!CA174</f>
        <v>-</v>
      </c>
      <c r="P168" s="378" t="str">
        <f>ADMIN1!CD174</f>
        <v>-</v>
      </c>
      <c r="Q168" s="378" t="str">
        <f>ADMIN1!CG174</f>
        <v>-</v>
      </c>
      <c r="R168" s="378" t="str">
        <f>ADMIN1!CJ174</f>
        <v>-</v>
      </c>
      <c r="S168" s="378" t="str">
        <f>ADMIN1!CM174</f>
        <v>-</v>
      </c>
      <c r="T168" s="382" t="str">
        <f>ADMIN1!CP174</f>
        <v>-</v>
      </c>
      <c r="U168" s="382" t="str">
        <f>ADMIN1!CS174</f>
        <v>-</v>
      </c>
      <c r="V168" s="382" t="str">
        <f>ADMIN1!CV174</f>
        <v>-</v>
      </c>
      <c r="W168" s="382" t="str">
        <f>ADMIN1!CY174</f>
        <v>-</v>
      </c>
      <c r="X168" s="382" t="str">
        <f>ADMIN1!DB174</f>
        <v>-</v>
      </c>
    </row>
    <row r="169" spans="1:24" ht="25" customHeight="1" x14ac:dyDescent="0.15">
      <c r="A169" s="375">
        <f>ADMIN1!U175</f>
        <v>0</v>
      </c>
      <c r="B169" s="376">
        <f>ADMIN1!V175</f>
        <v>1043</v>
      </c>
      <c r="C169" s="377" t="str">
        <f>ADMIN1!W175</f>
        <v>Poivron rouge Ramiro BIO</v>
      </c>
      <c r="D169" s="378">
        <f>ADMIN1!AS175</f>
        <v>0</v>
      </c>
      <c r="E169" s="378" t="str">
        <f>ADMIN1!AW175</f>
        <v>-</v>
      </c>
      <c r="F169" s="378" t="str">
        <f>ADMIN1!AZ175</f>
        <v>-</v>
      </c>
      <c r="G169" s="378" t="str">
        <f>ADMIN1!BC175</f>
        <v>-</v>
      </c>
      <c r="H169" s="378" t="str">
        <f>ADMIN1!BF175</f>
        <v>-</v>
      </c>
      <c r="I169" s="378" t="str">
        <f>ADMIN1!BI175</f>
        <v>-</v>
      </c>
      <c r="J169" s="378" t="str">
        <f>ADMIN1!BL175</f>
        <v>-</v>
      </c>
      <c r="K169" s="378" t="str">
        <f>ADMIN1!BO175</f>
        <v>-</v>
      </c>
      <c r="L169" s="378" t="str">
        <f>ADMIN1!BR175</f>
        <v>-</v>
      </c>
      <c r="M169" s="378" t="str">
        <f>ADMIN1!BU175</f>
        <v>-</v>
      </c>
      <c r="N169" s="378" t="str">
        <f>ADMIN1!BX175</f>
        <v>-</v>
      </c>
      <c r="O169" s="378" t="str">
        <f>ADMIN1!CA175</f>
        <v>-</v>
      </c>
      <c r="P169" s="378" t="str">
        <f>ADMIN1!CD175</f>
        <v>-</v>
      </c>
      <c r="Q169" s="378" t="str">
        <f>ADMIN1!CG175</f>
        <v>-</v>
      </c>
      <c r="R169" s="378" t="str">
        <f>ADMIN1!CJ175</f>
        <v>-</v>
      </c>
      <c r="S169" s="378" t="str">
        <f>ADMIN1!CM175</f>
        <v>-</v>
      </c>
      <c r="T169" s="382" t="str">
        <f>ADMIN1!CP175</f>
        <v>-</v>
      </c>
      <c r="U169" s="382" t="str">
        <f>ADMIN1!CS175</f>
        <v>-</v>
      </c>
      <c r="V169" s="382" t="str">
        <f>ADMIN1!CV175</f>
        <v>-</v>
      </c>
      <c r="W169" s="382" t="str">
        <f>ADMIN1!CY175</f>
        <v>-</v>
      </c>
      <c r="X169" s="382" t="str">
        <f>ADMIN1!DB175</f>
        <v>-</v>
      </c>
    </row>
    <row r="170" spans="1:24" ht="25" customHeight="1" x14ac:dyDescent="0.15">
      <c r="A170" s="375">
        <f>ADMIN1!U176</f>
        <v>0</v>
      </c>
      <c r="B170" s="376">
        <f>ADMIN1!V176</f>
        <v>6041</v>
      </c>
      <c r="C170" s="377" t="str">
        <f>ADMIN1!W176</f>
        <v>Polen Frais BIO (bocal 500g)</v>
      </c>
      <c r="D170" s="378">
        <f>ADMIN1!AS176</f>
        <v>0</v>
      </c>
      <c r="E170" s="378" t="str">
        <f>ADMIN1!AW176</f>
        <v>-</v>
      </c>
      <c r="F170" s="378" t="str">
        <f>ADMIN1!AZ176</f>
        <v>-</v>
      </c>
      <c r="G170" s="378" t="str">
        <f>ADMIN1!BC176</f>
        <v>-</v>
      </c>
      <c r="H170" s="378" t="str">
        <f>ADMIN1!BF176</f>
        <v>-</v>
      </c>
      <c r="I170" s="378" t="str">
        <f>ADMIN1!BI176</f>
        <v>-</v>
      </c>
      <c r="J170" s="378" t="str">
        <f>ADMIN1!BL176</f>
        <v>-</v>
      </c>
      <c r="K170" s="378" t="str">
        <f>ADMIN1!BO176</f>
        <v>-</v>
      </c>
      <c r="L170" s="378" t="str">
        <f>ADMIN1!BR176</f>
        <v>-</v>
      </c>
      <c r="M170" s="378" t="str">
        <f>ADMIN1!BU176</f>
        <v>-</v>
      </c>
      <c r="N170" s="378" t="str">
        <f>ADMIN1!BX176</f>
        <v>-</v>
      </c>
      <c r="O170" s="378" t="str">
        <f>ADMIN1!CA176</f>
        <v>-</v>
      </c>
      <c r="P170" s="378" t="str">
        <f>ADMIN1!CD176</f>
        <v>-</v>
      </c>
      <c r="Q170" s="378" t="str">
        <f>ADMIN1!CG176</f>
        <v>-</v>
      </c>
      <c r="R170" s="378" t="str">
        <f>ADMIN1!CJ176</f>
        <v>-</v>
      </c>
      <c r="S170" s="378" t="str">
        <f>ADMIN1!CM176</f>
        <v>-</v>
      </c>
      <c r="T170" s="382" t="str">
        <f>ADMIN1!CP176</f>
        <v>-</v>
      </c>
      <c r="U170" s="382" t="str">
        <f>ADMIN1!CS176</f>
        <v>-</v>
      </c>
      <c r="V170" s="382" t="str">
        <f>ADMIN1!CV176</f>
        <v>-</v>
      </c>
      <c r="W170" s="382" t="str">
        <f>ADMIN1!CY176</f>
        <v>-</v>
      </c>
      <c r="X170" s="382" t="str">
        <f>ADMIN1!DB176</f>
        <v>-</v>
      </c>
    </row>
    <row r="171" spans="1:24" ht="25" customHeight="1" x14ac:dyDescent="0.15">
      <c r="A171" s="375">
        <f>ADMIN1!U177</f>
        <v>0</v>
      </c>
      <c r="B171" s="376" t="str">
        <f>ADMIN1!V177</f>
        <v>1564</v>
      </c>
      <c r="C171" s="377" t="str">
        <f>ADMIN1!W177</f>
        <v>Polen sec BIO (bocal 500g)</v>
      </c>
      <c r="D171" s="378">
        <f>ADMIN1!AS177</f>
        <v>0</v>
      </c>
      <c r="E171" s="378" t="str">
        <f>ADMIN1!AW177</f>
        <v>-</v>
      </c>
      <c r="F171" s="378" t="str">
        <f>ADMIN1!AZ177</f>
        <v>-</v>
      </c>
      <c r="G171" s="378" t="str">
        <f>ADMIN1!BC177</f>
        <v>-</v>
      </c>
      <c r="H171" s="378" t="str">
        <f>ADMIN1!BF177</f>
        <v>-</v>
      </c>
      <c r="I171" s="378" t="str">
        <f>ADMIN1!BI177</f>
        <v>-</v>
      </c>
      <c r="J171" s="378" t="str">
        <f>ADMIN1!BL177</f>
        <v>-</v>
      </c>
      <c r="K171" s="378" t="str">
        <f>ADMIN1!BO177</f>
        <v>-</v>
      </c>
      <c r="L171" s="378" t="str">
        <f>ADMIN1!BR177</f>
        <v>-</v>
      </c>
      <c r="M171" s="378" t="str">
        <f>ADMIN1!BU177</f>
        <v>-</v>
      </c>
      <c r="N171" s="378" t="str">
        <f>ADMIN1!BX177</f>
        <v>-</v>
      </c>
      <c r="O171" s="378" t="str">
        <f>ADMIN1!CA177</f>
        <v>-</v>
      </c>
      <c r="P171" s="378" t="str">
        <f>ADMIN1!CD177</f>
        <v>-</v>
      </c>
      <c r="Q171" s="378" t="str">
        <f>ADMIN1!CG177</f>
        <v>-</v>
      </c>
      <c r="R171" s="378" t="str">
        <f>ADMIN1!CJ177</f>
        <v>-</v>
      </c>
      <c r="S171" s="378" t="str">
        <f>ADMIN1!CM177</f>
        <v>-</v>
      </c>
      <c r="T171" s="382" t="str">
        <f>ADMIN1!CP177</f>
        <v>-</v>
      </c>
      <c r="U171" s="382" t="str">
        <f>ADMIN1!CS177</f>
        <v>-</v>
      </c>
      <c r="V171" s="382" t="str">
        <f>ADMIN1!CV177</f>
        <v>-</v>
      </c>
      <c r="W171" s="382" t="str">
        <f>ADMIN1!CY177</f>
        <v>-</v>
      </c>
      <c r="X171" s="382" t="str">
        <f>ADMIN1!DB177</f>
        <v>-</v>
      </c>
    </row>
    <row r="172" spans="1:24" ht="25" customHeight="1" x14ac:dyDescent="0.15">
      <c r="A172" s="375">
        <f>ADMIN1!U178</f>
        <v>0</v>
      </c>
      <c r="B172" s="376">
        <f>ADMIN1!V178</f>
        <v>6121</v>
      </c>
      <c r="C172" s="377" t="str">
        <f>ADMIN1!W178</f>
        <v>Pomme de terre Lucinda blanche BIO</v>
      </c>
      <c r="D172" s="378">
        <f>ADMIN1!AS178</f>
        <v>0</v>
      </c>
      <c r="E172" s="378" t="str">
        <f>ADMIN1!AW178</f>
        <v>-</v>
      </c>
      <c r="F172" s="378" t="str">
        <f>ADMIN1!AZ178</f>
        <v>-</v>
      </c>
      <c r="G172" s="378" t="str">
        <f>ADMIN1!BC178</f>
        <v>-</v>
      </c>
      <c r="H172" s="378" t="str">
        <f>ADMIN1!BF178</f>
        <v>-</v>
      </c>
      <c r="I172" s="378" t="str">
        <f>ADMIN1!BI178</f>
        <v>-</v>
      </c>
      <c r="J172" s="378" t="str">
        <f>ADMIN1!BL178</f>
        <v>-</v>
      </c>
      <c r="K172" s="378" t="str">
        <f>ADMIN1!BO178</f>
        <v>-</v>
      </c>
      <c r="L172" s="378" t="str">
        <f>ADMIN1!BR178</f>
        <v>-</v>
      </c>
      <c r="M172" s="378" t="str">
        <f>ADMIN1!BU178</f>
        <v>-</v>
      </c>
      <c r="N172" s="378" t="str">
        <f>ADMIN1!BX178</f>
        <v>-</v>
      </c>
      <c r="O172" s="378" t="str">
        <f>ADMIN1!CA178</f>
        <v>-</v>
      </c>
      <c r="P172" s="378" t="str">
        <f>ADMIN1!CD178</f>
        <v>-</v>
      </c>
      <c r="Q172" s="378" t="str">
        <f>ADMIN1!CG178</f>
        <v>-</v>
      </c>
      <c r="R172" s="378" t="str">
        <f>ADMIN1!CJ178</f>
        <v>-</v>
      </c>
      <c r="S172" s="378" t="str">
        <f>ADMIN1!CM178</f>
        <v>-</v>
      </c>
      <c r="T172" s="382" t="str">
        <f>ADMIN1!CP178</f>
        <v>-</v>
      </c>
      <c r="U172" s="382" t="str">
        <f>ADMIN1!CS178</f>
        <v>-</v>
      </c>
      <c r="V172" s="382" t="str">
        <f>ADMIN1!CV178</f>
        <v>-</v>
      </c>
      <c r="W172" s="382" t="str">
        <f>ADMIN1!CY178</f>
        <v>-</v>
      </c>
      <c r="X172" s="382" t="str">
        <f>ADMIN1!DB178</f>
        <v>-</v>
      </c>
    </row>
    <row r="173" spans="1:24" ht="25" customHeight="1" x14ac:dyDescent="0.15">
      <c r="A173" s="375">
        <f>ADMIN1!U179</f>
        <v>0</v>
      </c>
      <c r="B173" s="376">
        <f>ADMIN1!V179</f>
        <v>1147</v>
      </c>
      <c r="C173" s="377" t="str">
        <f>ADMIN1!W179</f>
        <v>Pomme de terre rouge BIO</v>
      </c>
      <c r="D173" s="378">
        <f>ADMIN1!AS179</f>
        <v>0</v>
      </c>
      <c r="E173" s="378" t="str">
        <f>ADMIN1!AW179</f>
        <v>-</v>
      </c>
      <c r="F173" s="378" t="str">
        <f>ADMIN1!AZ179</f>
        <v>-</v>
      </c>
      <c r="G173" s="378" t="str">
        <f>ADMIN1!BC179</f>
        <v>-</v>
      </c>
      <c r="H173" s="378" t="str">
        <f>ADMIN1!BF179</f>
        <v>-</v>
      </c>
      <c r="I173" s="378" t="str">
        <f>ADMIN1!BI179</f>
        <v>-</v>
      </c>
      <c r="J173" s="378" t="str">
        <f>ADMIN1!BL179</f>
        <v>-</v>
      </c>
      <c r="K173" s="378" t="str">
        <f>ADMIN1!BO179</f>
        <v>-</v>
      </c>
      <c r="L173" s="378" t="str">
        <f>ADMIN1!BR179</f>
        <v>-</v>
      </c>
      <c r="M173" s="378" t="str">
        <f>ADMIN1!BU179</f>
        <v>-</v>
      </c>
      <c r="N173" s="378" t="str">
        <f>ADMIN1!BX179</f>
        <v>-</v>
      </c>
      <c r="O173" s="378" t="str">
        <f>ADMIN1!CA179</f>
        <v>-</v>
      </c>
      <c r="P173" s="378" t="str">
        <f>ADMIN1!CD179</f>
        <v>-</v>
      </c>
      <c r="Q173" s="378" t="str">
        <f>ADMIN1!CG179</f>
        <v>-</v>
      </c>
      <c r="R173" s="378" t="str">
        <f>ADMIN1!CJ179</f>
        <v>-</v>
      </c>
      <c r="S173" s="378" t="str">
        <f>ADMIN1!CM179</f>
        <v>-</v>
      </c>
      <c r="T173" s="382" t="str">
        <f>ADMIN1!CP179</f>
        <v>-</v>
      </c>
      <c r="U173" s="382" t="str">
        <f>ADMIN1!CS179</f>
        <v>-</v>
      </c>
      <c r="V173" s="382" t="str">
        <f>ADMIN1!CV179</f>
        <v>-</v>
      </c>
      <c r="W173" s="382" t="str">
        <f>ADMIN1!CY179</f>
        <v>-</v>
      </c>
      <c r="X173" s="382" t="str">
        <f>ADMIN1!DB179</f>
        <v>-</v>
      </c>
    </row>
    <row r="174" spans="1:24" ht="25" customHeight="1" x14ac:dyDescent="0.15">
      <c r="A174" s="375">
        <f>ADMIN1!U180</f>
        <v>0</v>
      </c>
      <c r="B174" s="376" t="str">
        <f>ADMIN1!V180</f>
        <v>5124-3852</v>
      </c>
      <c r="C174" s="377" t="str">
        <f>ADMIN1!W180</f>
        <v>Pomme Golden</v>
      </c>
      <c r="D174" s="378">
        <f>ADMIN1!AS180</f>
        <v>0</v>
      </c>
      <c r="E174" s="378" t="str">
        <f>ADMIN1!AW180</f>
        <v>-</v>
      </c>
      <c r="F174" s="378" t="str">
        <f>ADMIN1!AZ180</f>
        <v>-</v>
      </c>
      <c r="G174" s="378" t="str">
        <f>ADMIN1!BC180</f>
        <v>-</v>
      </c>
      <c r="H174" s="378" t="str">
        <f>ADMIN1!BF180</f>
        <v>-</v>
      </c>
      <c r="I174" s="378" t="str">
        <f>ADMIN1!BI180</f>
        <v>-</v>
      </c>
      <c r="J174" s="378" t="str">
        <f>ADMIN1!BL180</f>
        <v>-</v>
      </c>
      <c r="K174" s="378" t="str">
        <f>ADMIN1!BO180</f>
        <v>-</v>
      </c>
      <c r="L174" s="378" t="str">
        <f>ADMIN1!BR180</f>
        <v>-</v>
      </c>
      <c r="M174" s="378" t="str">
        <f>ADMIN1!BU180</f>
        <v>-</v>
      </c>
      <c r="N174" s="378" t="str">
        <f>ADMIN1!BX180</f>
        <v>-</v>
      </c>
      <c r="O174" s="378" t="str">
        <f>ADMIN1!CA180</f>
        <v>-</v>
      </c>
      <c r="P174" s="378" t="str">
        <f>ADMIN1!CD180</f>
        <v>-</v>
      </c>
      <c r="Q174" s="378" t="str">
        <f>ADMIN1!CG180</f>
        <v>-</v>
      </c>
      <c r="R174" s="378" t="str">
        <f>ADMIN1!CJ180</f>
        <v>-</v>
      </c>
      <c r="S174" s="378" t="str">
        <f>ADMIN1!CM180</f>
        <v>-</v>
      </c>
      <c r="T174" s="382" t="str">
        <f>ADMIN1!CP180</f>
        <v>-</v>
      </c>
      <c r="U174" s="382" t="str">
        <f>ADMIN1!CS180</f>
        <v>-</v>
      </c>
      <c r="V174" s="382" t="str">
        <f>ADMIN1!CV180</f>
        <v>-</v>
      </c>
      <c r="W174" s="382" t="str">
        <f>ADMIN1!CY180</f>
        <v>-</v>
      </c>
      <c r="X174" s="382" t="str">
        <f>ADMIN1!DB180</f>
        <v>-</v>
      </c>
    </row>
    <row r="175" spans="1:24" ht="25" customHeight="1" x14ac:dyDescent="0.15">
      <c r="A175" s="375">
        <f>ADMIN1!U181</f>
        <v>0</v>
      </c>
      <c r="B175" s="376">
        <f>ADMIN1!V181</f>
        <v>3973</v>
      </c>
      <c r="C175" s="377" t="str">
        <f>ADMIN1!W181</f>
        <v>Pomme Granny Smith</v>
      </c>
      <c r="D175" s="378">
        <f>ADMIN1!AS181</f>
        <v>0</v>
      </c>
      <c r="E175" s="378" t="str">
        <f>ADMIN1!AW181</f>
        <v>-</v>
      </c>
      <c r="F175" s="378" t="str">
        <f>ADMIN1!AZ181</f>
        <v>-</v>
      </c>
      <c r="G175" s="378" t="str">
        <f>ADMIN1!BC181</f>
        <v>-</v>
      </c>
      <c r="H175" s="378" t="str">
        <f>ADMIN1!BF181</f>
        <v>-</v>
      </c>
      <c r="I175" s="378" t="str">
        <f>ADMIN1!BI181</f>
        <v>-</v>
      </c>
      <c r="J175" s="378" t="str">
        <f>ADMIN1!BL181</f>
        <v>-</v>
      </c>
      <c r="K175" s="378" t="str">
        <f>ADMIN1!BO181</f>
        <v>-</v>
      </c>
      <c r="L175" s="378" t="str">
        <f>ADMIN1!BR181</f>
        <v>-</v>
      </c>
      <c r="M175" s="378" t="str">
        <f>ADMIN1!BU181</f>
        <v>-</v>
      </c>
      <c r="N175" s="378" t="str">
        <f>ADMIN1!BX181</f>
        <v>-</v>
      </c>
      <c r="O175" s="378" t="str">
        <f>ADMIN1!CA181</f>
        <v>-</v>
      </c>
      <c r="P175" s="378" t="str">
        <f>ADMIN1!CD181</f>
        <v>-</v>
      </c>
      <c r="Q175" s="378" t="str">
        <f>ADMIN1!CG181</f>
        <v>-</v>
      </c>
      <c r="R175" s="378" t="str">
        <f>ADMIN1!CJ181</f>
        <v>-</v>
      </c>
      <c r="S175" s="378" t="str">
        <f>ADMIN1!CM181</f>
        <v>-</v>
      </c>
      <c r="T175" s="382" t="str">
        <f>ADMIN1!CP181</f>
        <v>-</v>
      </c>
      <c r="U175" s="382" t="str">
        <f>ADMIN1!CS181</f>
        <v>-</v>
      </c>
      <c r="V175" s="382" t="str">
        <f>ADMIN1!CV181</f>
        <v>-</v>
      </c>
      <c r="W175" s="382" t="str">
        <f>ADMIN1!CY181</f>
        <v>-</v>
      </c>
      <c r="X175" s="382" t="str">
        <f>ADMIN1!DB181</f>
        <v>-</v>
      </c>
    </row>
    <row r="176" spans="1:24" ht="25" customHeight="1" x14ac:dyDescent="0.15">
      <c r="A176" s="375">
        <f>ADMIN1!U182</f>
        <v>0</v>
      </c>
      <c r="B176" s="376">
        <f>ADMIN1!V182</f>
        <v>3706</v>
      </c>
      <c r="C176" s="377" t="str">
        <f>ADMIN1!W182</f>
        <v>Pomme Reineta</v>
      </c>
      <c r="D176" s="378">
        <f>ADMIN1!AS182</f>
        <v>0</v>
      </c>
      <c r="E176" s="378" t="str">
        <f>ADMIN1!AW182</f>
        <v>-</v>
      </c>
      <c r="F176" s="378" t="str">
        <f>ADMIN1!AZ182</f>
        <v>-</v>
      </c>
      <c r="G176" s="378" t="str">
        <f>ADMIN1!BC182</f>
        <v>-</v>
      </c>
      <c r="H176" s="378" t="str">
        <f>ADMIN1!BF182</f>
        <v>-</v>
      </c>
      <c r="I176" s="378" t="str">
        <f>ADMIN1!BI182</f>
        <v>-</v>
      </c>
      <c r="J176" s="378" t="str">
        <f>ADMIN1!BL182</f>
        <v>-</v>
      </c>
      <c r="K176" s="378" t="str">
        <f>ADMIN1!BO182</f>
        <v>-</v>
      </c>
      <c r="L176" s="378" t="str">
        <f>ADMIN1!BR182</f>
        <v>-</v>
      </c>
      <c r="M176" s="378" t="str">
        <f>ADMIN1!BU182</f>
        <v>-</v>
      </c>
      <c r="N176" s="378" t="str">
        <f>ADMIN1!BX182</f>
        <v>-</v>
      </c>
      <c r="O176" s="378" t="str">
        <f>ADMIN1!CA182</f>
        <v>-</v>
      </c>
      <c r="P176" s="378" t="str">
        <f>ADMIN1!CD182</f>
        <v>-</v>
      </c>
      <c r="Q176" s="378" t="str">
        <f>ADMIN1!CG182</f>
        <v>-</v>
      </c>
      <c r="R176" s="378" t="str">
        <f>ADMIN1!CJ182</f>
        <v>-</v>
      </c>
      <c r="S176" s="378" t="str">
        <f>ADMIN1!CM182</f>
        <v>-</v>
      </c>
      <c r="T176" s="382" t="str">
        <f>ADMIN1!CP182</f>
        <v>-</v>
      </c>
      <c r="U176" s="382" t="str">
        <f>ADMIN1!CS182</f>
        <v>-</v>
      </c>
      <c r="V176" s="382" t="str">
        <f>ADMIN1!CV182</f>
        <v>-</v>
      </c>
      <c r="W176" s="382" t="str">
        <f>ADMIN1!CY182</f>
        <v>-</v>
      </c>
      <c r="X176" s="382" t="str">
        <f>ADMIN1!DB182</f>
        <v>-</v>
      </c>
    </row>
    <row r="177" spans="1:24" ht="25" customHeight="1" x14ac:dyDescent="0.15">
      <c r="A177" s="375">
        <f>ADMIN1!U183</f>
        <v>0</v>
      </c>
      <c r="B177" s="376">
        <f>ADMIN1!V183</f>
        <v>3145</v>
      </c>
      <c r="C177" s="377" t="str">
        <f>ADMIN1!W183</f>
        <v>Pomme rouge Starky</v>
      </c>
      <c r="D177" s="378">
        <f>ADMIN1!AS183</f>
        <v>0</v>
      </c>
      <c r="E177" s="378" t="str">
        <f>ADMIN1!AW183</f>
        <v>-</v>
      </c>
      <c r="F177" s="378" t="str">
        <f>ADMIN1!AZ183</f>
        <v>-</v>
      </c>
      <c r="G177" s="378" t="str">
        <f>ADMIN1!BC183</f>
        <v>-</v>
      </c>
      <c r="H177" s="378" t="str">
        <f>ADMIN1!BF183</f>
        <v>-</v>
      </c>
      <c r="I177" s="378" t="str">
        <f>ADMIN1!BI183</f>
        <v>-</v>
      </c>
      <c r="J177" s="378" t="str">
        <f>ADMIN1!BL183</f>
        <v>-</v>
      </c>
      <c r="K177" s="378" t="str">
        <f>ADMIN1!BO183</f>
        <v>-</v>
      </c>
      <c r="L177" s="378" t="str">
        <f>ADMIN1!BR183</f>
        <v>-</v>
      </c>
      <c r="M177" s="378" t="str">
        <f>ADMIN1!BU183</f>
        <v>-</v>
      </c>
      <c r="N177" s="378" t="str">
        <f>ADMIN1!BX183</f>
        <v>-</v>
      </c>
      <c r="O177" s="378" t="str">
        <f>ADMIN1!CA183</f>
        <v>-</v>
      </c>
      <c r="P177" s="378" t="str">
        <f>ADMIN1!CD183</f>
        <v>-</v>
      </c>
      <c r="Q177" s="378" t="str">
        <f>ADMIN1!CG183</f>
        <v>-</v>
      </c>
      <c r="R177" s="378" t="str">
        <f>ADMIN1!CJ183</f>
        <v>-</v>
      </c>
      <c r="S177" s="378" t="str">
        <f>ADMIN1!CM183</f>
        <v>-</v>
      </c>
      <c r="T177" s="382" t="str">
        <f>ADMIN1!CP183</f>
        <v>-</v>
      </c>
      <c r="U177" s="382" t="str">
        <f>ADMIN1!CS183</f>
        <v>-</v>
      </c>
      <c r="V177" s="382" t="str">
        <f>ADMIN1!CV183</f>
        <v>-</v>
      </c>
      <c r="W177" s="382" t="str">
        <f>ADMIN1!CY183</f>
        <v>-</v>
      </c>
      <c r="X177" s="382" t="str">
        <f>ADMIN1!DB183</f>
        <v>-</v>
      </c>
    </row>
    <row r="178" spans="1:24" ht="25" customHeight="1" x14ac:dyDescent="0.15">
      <c r="A178" s="375">
        <f>ADMIN1!U184</f>
        <v>0</v>
      </c>
      <c r="B178" s="376">
        <f>ADMIN1!V184</f>
        <v>5149</v>
      </c>
      <c r="C178" s="377" t="str">
        <f>ADMIN1!W184</f>
        <v>Pomme rouge Top Red</v>
      </c>
      <c r="D178" s="378">
        <f>ADMIN1!AS184</f>
        <v>0</v>
      </c>
      <c r="E178" s="378" t="str">
        <f>ADMIN1!AW184</f>
        <v>-</v>
      </c>
      <c r="F178" s="378" t="str">
        <f>ADMIN1!AZ184</f>
        <v>-</v>
      </c>
      <c r="G178" s="378" t="str">
        <f>ADMIN1!BC184</f>
        <v>-</v>
      </c>
      <c r="H178" s="378" t="str">
        <f>ADMIN1!BF184</f>
        <v>-</v>
      </c>
      <c r="I178" s="378" t="str">
        <f>ADMIN1!BI184</f>
        <v>-</v>
      </c>
      <c r="J178" s="378" t="str">
        <f>ADMIN1!BL184</f>
        <v>-</v>
      </c>
      <c r="K178" s="378" t="str">
        <f>ADMIN1!BO184</f>
        <v>-</v>
      </c>
      <c r="L178" s="378" t="str">
        <f>ADMIN1!BR184</f>
        <v>-</v>
      </c>
      <c r="M178" s="378" t="str">
        <f>ADMIN1!BU184</f>
        <v>-</v>
      </c>
      <c r="N178" s="378" t="str">
        <f>ADMIN1!BX184</f>
        <v>-</v>
      </c>
      <c r="O178" s="378" t="str">
        <f>ADMIN1!CA184</f>
        <v>-</v>
      </c>
      <c r="P178" s="378" t="str">
        <f>ADMIN1!CD184</f>
        <v>-</v>
      </c>
      <c r="Q178" s="378" t="str">
        <f>ADMIN1!CG184</f>
        <v>-</v>
      </c>
      <c r="R178" s="378" t="str">
        <f>ADMIN1!CJ184</f>
        <v>-</v>
      </c>
      <c r="S178" s="378" t="str">
        <f>ADMIN1!CM184</f>
        <v>-</v>
      </c>
      <c r="T178" s="382" t="str">
        <f>ADMIN1!CP184</f>
        <v>-</v>
      </c>
      <c r="U178" s="382" t="str">
        <f>ADMIN1!CS184</f>
        <v>-</v>
      </c>
      <c r="V178" s="382" t="str">
        <f>ADMIN1!CV184</f>
        <v>-</v>
      </c>
      <c r="W178" s="382" t="str">
        <f>ADMIN1!CY184</f>
        <v>-</v>
      </c>
      <c r="X178" s="382" t="str">
        <f>ADMIN1!DB184</f>
        <v>-</v>
      </c>
    </row>
    <row r="179" spans="1:24" ht="25" customHeight="1" x14ac:dyDescent="0.15">
      <c r="A179" s="375">
        <f>ADMIN1!U185</f>
        <v>0</v>
      </c>
      <c r="B179" s="376">
        <f>ADMIN1!V185</f>
        <v>3876</v>
      </c>
      <c r="C179" s="377" t="str">
        <f>ADMIN1!W185</f>
        <v>Pomme verte Doncella</v>
      </c>
      <c r="D179" s="378">
        <f>ADMIN1!AS185</f>
        <v>0</v>
      </c>
      <c r="E179" s="378" t="str">
        <f>ADMIN1!AW185</f>
        <v>-</v>
      </c>
      <c r="F179" s="378" t="str">
        <f>ADMIN1!AZ185</f>
        <v>-</v>
      </c>
      <c r="G179" s="378" t="str">
        <f>ADMIN1!BC185</f>
        <v>-</v>
      </c>
      <c r="H179" s="378" t="str">
        <f>ADMIN1!BF185</f>
        <v>-</v>
      </c>
      <c r="I179" s="378" t="str">
        <f>ADMIN1!BI185</f>
        <v>-</v>
      </c>
      <c r="J179" s="378" t="str">
        <f>ADMIN1!BL185</f>
        <v>-</v>
      </c>
      <c r="K179" s="378" t="str">
        <f>ADMIN1!BO185</f>
        <v>-</v>
      </c>
      <c r="L179" s="378" t="str">
        <f>ADMIN1!BR185</f>
        <v>-</v>
      </c>
      <c r="M179" s="378" t="str">
        <f>ADMIN1!BU185</f>
        <v>-</v>
      </c>
      <c r="N179" s="378" t="str">
        <f>ADMIN1!BX185</f>
        <v>-</v>
      </c>
      <c r="O179" s="378" t="str">
        <f>ADMIN1!CA185</f>
        <v>-</v>
      </c>
      <c r="P179" s="378" t="str">
        <f>ADMIN1!CD185</f>
        <v>-</v>
      </c>
      <c r="Q179" s="378" t="str">
        <f>ADMIN1!CG185</f>
        <v>-</v>
      </c>
      <c r="R179" s="378" t="str">
        <f>ADMIN1!CJ185</f>
        <v>-</v>
      </c>
      <c r="S179" s="378" t="str">
        <f>ADMIN1!CM185</f>
        <v>-</v>
      </c>
      <c r="T179" s="382" t="str">
        <f>ADMIN1!CP185</f>
        <v>-</v>
      </c>
      <c r="U179" s="382" t="str">
        <f>ADMIN1!CS185</f>
        <v>-</v>
      </c>
      <c r="V179" s="382" t="str">
        <f>ADMIN1!CV185</f>
        <v>-</v>
      </c>
      <c r="W179" s="382" t="str">
        <f>ADMIN1!CY185</f>
        <v>-</v>
      </c>
      <c r="X179" s="382" t="str">
        <f>ADMIN1!DB185</f>
        <v>-</v>
      </c>
    </row>
    <row r="180" spans="1:24" ht="25" customHeight="1" x14ac:dyDescent="0.15">
      <c r="A180" s="375">
        <f>ADMIN1!U186</f>
        <v>0</v>
      </c>
      <c r="B180" s="376">
        <f>ADMIN1!V186</f>
        <v>3824</v>
      </c>
      <c r="C180" s="377" t="str">
        <f>ADMIN1!W186</f>
        <v>Radis Daikon</v>
      </c>
      <c r="D180" s="378">
        <f>ADMIN1!AS186</f>
        <v>0</v>
      </c>
      <c r="E180" s="378" t="str">
        <f>ADMIN1!AW186</f>
        <v>-</v>
      </c>
      <c r="F180" s="378" t="str">
        <f>ADMIN1!AZ186</f>
        <v>-</v>
      </c>
      <c r="G180" s="378" t="str">
        <f>ADMIN1!BC186</f>
        <v>-</v>
      </c>
      <c r="H180" s="378" t="str">
        <f>ADMIN1!BF186</f>
        <v>-</v>
      </c>
      <c r="I180" s="378" t="str">
        <f>ADMIN1!BI186</f>
        <v>-</v>
      </c>
      <c r="J180" s="378" t="str">
        <f>ADMIN1!BL186</f>
        <v>-</v>
      </c>
      <c r="K180" s="378" t="str">
        <f>ADMIN1!BO186</f>
        <v>-</v>
      </c>
      <c r="L180" s="378" t="str">
        <f>ADMIN1!BR186</f>
        <v>-</v>
      </c>
      <c r="M180" s="378" t="str">
        <f>ADMIN1!BU186</f>
        <v>-</v>
      </c>
      <c r="N180" s="378" t="str">
        <f>ADMIN1!BX186</f>
        <v>-</v>
      </c>
      <c r="O180" s="378" t="str">
        <f>ADMIN1!CA186</f>
        <v>-</v>
      </c>
      <c r="P180" s="378" t="str">
        <f>ADMIN1!CD186</f>
        <v>-</v>
      </c>
      <c r="Q180" s="378" t="str">
        <f>ADMIN1!CG186</f>
        <v>-</v>
      </c>
      <c r="R180" s="378" t="str">
        <f>ADMIN1!CJ186</f>
        <v>-</v>
      </c>
      <c r="S180" s="378" t="str">
        <f>ADMIN1!CM186</f>
        <v>-</v>
      </c>
      <c r="T180" s="382" t="str">
        <f>ADMIN1!CP186</f>
        <v>-</v>
      </c>
      <c r="U180" s="382" t="str">
        <f>ADMIN1!CS186</f>
        <v>-</v>
      </c>
      <c r="V180" s="382" t="str">
        <f>ADMIN1!CV186</f>
        <v>-</v>
      </c>
      <c r="W180" s="382" t="str">
        <f>ADMIN1!CY186</f>
        <v>-</v>
      </c>
      <c r="X180" s="382" t="str">
        <f>ADMIN1!DB186</f>
        <v>-</v>
      </c>
    </row>
    <row r="181" spans="1:24" ht="25" customHeight="1" x14ac:dyDescent="0.15">
      <c r="A181" s="375">
        <f>ADMIN1!U187</f>
        <v>0</v>
      </c>
      <c r="B181" s="376">
        <f>ADMIN1!V187</f>
        <v>1073</v>
      </c>
      <c r="C181" s="377" t="str">
        <f>ADMIN1!W187</f>
        <v>Raisin sec Sultana BIO
    - (env. 1kg)</v>
      </c>
      <c r="D181" s="378">
        <f>ADMIN1!AS187</f>
        <v>0</v>
      </c>
      <c r="E181" s="378" t="str">
        <f>ADMIN1!AW187</f>
        <v>-</v>
      </c>
      <c r="F181" s="378" t="str">
        <f>ADMIN1!AZ187</f>
        <v>-</v>
      </c>
      <c r="G181" s="378" t="str">
        <f>ADMIN1!BC187</f>
        <v>-</v>
      </c>
      <c r="H181" s="378" t="str">
        <f>ADMIN1!BF187</f>
        <v>-</v>
      </c>
      <c r="I181" s="378" t="str">
        <f>ADMIN1!BI187</f>
        <v>-</v>
      </c>
      <c r="J181" s="378" t="str">
        <f>ADMIN1!BL187</f>
        <v>-</v>
      </c>
      <c r="K181" s="378" t="str">
        <f>ADMIN1!BO187</f>
        <v>-</v>
      </c>
      <c r="L181" s="378" t="str">
        <f>ADMIN1!BR187</f>
        <v>-</v>
      </c>
      <c r="M181" s="378" t="str">
        <f>ADMIN1!BU187</f>
        <v>-</v>
      </c>
      <c r="N181" s="378" t="str">
        <f>ADMIN1!BX187</f>
        <v>-</v>
      </c>
      <c r="O181" s="378" t="str">
        <f>ADMIN1!CA187</f>
        <v>-</v>
      </c>
      <c r="P181" s="378" t="str">
        <f>ADMIN1!CD187</f>
        <v>-</v>
      </c>
      <c r="Q181" s="378" t="str">
        <f>ADMIN1!CG187</f>
        <v>-</v>
      </c>
      <c r="R181" s="378" t="str">
        <f>ADMIN1!CJ187</f>
        <v>-</v>
      </c>
      <c r="S181" s="378" t="str">
        <f>ADMIN1!CM187</f>
        <v>-</v>
      </c>
      <c r="T181" s="382" t="str">
        <f>ADMIN1!CP187</f>
        <v>-</v>
      </c>
      <c r="U181" s="382" t="str">
        <f>ADMIN1!CS187</f>
        <v>-</v>
      </c>
      <c r="V181" s="382" t="str">
        <f>ADMIN1!CV187</f>
        <v>-</v>
      </c>
      <c r="W181" s="382" t="str">
        <f>ADMIN1!CY187</f>
        <v>-</v>
      </c>
      <c r="X181" s="382" t="str">
        <f>ADMIN1!DB187</f>
        <v>-</v>
      </c>
    </row>
    <row r="182" spans="1:24" ht="25" customHeight="1" x14ac:dyDescent="0.15">
      <c r="A182" s="375">
        <f>ADMIN1!U188</f>
        <v>0</v>
      </c>
      <c r="B182" s="376">
        <f>ADMIN1!V188</f>
        <v>3752</v>
      </c>
      <c r="C182" s="377" t="str">
        <f>ADMIN1!W188</f>
        <v>Raisins secs Muscat en grains
    - (env. 500g)</v>
      </c>
      <c r="D182" s="378">
        <f>ADMIN1!AS188</f>
        <v>0</v>
      </c>
      <c r="E182" s="378" t="str">
        <f>ADMIN1!AW188</f>
        <v>-</v>
      </c>
      <c r="F182" s="378" t="str">
        <f>ADMIN1!AZ188</f>
        <v>-</v>
      </c>
      <c r="G182" s="378" t="str">
        <f>ADMIN1!BC188</f>
        <v>-</v>
      </c>
      <c r="H182" s="378" t="str">
        <f>ADMIN1!BF188</f>
        <v>-</v>
      </c>
      <c r="I182" s="378" t="str">
        <f>ADMIN1!BI188</f>
        <v>-</v>
      </c>
      <c r="J182" s="378" t="str">
        <f>ADMIN1!BL188</f>
        <v>-</v>
      </c>
      <c r="K182" s="378" t="str">
        <f>ADMIN1!BO188</f>
        <v>-</v>
      </c>
      <c r="L182" s="378" t="str">
        <f>ADMIN1!BR188</f>
        <v>-</v>
      </c>
      <c r="M182" s="378" t="str">
        <f>ADMIN1!BU188</f>
        <v>-</v>
      </c>
      <c r="N182" s="378" t="str">
        <f>ADMIN1!BX188</f>
        <v>-</v>
      </c>
      <c r="O182" s="378" t="str">
        <f>ADMIN1!CA188</f>
        <v>-</v>
      </c>
      <c r="P182" s="378" t="str">
        <f>ADMIN1!CD188</f>
        <v>-</v>
      </c>
      <c r="Q182" s="378" t="str">
        <f>ADMIN1!CG188</f>
        <v>-</v>
      </c>
      <c r="R182" s="378" t="str">
        <f>ADMIN1!CJ188</f>
        <v>-</v>
      </c>
      <c r="S182" s="378" t="str">
        <f>ADMIN1!CM188</f>
        <v>-</v>
      </c>
      <c r="T182" s="382" t="str">
        <f>ADMIN1!CP188</f>
        <v>-</v>
      </c>
      <c r="U182" s="382" t="str">
        <f>ADMIN1!CS188</f>
        <v>-</v>
      </c>
      <c r="V182" s="382" t="str">
        <f>ADMIN1!CV188</f>
        <v>-</v>
      </c>
      <c r="W182" s="382" t="str">
        <f>ADMIN1!CY188</f>
        <v>-</v>
      </c>
      <c r="X182" s="382" t="str">
        <f>ADMIN1!DB188</f>
        <v>-</v>
      </c>
    </row>
    <row r="183" spans="1:24" ht="25" customHeight="1" x14ac:dyDescent="0.15">
      <c r="A183" s="375">
        <f>ADMIN1!U189</f>
        <v>0</v>
      </c>
      <c r="B183" s="376">
        <f>ADMIN1!V189</f>
        <v>3713</v>
      </c>
      <c r="C183" s="377" t="str">
        <f>ADMIN1!W189</f>
        <v>Sel rose de l'Himalaya moulu
    - (sous vide, env. 1kg)</v>
      </c>
      <c r="D183" s="378">
        <f>ADMIN1!AS189</f>
        <v>0</v>
      </c>
      <c r="E183" s="378" t="str">
        <f>ADMIN1!AW189</f>
        <v>-</v>
      </c>
      <c r="F183" s="378" t="str">
        <f>ADMIN1!AZ189</f>
        <v>-</v>
      </c>
      <c r="G183" s="378" t="str">
        <f>ADMIN1!BC189</f>
        <v>-</v>
      </c>
      <c r="H183" s="378" t="str">
        <f>ADMIN1!BF189</f>
        <v>-</v>
      </c>
      <c r="I183" s="378" t="str">
        <f>ADMIN1!BI189</f>
        <v>-</v>
      </c>
      <c r="J183" s="378" t="str">
        <f>ADMIN1!BL189</f>
        <v>-</v>
      </c>
      <c r="K183" s="378" t="str">
        <f>ADMIN1!BO189</f>
        <v>-</v>
      </c>
      <c r="L183" s="378" t="str">
        <f>ADMIN1!BR189</f>
        <v>-</v>
      </c>
      <c r="M183" s="378" t="str">
        <f>ADMIN1!BU189</f>
        <v>-</v>
      </c>
      <c r="N183" s="378" t="str">
        <f>ADMIN1!BX189</f>
        <v>-</v>
      </c>
      <c r="O183" s="378" t="str">
        <f>ADMIN1!CA189</f>
        <v>-</v>
      </c>
      <c r="P183" s="378" t="str">
        <f>ADMIN1!CD189</f>
        <v>-</v>
      </c>
      <c r="Q183" s="378" t="str">
        <f>ADMIN1!CG189</f>
        <v>-</v>
      </c>
      <c r="R183" s="378" t="str">
        <f>ADMIN1!CJ189</f>
        <v>-</v>
      </c>
      <c r="S183" s="378" t="str">
        <f>ADMIN1!CM189</f>
        <v>-</v>
      </c>
      <c r="T183" s="382" t="str">
        <f>ADMIN1!CP189</f>
        <v>-</v>
      </c>
      <c r="U183" s="382" t="str">
        <f>ADMIN1!CS189</f>
        <v>-</v>
      </c>
      <c r="V183" s="382" t="str">
        <f>ADMIN1!CV189</f>
        <v>-</v>
      </c>
      <c r="W183" s="382" t="str">
        <f>ADMIN1!CY189</f>
        <v>-</v>
      </c>
      <c r="X183" s="382" t="str">
        <f>ADMIN1!DB189</f>
        <v>-</v>
      </c>
    </row>
    <row r="184" spans="1:24" ht="25" customHeight="1" x14ac:dyDescent="0.15">
      <c r="A184" s="375">
        <f>ADMIN1!U190</f>
        <v>0</v>
      </c>
      <c r="B184" s="376">
        <f>ADMIN1!V190</f>
        <v>1358</v>
      </c>
      <c r="C184" s="377" t="str">
        <f>ADMIN1!W190</f>
        <v>Sésame CRU BIO (env. 1kg)</v>
      </c>
      <c r="D184" s="378">
        <f>ADMIN1!AS190</f>
        <v>0</v>
      </c>
      <c r="E184" s="378" t="str">
        <f>ADMIN1!AW190</f>
        <v>-</v>
      </c>
      <c r="F184" s="378" t="str">
        <f>ADMIN1!AZ190</f>
        <v>-</v>
      </c>
      <c r="G184" s="378" t="str">
        <f>ADMIN1!BC190</f>
        <v>-</v>
      </c>
      <c r="H184" s="378" t="str">
        <f>ADMIN1!BF190</f>
        <v>-</v>
      </c>
      <c r="I184" s="378" t="str">
        <f>ADMIN1!BI190</f>
        <v>-</v>
      </c>
      <c r="J184" s="378" t="str">
        <f>ADMIN1!BL190</f>
        <v>-</v>
      </c>
      <c r="K184" s="378" t="str">
        <f>ADMIN1!BO190</f>
        <v>-</v>
      </c>
      <c r="L184" s="378" t="str">
        <f>ADMIN1!BR190</f>
        <v>-</v>
      </c>
      <c r="M184" s="378" t="str">
        <f>ADMIN1!BU190</f>
        <v>-</v>
      </c>
      <c r="N184" s="378" t="str">
        <f>ADMIN1!BX190</f>
        <v>-</v>
      </c>
      <c r="O184" s="378" t="str">
        <f>ADMIN1!CA190</f>
        <v>-</v>
      </c>
      <c r="P184" s="378" t="str">
        <f>ADMIN1!CD190</f>
        <v>-</v>
      </c>
      <c r="Q184" s="378" t="str">
        <f>ADMIN1!CG190</f>
        <v>-</v>
      </c>
      <c r="R184" s="378" t="str">
        <f>ADMIN1!CJ190</f>
        <v>-</v>
      </c>
      <c r="S184" s="378" t="str">
        <f>ADMIN1!CM190</f>
        <v>-</v>
      </c>
      <c r="T184" s="382" t="str">
        <f>ADMIN1!CP190</f>
        <v>-</v>
      </c>
      <c r="U184" s="382" t="str">
        <f>ADMIN1!CS190</f>
        <v>-</v>
      </c>
      <c r="V184" s="382" t="str">
        <f>ADMIN1!CV190</f>
        <v>-</v>
      </c>
      <c r="W184" s="382" t="str">
        <f>ADMIN1!CY190</f>
        <v>-</v>
      </c>
      <c r="X184" s="382" t="str">
        <f>ADMIN1!DB190</f>
        <v>-</v>
      </c>
    </row>
    <row r="185" spans="1:24" ht="25" customHeight="1" x14ac:dyDescent="0.15">
      <c r="A185" s="375">
        <f>ADMIN1!U191</f>
        <v>0</v>
      </c>
      <c r="B185" s="376">
        <f>ADMIN1!V191</f>
        <v>1860</v>
      </c>
      <c r="C185" s="377" t="str">
        <f>ADMIN1!W191</f>
        <v>Souchet BIO (env. 1kg)</v>
      </c>
      <c r="D185" s="378">
        <f>ADMIN1!AS191</f>
        <v>0</v>
      </c>
      <c r="E185" s="378" t="str">
        <f>ADMIN1!AW191</f>
        <v>-</v>
      </c>
      <c r="F185" s="378" t="str">
        <f>ADMIN1!AZ191</f>
        <v>-</v>
      </c>
      <c r="G185" s="378" t="str">
        <f>ADMIN1!BC191</f>
        <v>-</v>
      </c>
      <c r="H185" s="378" t="str">
        <f>ADMIN1!BF191</f>
        <v>-</v>
      </c>
      <c r="I185" s="378" t="str">
        <f>ADMIN1!BI191</f>
        <v>-</v>
      </c>
      <c r="J185" s="378" t="str">
        <f>ADMIN1!BL191</f>
        <v>-</v>
      </c>
      <c r="K185" s="378" t="str">
        <f>ADMIN1!BO191</f>
        <v>-</v>
      </c>
      <c r="L185" s="378" t="str">
        <f>ADMIN1!BR191</f>
        <v>-</v>
      </c>
      <c r="M185" s="378" t="str">
        <f>ADMIN1!BU191</f>
        <v>-</v>
      </c>
      <c r="N185" s="378" t="str">
        <f>ADMIN1!BX191</f>
        <v>-</v>
      </c>
      <c r="O185" s="378" t="str">
        <f>ADMIN1!CA191</f>
        <v>-</v>
      </c>
      <c r="P185" s="378" t="str">
        <f>ADMIN1!CD191</f>
        <v>-</v>
      </c>
      <c r="Q185" s="378" t="str">
        <f>ADMIN1!CG191</f>
        <v>-</v>
      </c>
      <c r="R185" s="378" t="str">
        <f>ADMIN1!CJ191</f>
        <v>-</v>
      </c>
      <c r="S185" s="378" t="str">
        <f>ADMIN1!CM191</f>
        <v>-</v>
      </c>
      <c r="T185" s="382" t="str">
        <f>ADMIN1!CP191</f>
        <v>-</v>
      </c>
      <c r="U185" s="382" t="str">
        <f>ADMIN1!CS191</f>
        <v>-</v>
      </c>
      <c r="V185" s="382" t="str">
        <f>ADMIN1!CV191</f>
        <v>-</v>
      </c>
      <c r="W185" s="382" t="str">
        <f>ADMIN1!CY191</f>
        <v>-</v>
      </c>
      <c r="X185" s="382" t="str">
        <f>ADMIN1!DB191</f>
        <v>-</v>
      </c>
    </row>
    <row r="186" spans="1:24" ht="25" customHeight="1" x14ac:dyDescent="0.15">
      <c r="A186" s="375">
        <f>ADMIN1!U192</f>
        <v>0</v>
      </c>
      <c r="B186" s="376">
        <f>ADMIN1!V192</f>
        <v>1496</v>
      </c>
      <c r="C186" s="377" t="str">
        <f>ADMIN1!W192</f>
        <v>Spaguetti de mer déshydraté BIO (env. 1kg)</v>
      </c>
      <c r="D186" s="378">
        <f>ADMIN1!AS192</f>
        <v>0</v>
      </c>
      <c r="E186" s="378" t="str">
        <f>ADMIN1!AW192</f>
        <v>-</v>
      </c>
      <c r="F186" s="378" t="str">
        <f>ADMIN1!AZ192</f>
        <v>-</v>
      </c>
      <c r="G186" s="378" t="str">
        <f>ADMIN1!BC192</f>
        <v>-</v>
      </c>
      <c r="H186" s="378" t="str">
        <f>ADMIN1!BF192</f>
        <v>-</v>
      </c>
      <c r="I186" s="378" t="str">
        <f>ADMIN1!BI192</f>
        <v>-</v>
      </c>
      <c r="J186" s="378" t="str">
        <f>ADMIN1!BL192</f>
        <v>-</v>
      </c>
      <c r="K186" s="378" t="str">
        <f>ADMIN1!BO192</f>
        <v>-</v>
      </c>
      <c r="L186" s="378" t="str">
        <f>ADMIN1!BR192</f>
        <v>-</v>
      </c>
      <c r="M186" s="378" t="str">
        <f>ADMIN1!BU192</f>
        <v>-</v>
      </c>
      <c r="N186" s="378" t="str">
        <f>ADMIN1!BX192</f>
        <v>-</v>
      </c>
      <c r="O186" s="378" t="str">
        <f>ADMIN1!CA192</f>
        <v>-</v>
      </c>
      <c r="P186" s="378" t="str">
        <f>ADMIN1!CD192</f>
        <v>-</v>
      </c>
      <c r="Q186" s="378" t="str">
        <f>ADMIN1!CG192</f>
        <v>-</v>
      </c>
      <c r="R186" s="378" t="str">
        <f>ADMIN1!CJ192</f>
        <v>-</v>
      </c>
      <c r="S186" s="378" t="str">
        <f>ADMIN1!CM192</f>
        <v>-</v>
      </c>
      <c r="T186" s="382" t="str">
        <f>ADMIN1!CP192</f>
        <v>-</v>
      </c>
      <c r="U186" s="382" t="str">
        <f>ADMIN1!CS192</f>
        <v>-</v>
      </c>
      <c r="V186" s="382" t="str">
        <f>ADMIN1!CV192</f>
        <v>-</v>
      </c>
      <c r="W186" s="382" t="str">
        <f>ADMIN1!CY192</f>
        <v>-</v>
      </c>
      <c r="X186" s="382" t="str">
        <f>ADMIN1!DB192</f>
        <v>-</v>
      </c>
    </row>
    <row r="187" spans="1:24" ht="25" customHeight="1" x14ac:dyDescent="0.15">
      <c r="A187" s="375">
        <f>ADMIN1!U193</f>
        <v>0</v>
      </c>
      <c r="B187" s="376">
        <f>ADMIN1!V193</f>
        <v>1496</v>
      </c>
      <c r="C187" s="377" t="str">
        <f>ADMIN1!W193</f>
        <v>Spaguetti de mer déshydraté BIO (env. 500g)</v>
      </c>
      <c r="D187" s="378">
        <f>ADMIN1!AS193</f>
        <v>0</v>
      </c>
      <c r="E187" s="378" t="str">
        <f>ADMIN1!AW193</f>
        <v>-</v>
      </c>
      <c r="F187" s="378" t="str">
        <f>ADMIN1!AZ193</f>
        <v>-</v>
      </c>
      <c r="G187" s="378" t="str">
        <f>ADMIN1!BC193</f>
        <v>-</v>
      </c>
      <c r="H187" s="378" t="str">
        <f>ADMIN1!BF193</f>
        <v>-</v>
      </c>
      <c r="I187" s="378" t="str">
        <f>ADMIN1!BI193</f>
        <v>-</v>
      </c>
      <c r="J187" s="378" t="str">
        <f>ADMIN1!BL193</f>
        <v>-</v>
      </c>
      <c r="K187" s="378" t="str">
        <f>ADMIN1!BO193</f>
        <v>-</v>
      </c>
      <c r="L187" s="378" t="str">
        <f>ADMIN1!BR193</f>
        <v>-</v>
      </c>
      <c r="M187" s="378" t="str">
        <f>ADMIN1!BU193</f>
        <v>-</v>
      </c>
      <c r="N187" s="378" t="str">
        <f>ADMIN1!BX193</f>
        <v>-</v>
      </c>
      <c r="O187" s="378" t="str">
        <f>ADMIN1!CA193</f>
        <v>-</v>
      </c>
      <c r="P187" s="378" t="str">
        <f>ADMIN1!CD193</f>
        <v>-</v>
      </c>
      <c r="Q187" s="378" t="str">
        <f>ADMIN1!CG193</f>
        <v>-</v>
      </c>
      <c r="R187" s="378" t="str">
        <f>ADMIN1!CJ193</f>
        <v>-</v>
      </c>
      <c r="S187" s="378" t="str">
        <f>ADMIN1!CM193</f>
        <v>-</v>
      </c>
      <c r="T187" s="382" t="str">
        <f>ADMIN1!CP193</f>
        <v>-</v>
      </c>
      <c r="U187" s="382" t="str">
        <f>ADMIN1!CS193</f>
        <v>-</v>
      </c>
      <c r="V187" s="382" t="str">
        <f>ADMIN1!CV193</f>
        <v>-</v>
      </c>
      <c r="W187" s="382" t="str">
        <f>ADMIN1!CY193</f>
        <v>-</v>
      </c>
      <c r="X187" s="382" t="str">
        <f>ADMIN1!DB193</f>
        <v>-</v>
      </c>
    </row>
    <row r="188" spans="1:24" ht="25" customHeight="1" x14ac:dyDescent="0.15">
      <c r="A188" s="375">
        <f>ADMIN1!U194</f>
        <v>0</v>
      </c>
      <c r="B188" s="376">
        <f>ADMIN1!V194</f>
        <v>1612</v>
      </c>
      <c r="C188" s="377" t="str">
        <f>ADMIN1!W194</f>
        <v>Spiruline en poudre</v>
      </c>
      <c r="D188" s="378">
        <f>ADMIN1!AS194</f>
        <v>0</v>
      </c>
      <c r="E188" s="378" t="str">
        <f>ADMIN1!AW194</f>
        <v>-</v>
      </c>
      <c r="F188" s="378" t="str">
        <f>ADMIN1!AZ194</f>
        <v>-</v>
      </c>
      <c r="G188" s="378" t="str">
        <f>ADMIN1!BC194</f>
        <v>-</v>
      </c>
      <c r="H188" s="378" t="str">
        <f>ADMIN1!BF194</f>
        <v>-</v>
      </c>
      <c r="I188" s="378" t="str">
        <f>ADMIN1!BI194</f>
        <v>-</v>
      </c>
      <c r="J188" s="378" t="str">
        <f>ADMIN1!BL194</f>
        <v>-</v>
      </c>
      <c r="K188" s="378" t="str">
        <f>ADMIN1!BO194</f>
        <v>-</v>
      </c>
      <c r="L188" s="378" t="str">
        <f>ADMIN1!BR194</f>
        <v>-</v>
      </c>
      <c r="M188" s="378" t="str">
        <f>ADMIN1!BU194</f>
        <v>-</v>
      </c>
      <c r="N188" s="378" t="str">
        <f>ADMIN1!BX194</f>
        <v>-</v>
      </c>
      <c r="O188" s="378" t="str">
        <f>ADMIN1!CA194</f>
        <v>-</v>
      </c>
      <c r="P188" s="378" t="str">
        <f>ADMIN1!CD194</f>
        <v>-</v>
      </c>
      <c r="Q188" s="378" t="str">
        <f>ADMIN1!CG194</f>
        <v>-</v>
      </c>
      <c r="R188" s="378" t="str">
        <f>ADMIN1!CJ194</f>
        <v>-</v>
      </c>
      <c r="S188" s="378" t="str">
        <f>ADMIN1!CM194</f>
        <v>-</v>
      </c>
      <c r="T188" s="382" t="str">
        <f>ADMIN1!CP194</f>
        <v>-</v>
      </c>
      <c r="U188" s="382" t="str">
        <f>ADMIN1!CS194</f>
        <v>-</v>
      </c>
      <c r="V188" s="382" t="str">
        <f>ADMIN1!CV194</f>
        <v>-</v>
      </c>
      <c r="W188" s="382" t="str">
        <f>ADMIN1!CY194</f>
        <v>-</v>
      </c>
      <c r="X188" s="382" t="str">
        <f>ADMIN1!DB194</f>
        <v>-</v>
      </c>
    </row>
    <row r="189" spans="1:24" ht="25" customHeight="1" x14ac:dyDescent="0.15">
      <c r="A189" s="375">
        <f>ADMIN1!U195</f>
        <v>0</v>
      </c>
      <c r="B189" s="376">
        <f>ADMIN1!V195</f>
        <v>1575</v>
      </c>
      <c r="C189" s="377" t="str">
        <f>ADMIN1!W195</f>
        <v>Sucre de coco BIO (env. 1kg)</v>
      </c>
      <c r="D189" s="378">
        <f>ADMIN1!AS195</f>
        <v>0</v>
      </c>
      <c r="E189" s="378" t="str">
        <f>ADMIN1!AW195</f>
        <v>-</v>
      </c>
      <c r="F189" s="378" t="str">
        <f>ADMIN1!AZ195</f>
        <v>-</v>
      </c>
      <c r="G189" s="378" t="str">
        <f>ADMIN1!BC195</f>
        <v>-</v>
      </c>
      <c r="H189" s="378" t="str">
        <f>ADMIN1!BF195</f>
        <v>-</v>
      </c>
      <c r="I189" s="378" t="str">
        <f>ADMIN1!BI195</f>
        <v>-</v>
      </c>
      <c r="J189" s="378" t="str">
        <f>ADMIN1!BL195</f>
        <v>-</v>
      </c>
      <c r="K189" s="378" t="str">
        <f>ADMIN1!BO195</f>
        <v>-</v>
      </c>
      <c r="L189" s="378" t="str">
        <f>ADMIN1!BR195</f>
        <v>-</v>
      </c>
      <c r="M189" s="378" t="str">
        <f>ADMIN1!BU195</f>
        <v>-</v>
      </c>
      <c r="N189" s="378" t="str">
        <f>ADMIN1!BX195</f>
        <v>-</v>
      </c>
      <c r="O189" s="378" t="str">
        <f>ADMIN1!CA195</f>
        <v>-</v>
      </c>
      <c r="P189" s="378" t="str">
        <f>ADMIN1!CD195</f>
        <v>-</v>
      </c>
      <c r="Q189" s="378" t="str">
        <f>ADMIN1!CG195</f>
        <v>-</v>
      </c>
      <c r="R189" s="378" t="str">
        <f>ADMIN1!CJ195</f>
        <v>-</v>
      </c>
      <c r="S189" s="378" t="str">
        <f>ADMIN1!CM195</f>
        <v>-</v>
      </c>
      <c r="T189" s="382" t="str">
        <f>ADMIN1!CP195</f>
        <v>-</v>
      </c>
      <c r="U189" s="382" t="str">
        <f>ADMIN1!CS195</f>
        <v>-</v>
      </c>
      <c r="V189" s="382" t="str">
        <f>ADMIN1!CV195</f>
        <v>-</v>
      </c>
      <c r="W189" s="382" t="str">
        <f>ADMIN1!CY195</f>
        <v>-</v>
      </c>
      <c r="X189" s="382" t="str">
        <f>ADMIN1!DB195</f>
        <v>-</v>
      </c>
    </row>
    <row r="190" spans="1:24" ht="25" customHeight="1" x14ac:dyDescent="0.15">
      <c r="A190" s="375">
        <f>ADMIN1!U196</f>
        <v>0</v>
      </c>
      <c r="B190" s="376">
        <f>ADMIN1!V196</f>
        <v>6110</v>
      </c>
      <c r="C190" s="377" t="str">
        <f>ADMIN1!W196</f>
        <v>Tomate déshydratée CRU BIO (env. 1kg, à basse température 35º, qualité supérieure)</v>
      </c>
      <c r="D190" s="378">
        <f>ADMIN1!AS196</f>
        <v>0</v>
      </c>
      <c r="E190" s="378" t="str">
        <f>ADMIN1!AW196</f>
        <v>-</v>
      </c>
      <c r="F190" s="378" t="str">
        <f>ADMIN1!AZ196</f>
        <v>-</v>
      </c>
      <c r="G190" s="378" t="str">
        <f>ADMIN1!BC196</f>
        <v>-</v>
      </c>
      <c r="H190" s="378" t="str">
        <f>ADMIN1!BF196</f>
        <v>-</v>
      </c>
      <c r="I190" s="378" t="str">
        <f>ADMIN1!BI196</f>
        <v>-</v>
      </c>
      <c r="J190" s="378" t="str">
        <f>ADMIN1!BL196</f>
        <v>-</v>
      </c>
      <c r="K190" s="378" t="str">
        <f>ADMIN1!BO196</f>
        <v>-</v>
      </c>
      <c r="L190" s="378" t="str">
        <f>ADMIN1!BR196</f>
        <v>-</v>
      </c>
      <c r="M190" s="378" t="str">
        <f>ADMIN1!BU196</f>
        <v>-</v>
      </c>
      <c r="N190" s="378" t="str">
        <f>ADMIN1!BX196</f>
        <v>-</v>
      </c>
      <c r="O190" s="378" t="str">
        <f>ADMIN1!CA196</f>
        <v>-</v>
      </c>
      <c r="P190" s="378" t="str">
        <f>ADMIN1!CD196</f>
        <v>-</v>
      </c>
      <c r="Q190" s="378" t="str">
        <f>ADMIN1!CG196</f>
        <v>-</v>
      </c>
      <c r="R190" s="378" t="str">
        <f>ADMIN1!CJ196</f>
        <v>-</v>
      </c>
      <c r="S190" s="378" t="str">
        <f>ADMIN1!CM196</f>
        <v>-</v>
      </c>
      <c r="T190" s="382" t="str">
        <f>ADMIN1!CP196</f>
        <v>-</v>
      </c>
      <c r="U190" s="382" t="str">
        <f>ADMIN1!CS196</f>
        <v>-</v>
      </c>
      <c r="V190" s="382" t="str">
        <f>ADMIN1!CV196</f>
        <v>-</v>
      </c>
      <c r="W190" s="382" t="str">
        <f>ADMIN1!CY196</f>
        <v>-</v>
      </c>
      <c r="X190" s="382" t="str">
        <f>ADMIN1!DB196</f>
        <v>-</v>
      </c>
    </row>
    <row r="191" spans="1:24" ht="25" customHeight="1" x14ac:dyDescent="0.15">
      <c r="A191" s="375">
        <f>ADMIN1!U197</f>
        <v>0</v>
      </c>
      <c r="B191" s="376">
        <f>ADMIN1!V197</f>
        <v>6110</v>
      </c>
      <c r="C191" s="377" t="str">
        <f>ADMIN1!W197</f>
        <v>Tomate déshydratée CRU BIO (env. 200g, à basse température 35º, qualité supérieure)</v>
      </c>
      <c r="D191" s="378">
        <f>ADMIN1!AS197</f>
        <v>0</v>
      </c>
      <c r="E191" s="378" t="str">
        <f>ADMIN1!AW197</f>
        <v>-</v>
      </c>
      <c r="F191" s="378" t="str">
        <f>ADMIN1!AZ197</f>
        <v>-</v>
      </c>
      <c r="G191" s="378" t="str">
        <f>ADMIN1!BC197</f>
        <v>-</v>
      </c>
      <c r="H191" s="378" t="str">
        <f>ADMIN1!BF197</f>
        <v>-</v>
      </c>
      <c r="I191" s="378" t="str">
        <f>ADMIN1!BI197</f>
        <v>-</v>
      </c>
      <c r="J191" s="378" t="str">
        <f>ADMIN1!BL197</f>
        <v>-</v>
      </c>
      <c r="K191" s="378" t="str">
        <f>ADMIN1!BO197</f>
        <v>-</v>
      </c>
      <c r="L191" s="378" t="str">
        <f>ADMIN1!BR197</f>
        <v>-</v>
      </c>
      <c r="M191" s="378" t="str">
        <f>ADMIN1!BU197</f>
        <v>-</v>
      </c>
      <c r="N191" s="378" t="str">
        <f>ADMIN1!BX197</f>
        <v>-</v>
      </c>
      <c r="O191" s="378" t="str">
        <f>ADMIN1!CA197</f>
        <v>-</v>
      </c>
      <c r="P191" s="378" t="str">
        <f>ADMIN1!CD197</f>
        <v>-</v>
      </c>
      <c r="Q191" s="378" t="str">
        <f>ADMIN1!CG197</f>
        <v>-</v>
      </c>
      <c r="R191" s="378" t="str">
        <f>ADMIN1!CJ197</f>
        <v>-</v>
      </c>
      <c r="S191" s="378" t="str">
        <f>ADMIN1!CM197</f>
        <v>-</v>
      </c>
      <c r="T191" s="382" t="str">
        <f>ADMIN1!CP197</f>
        <v>-</v>
      </c>
      <c r="U191" s="382" t="str">
        <f>ADMIN1!CS197</f>
        <v>-</v>
      </c>
      <c r="V191" s="382" t="str">
        <f>ADMIN1!CV197</f>
        <v>-</v>
      </c>
      <c r="W191" s="382" t="str">
        <f>ADMIN1!CY197</f>
        <v>-</v>
      </c>
      <c r="X191" s="382" t="str">
        <f>ADMIN1!DB197</f>
        <v>-</v>
      </c>
    </row>
    <row r="192" spans="1:24" ht="25" customHeight="1" x14ac:dyDescent="0.15">
      <c r="A192" s="375">
        <f>ADMIN1!U198</f>
        <v>0</v>
      </c>
      <c r="B192" s="376">
        <f>ADMIN1!V198</f>
        <v>3783</v>
      </c>
      <c r="C192" s="377" t="str">
        <f>ADMIN1!W198</f>
        <v>Xylitol (sucre de bouleau) (env. 1kg)</v>
      </c>
      <c r="D192" s="378">
        <f>ADMIN1!AS198</f>
        <v>0</v>
      </c>
      <c r="E192" s="378" t="str">
        <f>ADMIN1!AW198</f>
        <v>-</v>
      </c>
      <c r="F192" s="378" t="str">
        <f>ADMIN1!AZ198</f>
        <v>-</v>
      </c>
      <c r="G192" s="378" t="str">
        <f>ADMIN1!BC198</f>
        <v>-</v>
      </c>
      <c r="H192" s="378" t="str">
        <f>ADMIN1!BF198</f>
        <v>-</v>
      </c>
      <c r="I192" s="378" t="str">
        <f>ADMIN1!BI198</f>
        <v>-</v>
      </c>
      <c r="J192" s="378" t="str">
        <f>ADMIN1!BL198</f>
        <v>-</v>
      </c>
      <c r="K192" s="378" t="str">
        <f>ADMIN1!BO198</f>
        <v>-</v>
      </c>
      <c r="L192" s="378" t="str">
        <f>ADMIN1!BR198</f>
        <v>-</v>
      </c>
      <c r="M192" s="378" t="str">
        <f>ADMIN1!BU198</f>
        <v>-</v>
      </c>
      <c r="N192" s="378" t="str">
        <f>ADMIN1!BX198</f>
        <v>-</v>
      </c>
      <c r="O192" s="378" t="str">
        <f>ADMIN1!CA198</f>
        <v>-</v>
      </c>
      <c r="P192" s="378" t="str">
        <f>ADMIN1!CD198</f>
        <v>-</v>
      </c>
      <c r="Q192" s="378" t="str">
        <f>ADMIN1!CG198</f>
        <v>-</v>
      </c>
      <c r="R192" s="378" t="str">
        <f>ADMIN1!CJ198</f>
        <v>-</v>
      </c>
      <c r="S192" s="378" t="str">
        <f>ADMIN1!CM198</f>
        <v>-</v>
      </c>
      <c r="T192" s="382" t="str">
        <f>ADMIN1!CP198</f>
        <v>-</v>
      </c>
      <c r="U192" s="382" t="str">
        <f>ADMIN1!CS198</f>
        <v>-</v>
      </c>
      <c r="V192" s="382" t="str">
        <f>ADMIN1!CV198</f>
        <v>-</v>
      </c>
      <c r="W192" s="382" t="str">
        <f>ADMIN1!CY198</f>
        <v>-</v>
      </c>
      <c r="X192" s="382" t="str">
        <f>ADMIN1!DB198</f>
        <v>-</v>
      </c>
    </row>
    <row r="193" spans="1:24" ht="25" customHeight="1" x14ac:dyDescent="0.15">
      <c r="A193" s="375">
        <f>ADMIN1!U199</f>
        <v>0</v>
      </c>
      <c r="B193" s="376">
        <f>ADMIN1!V199</f>
        <v>0</v>
      </c>
      <c r="C193" s="377">
        <f>ADMIN1!W199</f>
        <v>0</v>
      </c>
      <c r="D193" s="378">
        <f>ADMIN1!AS199</f>
        <v>0</v>
      </c>
      <c r="E193" s="378" t="str">
        <f>ADMIN1!AW199</f>
        <v>-</v>
      </c>
      <c r="F193" s="378" t="str">
        <f>ADMIN1!AZ199</f>
        <v>-</v>
      </c>
      <c r="G193" s="378" t="str">
        <f>ADMIN1!BC199</f>
        <v>-</v>
      </c>
      <c r="H193" s="378" t="str">
        <f>ADMIN1!BF199</f>
        <v>-</v>
      </c>
      <c r="I193" s="378" t="str">
        <f>ADMIN1!BI199</f>
        <v>-</v>
      </c>
      <c r="J193" s="378" t="str">
        <f>ADMIN1!BL199</f>
        <v>-</v>
      </c>
      <c r="K193" s="378" t="str">
        <f>ADMIN1!BO199</f>
        <v>-</v>
      </c>
      <c r="L193" s="378" t="str">
        <f>ADMIN1!BR199</f>
        <v>-</v>
      </c>
      <c r="M193" s="378" t="str">
        <f>ADMIN1!BU199</f>
        <v>-</v>
      </c>
      <c r="N193" s="378" t="str">
        <f>ADMIN1!BX199</f>
        <v>-</v>
      </c>
      <c r="O193" s="378" t="str">
        <f>ADMIN1!CA199</f>
        <v>-</v>
      </c>
      <c r="P193" s="378" t="str">
        <f>ADMIN1!CD199</f>
        <v>-</v>
      </c>
      <c r="Q193" s="378" t="str">
        <f>ADMIN1!CG199</f>
        <v>-</v>
      </c>
      <c r="R193" s="378" t="str">
        <f>ADMIN1!CJ199</f>
        <v>-</v>
      </c>
      <c r="S193" s="378" t="str">
        <f>ADMIN1!CM199</f>
        <v>-</v>
      </c>
      <c r="T193" s="382" t="str">
        <f>ADMIN1!CP199</f>
        <v>-</v>
      </c>
      <c r="U193" s="382" t="str">
        <f>ADMIN1!CS199</f>
        <v>-</v>
      </c>
      <c r="V193" s="382" t="str">
        <f>ADMIN1!CV199</f>
        <v>-</v>
      </c>
      <c r="W193" s="382" t="str">
        <f>ADMIN1!CY199</f>
        <v>-</v>
      </c>
      <c r="X193" s="382" t="str">
        <f>ADMIN1!DB199</f>
        <v>-</v>
      </c>
    </row>
    <row r="194" spans="1:24" ht="25" customHeight="1" x14ac:dyDescent="0.15">
      <c r="A194" s="375">
        <f>ADMIN1!U200</f>
        <v>0</v>
      </c>
      <c r="B194" s="376">
        <f>ADMIN1!V200</f>
        <v>0</v>
      </c>
      <c r="C194" s="377">
        <f>ADMIN1!W200</f>
        <v>0</v>
      </c>
      <c r="D194" s="378">
        <f>ADMIN1!AS200</f>
        <v>0</v>
      </c>
      <c r="E194" s="378" t="str">
        <f>ADMIN1!AW200</f>
        <v>-</v>
      </c>
      <c r="F194" s="378" t="str">
        <f>ADMIN1!AZ200</f>
        <v>-</v>
      </c>
      <c r="G194" s="378" t="str">
        <f>ADMIN1!BC200</f>
        <v>-</v>
      </c>
      <c r="H194" s="378" t="str">
        <f>ADMIN1!BF200</f>
        <v>-</v>
      </c>
      <c r="I194" s="378" t="str">
        <f>ADMIN1!BI200</f>
        <v>-</v>
      </c>
      <c r="J194" s="378" t="str">
        <f>ADMIN1!BL200</f>
        <v>-</v>
      </c>
      <c r="K194" s="378" t="str">
        <f>ADMIN1!BO200</f>
        <v>-</v>
      </c>
      <c r="L194" s="378" t="str">
        <f>ADMIN1!BR200</f>
        <v>-</v>
      </c>
      <c r="M194" s="378" t="str">
        <f>ADMIN1!BU200</f>
        <v>-</v>
      </c>
      <c r="N194" s="378" t="str">
        <f>ADMIN1!BX200</f>
        <v>-</v>
      </c>
      <c r="O194" s="378" t="str">
        <f>ADMIN1!CA200</f>
        <v>-</v>
      </c>
      <c r="P194" s="378" t="str">
        <f>ADMIN1!CD200</f>
        <v>-</v>
      </c>
      <c r="Q194" s="378" t="str">
        <f>ADMIN1!CG200</f>
        <v>-</v>
      </c>
      <c r="R194" s="378" t="str">
        <f>ADMIN1!CJ200</f>
        <v>-</v>
      </c>
      <c r="S194" s="378" t="str">
        <f>ADMIN1!CM200</f>
        <v>-</v>
      </c>
      <c r="T194" s="382" t="str">
        <f>ADMIN1!CP200</f>
        <v>-</v>
      </c>
      <c r="U194" s="382" t="str">
        <f>ADMIN1!CS200</f>
        <v>-</v>
      </c>
      <c r="V194" s="382" t="str">
        <f>ADMIN1!CV200</f>
        <v>-</v>
      </c>
      <c r="W194" s="382" t="str">
        <f>ADMIN1!CY200</f>
        <v>-</v>
      </c>
      <c r="X194" s="382" t="str">
        <f>ADMIN1!DB200</f>
        <v>-</v>
      </c>
    </row>
    <row r="195" spans="1:24" ht="25" customHeight="1" x14ac:dyDescent="0.15">
      <c r="A195" s="375">
        <f>ADMIN1!U201</f>
        <v>0</v>
      </c>
      <c r="B195" s="376">
        <f>ADMIN1!V201</f>
        <v>0</v>
      </c>
      <c r="C195" s="377">
        <f>ADMIN1!W201</f>
        <v>0</v>
      </c>
      <c r="D195" s="378">
        <f>ADMIN1!AS201</f>
        <v>0</v>
      </c>
      <c r="E195" s="378" t="str">
        <f>ADMIN1!AW201</f>
        <v>-</v>
      </c>
      <c r="F195" s="378" t="str">
        <f>ADMIN1!AZ201</f>
        <v>-</v>
      </c>
      <c r="G195" s="378" t="str">
        <f>ADMIN1!BC201</f>
        <v>-</v>
      </c>
      <c r="H195" s="378" t="str">
        <f>ADMIN1!BF201</f>
        <v>-</v>
      </c>
      <c r="I195" s="378" t="str">
        <f>ADMIN1!BI201</f>
        <v>-</v>
      </c>
      <c r="J195" s="378" t="str">
        <f>ADMIN1!BL201</f>
        <v>-</v>
      </c>
      <c r="K195" s="378" t="str">
        <f>ADMIN1!BO201</f>
        <v>-</v>
      </c>
      <c r="L195" s="378" t="str">
        <f>ADMIN1!BR201</f>
        <v>-</v>
      </c>
      <c r="M195" s="378" t="str">
        <f>ADMIN1!BU201</f>
        <v>-</v>
      </c>
      <c r="N195" s="378" t="str">
        <f>ADMIN1!BX201</f>
        <v>-</v>
      </c>
      <c r="O195" s="378" t="str">
        <f>ADMIN1!CA201</f>
        <v>-</v>
      </c>
      <c r="P195" s="378" t="str">
        <f>ADMIN1!CD201</f>
        <v>-</v>
      </c>
      <c r="Q195" s="378" t="str">
        <f>ADMIN1!CG201</f>
        <v>-</v>
      </c>
      <c r="R195" s="378" t="str">
        <f>ADMIN1!CJ201</f>
        <v>-</v>
      </c>
      <c r="S195" s="378" t="str">
        <f>ADMIN1!CM201</f>
        <v>-</v>
      </c>
      <c r="T195" s="382" t="str">
        <f>ADMIN1!CP201</f>
        <v>-</v>
      </c>
      <c r="U195" s="382" t="str">
        <f>ADMIN1!CS201</f>
        <v>-</v>
      </c>
      <c r="V195" s="382" t="str">
        <f>ADMIN1!CV201</f>
        <v>-</v>
      </c>
      <c r="W195" s="382" t="str">
        <f>ADMIN1!CY201</f>
        <v>-</v>
      </c>
      <c r="X195" s="382" t="str">
        <f>ADMIN1!DB201</f>
        <v>-</v>
      </c>
    </row>
    <row r="196" spans="1:24" ht="25" customHeight="1" x14ac:dyDescent="0.15">
      <c r="A196" s="375">
        <f>ADMIN1!U202</f>
        <v>0</v>
      </c>
      <c r="B196" s="376">
        <f>ADMIN1!V202</f>
        <v>0</v>
      </c>
      <c r="C196" s="377">
        <f>ADMIN1!W202</f>
        <v>0</v>
      </c>
      <c r="D196" s="378">
        <f>ADMIN1!AS202</f>
        <v>0</v>
      </c>
      <c r="E196" s="378" t="str">
        <f>ADMIN1!AW202</f>
        <v>-</v>
      </c>
      <c r="F196" s="378" t="str">
        <f>ADMIN1!AZ202</f>
        <v>-</v>
      </c>
      <c r="G196" s="378" t="str">
        <f>ADMIN1!BC202</f>
        <v>-</v>
      </c>
      <c r="H196" s="378" t="str">
        <f>ADMIN1!BF202</f>
        <v>-</v>
      </c>
      <c r="I196" s="378" t="str">
        <f>ADMIN1!BI202</f>
        <v>-</v>
      </c>
      <c r="J196" s="378" t="str">
        <f>ADMIN1!BL202</f>
        <v>-</v>
      </c>
      <c r="K196" s="378" t="str">
        <f>ADMIN1!BO202</f>
        <v>-</v>
      </c>
      <c r="L196" s="378" t="str">
        <f>ADMIN1!BR202</f>
        <v>-</v>
      </c>
      <c r="M196" s="378" t="str">
        <f>ADMIN1!BU202</f>
        <v>-</v>
      </c>
      <c r="N196" s="378" t="str">
        <f>ADMIN1!BX202</f>
        <v>-</v>
      </c>
      <c r="O196" s="378" t="str">
        <f>ADMIN1!CA202</f>
        <v>-</v>
      </c>
      <c r="P196" s="378" t="str">
        <f>ADMIN1!CD202</f>
        <v>-</v>
      </c>
      <c r="Q196" s="378" t="str">
        <f>ADMIN1!CG202</f>
        <v>-</v>
      </c>
      <c r="R196" s="378" t="str">
        <f>ADMIN1!CJ202</f>
        <v>-</v>
      </c>
      <c r="S196" s="378" t="str">
        <f>ADMIN1!CM202</f>
        <v>-</v>
      </c>
      <c r="T196" s="382" t="str">
        <f>ADMIN1!CP202</f>
        <v>-</v>
      </c>
      <c r="U196" s="382" t="str">
        <f>ADMIN1!CS202</f>
        <v>-</v>
      </c>
      <c r="V196" s="382" t="str">
        <f>ADMIN1!CV202</f>
        <v>-</v>
      </c>
      <c r="W196" s="382" t="str">
        <f>ADMIN1!CY202</f>
        <v>-</v>
      </c>
      <c r="X196" s="382" t="str">
        <f>ADMIN1!DB202</f>
        <v>-</v>
      </c>
    </row>
    <row r="197" spans="1:24" ht="25" customHeight="1" x14ac:dyDescent="0.15">
      <c r="A197" s="375">
        <f>ADMIN1!U203</f>
        <v>0</v>
      </c>
      <c r="B197" s="376">
        <f>ADMIN1!V203</f>
        <v>0</v>
      </c>
      <c r="C197" s="377">
        <f>ADMIN1!W203</f>
        <v>0</v>
      </c>
      <c r="D197" s="378">
        <f>ADMIN1!AS203</f>
        <v>0</v>
      </c>
      <c r="E197" s="378" t="str">
        <f>ADMIN1!AW203</f>
        <v>-</v>
      </c>
      <c r="F197" s="378" t="str">
        <f>ADMIN1!AZ203</f>
        <v>-</v>
      </c>
      <c r="G197" s="378" t="str">
        <f>ADMIN1!BC203</f>
        <v>-</v>
      </c>
      <c r="H197" s="378" t="str">
        <f>ADMIN1!BF203</f>
        <v>-</v>
      </c>
      <c r="I197" s="378" t="str">
        <f>ADMIN1!BI203</f>
        <v>-</v>
      </c>
      <c r="J197" s="378" t="str">
        <f>ADMIN1!BL203</f>
        <v>-</v>
      </c>
      <c r="K197" s="378" t="str">
        <f>ADMIN1!BO203</f>
        <v>-</v>
      </c>
      <c r="L197" s="378" t="str">
        <f>ADMIN1!BR203</f>
        <v>-</v>
      </c>
      <c r="M197" s="378" t="str">
        <f>ADMIN1!BU203</f>
        <v>-</v>
      </c>
      <c r="N197" s="378" t="str">
        <f>ADMIN1!BX203</f>
        <v>-</v>
      </c>
      <c r="O197" s="378" t="str">
        <f>ADMIN1!CA203</f>
        <v>-</v>
      </c>
      <c r="P197" s="378" t="str">
        <f>ADMIN1!CD203</f>
        <v>-</v>
      </c>
      <c r="Q197" s="378" t="str">
        <f>ADMIN1!CG203</f>
        <v>-</v>
      </c>
      <c r="R197" s="378" t="str">
        <f>ADMIN1!CJ203</f>
        <v>-</v>
      </c>
      <c r="S197" s="378" t="str">
        <f>ADMIN1!CM203</f>
        <v>-</v>
      </c>
      <c r="T197" s="382" t="str">
        <f>ADMIN1!CP203</f>
        <v>-</v>
      </c>
      <c r="U197" s="382" t="str">
        <f>ADMIN1!CS203</f>
        <v>-</v>
      </c>
      <c r="V197" s="382" t="str">
        <f>ADMIN1!CV203</f>
        <v>-</v>
      </c>
      <c r="W197" s="382" t="str">
        <f>ADMIN1!CY203</f>
        <v>-</v>
      </c>
      <c r="X197" s="382" t="str">
        <f>ADMIN1!DB203</f>
        <v>-</v>
      </c>
    </row>
    <row r="198" spans="1:24" ht="25" customHeight="1" x14ac:dyDescent="0.15">
      <c r="A198" s="375">
        <f>ADMIN1!U204</f>
        <v>0</v>
      </c>
      <c r="B198" s="376">
        <f>ADMIN1!V204</f>
        <v>0</v>
      </c>
      <c r="C198" s="377">
        <f>ADMIN1!W204</f>
        <v>0</v>
      </c>
      <c r="D198" s="378">
        <f>ADMIN1!AS204</f>
        <v>0</v>
      </c>
      <c r="E198" s="378" t="str">
        <f>ADMIN1!AW204</f>
        <v>-</v>
      </c>
      <c r="F198" s="378" t="str">
        <f>ADMIN1!AZ204</f>
        <v>-</v>
      </c>
      <c r="G198" s="378" t="str">
        <f>ADMIN1!BC204</f>
        <v>-</v>
      </c>
      <c r="H198" s="378" t="str">
        <f>ADMIN1!BF204</f>
        <v>-</v>
      </c>
      <c r="I198" s="378" t="str">
        <f>ADMIN1!BI204</f>
        <v>-</v>
      </c>
      <c r="J198" s="378" t="str">
        <f>ADMIN1!BL204</f>
        <v>-</v>
      </c>
      <c r="K198" s="378" t="str">
        <f>ADMIN1!BO204</f>
        <v>-</v>
      </c>
      <c r="L198" s="378" t="str">
        <f>ADMIN1!BR204</f>
        <v>-</v>
      </c>
      <c r="M198" s="378" t="str">
        <f>ADMIN1!BU204</f>
        <v>-</v>
      </c>
      <c r="N198" s="378" t="str">
        <f>ADMIN1!BX204</f>
        <v>-</v>
      </c>
      <c r="O198" s="378" t="str">
        <f>ADMIN1!CA204</f>
        <v>-</v>
      </c>
      <c r="P198" s="378" t="str">
        <f>ADMIN1!CD204</f>
        <v>-</v>
      </c>
      <c r="Q198" s="378" t="str">
        <f>ADMIN1!CG204</f>
        <v>-</v>
      </c>
      <c r="R198" s="378" t="str">
        <f>ADMIN1!CJ204</f>
        <v>-</v>
      </c>
      <c r="S198" s="378" t="str">
        <f>ADMIN1!CM204</f>
        <v>-</v>
      </c>
      <c r="T198" s="382" t="str">
        <f>ADMIN1!CP204</f>
        <v>-</v>
      </c>
      <c r="U198" s="382" t="str">
        <f>ADMIN1!CS204</f>
        <v>-</v>
      </c>
      <c r="V198" s="382" t="str">
        <f>ADMIN1!CV204</f>
        <v>-</v>
      </c>
      <c r="W198" s="382" t="str">
        <f>ADMIN1!CY204</f>
        <v>-</v>
      </c>
      <c r="X198" s="382" t="str">
        <f>ADMIN1!DB204</f>
        <v>-</v>
      </c>
    </row>
    <row r="199" spans="1:24" ht="25" customHeight="1" x14ac:dyDescent="0.15">
      <c r="A199" s="375">
        <f>ADMIN1!U205</f>
        <v>0</v>
      </c>
      <c r="B199" s="376">
        <f>ADMIN1!V205</f>
        <v>0</v>
      </c>
      <c r="C199" s="377">
        <f>ADMIN1!W205</f>
        <v>0</v>
      </c>
      <c r="D199" s="378">
        <f>ADMIN1!AS205</f>
        <v>0</v>
      </c>
      <c r="E199" s="378" t="str">
        <f>ADMIN1!AW205</f>
        <v>-</v>
      </c>
      <c r="F199" s="378" t="str">
        <f>ADMIN1!AZ205</f>
        <v>-</v>
      </c>
      <c r="G199" s="378" t="str">
        <f>ADMIN1!BC205</f>
        <v>-</v>
      </c>
      <c r="H199" s="378" t="str">
        <f>ADMIN1!BF205</f>
        <v>-</v>
      </c>
      <c r="I199" s="378" t="str">
        <f>ADMIN1!BI205</f>
        <v>-</v>
      </c>
      <c r="J199" s="378" t="str">
        <f>ADMIN1!BL205</f>
        <v>-</v>
      </c>
      <c r="K199" s="378" t="str">
        <f>ADMIN1!BO205</f>
        <v>-</v>
      </c>
      <c r="L199" s="378" t="str">
        <f>ADMIN1!BR205</f>
        <v>-</v>
      </c>
      <c r="M199" s="378" t="str">
        <f>ADMIN1!BU205</f>
        <v>-</v>
      </c>
      <c r="N199" s="378" t="str">
        <f>ADMIN1!BX205</f>
        <v>-</v>
      </c>
      <c r="O199" s="378" t="str">
        <f>ADMIN1!CA205</f>
        <v>-</v>
      </c>
      <c r="P199" s="378" t="str">
        <f>ADMIN1!CD205</f>
        <v>-</v>
      </c>
      <c r="Q199" s="378" t="str">
        <f>ADMIN1!CG205</f>
        <v>-</v>
      </c>
      <c r="R199" s="378" t="str">
        <f>ADMIN1!CJ205</f>
        <v>-</v>
      </c>
      <c r="S199" s="378" t="str">
        <f>ADMIN1!CM205</f>
        <v>-</v>
      </c>
      <c r="T199" s="382" t="str">
        <f>ADMIN1!CP205</f>
        <v>-</v>
      </c>
      <c r="U199" s="382" t="str">
        <f>ADMIN1!CS205</f>
        <v>-</v>
      </c>
      <c r="V199" s="382" t="str">
        <f>ADMIN1!CV205</f>
        <v>-</v>
      </c>
      <c r="W199" s="382" t="str">
        <f>ADMIN1!CY205</f>
        <v>-</v>
      </c>
      <c r="X199" s="382" t="str">
        <f>ADMIN1!DB205</f>
        <v>-</v>
      </c>
    </row>
    <row r="200" spans="1:24" ht="25" customHeight="1" x14ac:dyDescent="0.15">
      <c r="A200" s="375">
        <f>ADMIN1!U206</f>
        <v>0</v>
      </c>
      <c r="B200" s="376">
        <f>ADMIN1!V206</f>
        <v>0</v>
      </c>
      <c r="C200" s="377">
        <f>ADMIN1!W206</f>
        <v>0</v>
      </c>
      <c r="D200" s="378">
        <f>ADMIN1!AS206</f>
        <v>0</v>
      </c>
      <c r="E200" s="378" t="str">
        <f>ADMIN1!AW206</f>
        <v>-</v>
      </c>
      <c r="F200" s="378" t="str">
        <f>ADMIN1!AZ206</f>
        <v>-</v>
      </c>
      <c r="G200" s="378" t="str">
        <f>ADMIN1!BC206</f>
        <v>-</v>
      </c>
      <c r="H200" s="378" t="str">
        <f>ADMIN1!BF206</f>
        <v>-</v>
      </c>
      <c r="I200" s="378" t="str">
        <f>ADMIN1!BI206</f>
        <v>-</v>
      </c>
      <c r="J200" s="378" t="str">
        <f>ADMIN1!BL206</f>
        <v>-</v>
      </c>
      <c r="K200" s="378" t="str">
        <f>ADMIN1!BO206</f>
        <v>-</v>
      </c>
      <c r="L200" s="378" t="str">
        <f>ADMIN1!BR206</f>
        <v>-</v>
      </c>
      <c r="M200" s="378" t="str">
        <f>ADMIN1!BU206</f>
        <v>-</v>
      </c>
      <c r="N200" s="378" t="str">
        <f>ADMIN1!BX206</f>
        <v>-</v>
      </c>
      <c r="O200" s="378" t="str">
        <f>ADMIN1!CA206</f>
        <v>-</v>
      </c>
      <c r="P200" s="378" t="str">
        <f>ADMIN1!CD206</f>
        <v>-</v>
      </c>
      <c r="Q200" s="378" t="str">
        <f>ADMIN1!CG206</f>
        <v>-</v>
      </c>
      <c r="R200" s="378" t="str">
        <f>ADMIN1!CJ206</f>
        <v>-</v>
      </c>
      <c r="S200" s="378" t="str">
        <f>ADMIN1!CM206</f>
        <v>-</v>
      </c>
      <c r="T200" s="382" t="str">
        <f>ADMIN1!CP206</f>
        <v>-</v>
      </c>
      <c r="U200" s="382" t="str">
        <f>ADMIN1!CS206</f>
        <v>-</v>
      </c>
      <c r="V200" s="382" t="str">
        <f>ADMIN1!CV206</f>
        <v>-</v>
      </c>
      <c r="W200" s="382" t="str">
        <f>ADMIN1!CY206</f>
        <v>-</v>
      </c>
      <c r="X200" s="382" t="str">
        <f>ADMIN1!DB206</f>
        <v>-</v>
      </c>
    </row>
    <row r="201" spans="1:24" ht="25" customHeight="1" x14ac:dyDescent="0.15">
      <c r="A201" s="375">
        <f>ADMIN1!U207</f>
        <v>0</v>
      </c>
      <c r="B201" s="376">
        <f>ADMIN1!V207</f>
        <v>0</v>
      </c>
      <c r="C201" s="377">
        <f>ADMIN1!W207</f>
        <v>0</v>
      </c>
      <c r="D201" s="378">
        <f>ADMIN1!AS207</f>
        <v>0</v>
      </c>
      <c r="E201" s="378" t="str">
        <f>ADMIN1!AW207</f>
        <v>-</v>
      </c>
      <c r="F201" s="378" t="str">
        <f>ADMIN1!AZ207</f>
        <v>-</v>
      </c>
      <c r="G201" s="378" t="str">
        <f>ADMIN1!BC207</f>
        <v>-</v>
      </c>
      <c r="H201" s="378" t="str">
        <f>ADMIN1!BF207</f>
        <v>-</v>
      </c>
      <c r="I201" s="378" t="str">
        <f>ADMIN1!BI207</f>
        <v>-</v>
      </c>
      <c r="J201" s="378" t="str">
        <f>ADMIN1!BL207</f>
        <v>-</v>
      </c>
      <c r="K201" s="378" t="str">
        <f>ADMIN1!BO207</f>
        <v>-</v>
      </c>
      <c r="L201" s="378" t="str">
        <f>ADMIN1!BR207</f>
        <v>-</v>
      </c>
      <c r="M201" s="378" t="str">
        <f>ADMIN1!BU207</f>
        <v>-</v>
      </c>
      <c r="N201" s="378" t="str">
        <f>ADMIN1!BX207</f>
        <v>-</v>
      </c>
      <c r="O201" s="378" t="str">
        <f>ADMIN1!CA207</f>
        <v>-</v>
      </c>
      <c r="P201" s="378" t="str">
        <f>ADMIN1!CD207</f>
        <v>-</v>
      </c>
      <c r="Q201" s="378" t="str">
        <f>ADMIN1!CG207</f>
        <v>-</v>
      </c>
      <c r="R201" s="378" t="str">
        <f>ADMIN1!CJ207</f>
        <v>-</v>
      </c>
      <c r="S201" s="378" t="str">
        <f>ADMIN1!CM207</f>
        <v>-</v>
      </c>
      <c r="T201" s="382" t="str">
        <f>ADMIN1!CP207</f>
        <v>-</v>
      </c>
      <c r="U201" s="382" t="str">
        <f>ADMIN1!CS207</f>
        <v>-</v>
      </c>
      <c r="V201" s="382" t="str">
        <f>ADMIN1!CV207</f>
        <v>-</v>
      </c>
      <c r="W201" s="382" t="str">
        <f>ADMIN1!CY207</f>
        <v>-</v>
      </c>
      <c r="X201" s="382" t="str">
        <f>ADMIN1!DB207</f>
        <v>-</v>
      </c>
    </row>
    <row r="202" spans="1:24" ht="25" customHeight="1" x14ac:dyDescent="0.15">
      <c r="A202" s="375">
        <f>ADMIN1!U208</f>
        <v>0</v>
      </c>
      <c r="B202" s="376">
        <f>ADMIN1!V208</f>
        <v>0</v>
      </c>
      <c r="C202" s="377">
        <f>ADMIN1!W208</f>
        <v>0</v>
      </c>
      <c r="D202" s="378">
        <f>ADMIN1!AS208</f>
        <v>0</v>
      </c>
      <c r="E202" s="378" t="str">
        <f>ADMIN1!AW208</f>
        <v>-</v>
      </c>
      <c r="F202" s="378" t="str">
        <f>ADMIN1!AZ208</f>
        <v>-</v>
      </c>
      <c r="G202" s="378" t="str">
        <f>ADMIN1!BC208</f>
        <v>-</v>
      </c>
      <c r="H202" s="378" t="str">
        <f>ADMIN1!BF208</f>
        <v>-</v>
      </c>
      <c r="I202" s="378" t="str">
        <f>ADMIN1!BI208</f>
        <v>-</v>
      </c>
      <c r="J202" s="378" t="str">
        <f>ADMIN1!BL208</f>
        <v>-</v>
      </c>
      <c r="K202" s="378" t="str">
        <f>ADMIN1!BO208</f>
        <v>-</v>
      </c>
      <c r="L202" s="378" t="str">
        <f>ADMIN1!BR208</f>
        <v>-</v>
      </c>
      <c r="M202" s="378" t="str">
        <f>ADMIN1!BU208</f>
        <v>-</v>
      </c>
      <c r="N202" s="378" t="str">
        <f>ADMIN1!BX208</f>
        <v>-</v>
      </c>
      <c r="O202" s="378" t="str">
        <f>ADMIN1!CA208</f>
        <v>-</v>
      </c>
      <c r="P202" s="378" t="str">
        <f>ADMIN1!CD208</f>
        <v>-</v>
      </c>
      <c r="Q202" s="378" t="str">
        <f>ADMIN1!CG208</f>
        <v>-</v>
      </c>
      <c r="R202" s="378" t="str">
        <f>ADMIN1!CJ208</f>
        <v>-</v>
      </c>
      <c r="S202" s="378" t="str">
        <f>ADMIN1!CM208</f>
        <v>-</v>
      </c>
      <c r="T202" s="382" t="str">
        <f>ADMIN1!CP208</f>
        <v>-</v>
      </c>
      <c r="U202" s="382" t="str">
        <f>ADMIN1!CS208</f>
        <v>-</v>
      </c>
      <c r="V202" s="382" t="str">
        <f>ADMIN1!CV208</f>
        <v>-</v>
      </c>
      <c r="W202" s="382" t="str">
        <f>ADMIN1!CY208</f>
        <v>-</v>
      </c>
      <c r="X202" s="382" t="str">
        <f>ADMIN1!DB208</f>
        <v>-</v>
      </c>
    </row>
    <row r="203" spans="1:24" ht="25" customHeight="1" x14ac:dyDescent="0.15">
      <c r="A203" s="375">
        <f>ADMIN1!U209</f>
        <v>0</v>
      </c>
      <c r="B203" s="376">
        <f>ADMIN1!V209</f>
        <v>0</v>
      </c>
      <c r="C203" s="377">
        <f>ADMIN1!W209</f>
        <v>0</v>
      </c>
      <c r="D203" s="378">
        <f>ADMIN1!AS209</f>
        <v>0</v>
      </c>
      <c r="E203" s="378" t="str">
        <f>ADMIN1!AW209</f>
        <v>-</v>
      </c>
      <c r="F203" s="378" t="str">
        <f>ADMIN1!AZ209</f>
        <v>-</v>
      </c>
      <c r="G203" s="378" t="str">
        <f>ADMIN1!BC209</f>
        <v>-</v>
      </c>
      <c r="H203" s="378" t="str">
        <f>ADMIN1!BF209</f>
        <v>-</v>
      </c>
      <c r="I203" s="378" t="str">
        <f>ADMIN1!BI209</f>
        <v>-</v>
      </c>
      <c r="J203" s="378" t="str">
        <f>ADMIN1!BL209</f>
        <v>-</v>
      </c>
      <c r="K203" s="378" t="str">
        <f>ADMIN1!BO209</f>
        <v>-</v>
      </c>
      <c r="L203" s="378" t="str">
        <f>ADMIN1!BR209</f>
        <v>-</v>
      </c>
      <c r="M203" s="378" t="str">
        <f>ADMIN1!BU209</f>
        <v>-</v>
      </c>
      <c r="N203" s="378" t="str">
        <f>ADMIN1!BX209</f>
        <v>-</v>
      </c>
      <c r="O203" s="378" t="str">
        <f>ADMIN1!CA209</f>
        <v>-</v>
      </c>
      <c r="P203" s="378" t="str">
        <f>ADMIN1!CD209</f>
        <v>-</v>
      </c>
      <c r="Q203" s="378" t="str">
        <f>ADMIN1!CG209</f>
        <v>-</v>
      </c>
      <c r="R203" s="378" t="str">
        <f>ADMIN1!CJ209</f>
        <v>-</v>
      </c>
      <c r="S203" s="378" t="str">
        <f>ADMIN1!CM209</f>
        <v>-</v>
      </c>
      <c r="T203" s="382" t="str">
        <f>ADMIN1!CP209</f>
        <v>-</v>
      </c>
      <c r="U203" s="382" t="str">
        <f>ADMIN1!CS209</f>
        <v>-</v>
      </c>
      <c r="V203" s="382" t="str">
        <f>ADMIN1!CV209</f>
        <v>-</v>
      </c>
      <c r="W203" s="382" t="str">
        <f>ADMIN1!CY209</f>
        <v>-</v>
      </c>
      <c r="X203" s="382" t="str">
        <f>ADMIN1!DB209</f>
        <v>-</v>
      </c>
    </row>
    <row r="204" spans="1:24" ht="25" customHeight="1" x14ac:dyDescent="0.15">
      <c r="A204" s="375">
        <f>ADMIN1!U210</f>
        <v>0</v>
      </c>
      <c r="B204" s="376">
        <f>ADMIN1!V210</f>
        <v>0</v>
      </c>
      <c r="C204" s="377">
        <f>ADMIN1!W210</f>
        <v>0</v>
      </c>
      <c r="D204" s="378">
        <f>ADMIN1!AS210</f>
        <v>0</v>
      </c>
      <c r="E204" s="378" t="str">
        <f>ADMIN1!AW210</f>
        <v>-</v>
      </c>
      <c r="F204" s="378" t="str">
        <f>ADMIN1!AZ210</f>
        <v>-</v>
      </c>
      <c r="G204" s="378" t="str">
        <f>ADMIN1!BC210</f>
        <v>-</v>
      </c>
      <c r="H204" s="378" t="str">
        <f>ADMIN1!BF210</f>
        <v>-</v>
      </c>
      <c r="I204" s="378" t="str">
        <f>ADMIN1!BI210</f>
        <v>-</v>
      </c>
      <c r="J204" s="378" t="str">
        <f>ADMIN1!BL210</f>
        <v>-</v>
      </c>
      <c r="K204" s="378" t="str">
        <f>ADMIN1!BO210</f>
        <v>-</v>
      </c>
      <c r="L204" s="378" t="str">
        <f>ADMIN1!BR210</f>
        <v>-</v>
      </c>
      <c r="M204" s="378" t="str">
        <f>ADMIN1!BU210</f>
        <v>-</v>
      </c>
      <c r="N204" s="378" t="str">
        <f>ADMIN1!BX210</f>
        <v>-</v>
      </c>
      <c r="O204" s="378" t="str">
        <f>ADMIN1!CA210</f>
        <v>-</v>
      </c>
      <c r="P204" s="378" t="str">
        <f>ADMIN1!CD210</f>
        <v>-</v>
      </c>
      <c r="Q204" s="378" t="str">
        <f>ADMIN1!CG210</f>
        <v>-</v>
      </c>
      <c r="R204" s="378" t="str">
        <f>ADMIN1!CJ210</f>
        <v>-</v>
      </c>
      <c r="S204" s="378" t="str">
        <f>ADMIN1!CM210</f>
        <v>-</v>
      </c>
      <c r="T204" s="382" t="str">
        <f>ADMIN1!CP210</f>
        <v>-</v>
      </c>
      <c r="U204" s="382" t="str">
        <f>ADMIN1!CS210</f>
        <v>-</v>
      </c>
      <c r="V204" s="382" t="str">
        <f>ADMIN1!CV210</f>
        <v>-</v>
      </c>
      <c r="W204" s="382" t="str">
        <f>ADMIN1!CY210</f>
        <v>-</v>
      </c>
      <c r="X204" s="382" t="str">
        <f>ADMIN1!DB210</f>
        <v>-</v>
      </c>
    </row>
    <row r="205" spans="1:24" ht="25" customHeight="1" x14ac:dyDescent="0.15">
      <c r="A205" s="375">
        <f>ADMIN1!U211</f>
        <v>0</v>
      </c>
      <c r="B205" s="376">
        <f>ADMIN1!V211</f>
        <v>0</v>
      </c>
      <c r="C205" s="377">
        <f>ADMIN1!W211</f>
        <v>0</v>
      </c>
      <c r="D205" s="378">
        <f>ADMIN1!AS211</f>
        <v>0</v>
      </c>
      <c r="E205" s="378" t="str">
        <f>ADMIN1!AW211</f>
        <v>-</v>
      </c>
      <c r="F205" s="378" t="str">
        <f>ADMIN1!AZ211</f>
        <v>-</v>
      </c>
      <c r="G205" s="378" t="str">
        <f>ADMIN1!BC211</f>
        <v>-</v>
      </c>
      <c r="H205" s="378" t="str">
        <f>ADMIN1!BF211</f>
        <v>-</v>
      </c>
      <c r="I205" s="378" t="str">
        <f>ADMIN1!BI211</f>
        <v>-</v>
      </c>
      <c r="J205" s="378" t="str">
        <f>ADMIN1!BL211</f>
        <v>-</v>
      </c>
      <c r="K205" s="378" t="str">
        <f>ADMIN1!BO211</f>
        <v>-</v>
      </c>
      <c r="L205" s="378" t="str">
        <f>ADMIN1!BR211</f>
        <v>-</v>
      </c>
      <c r="M205" s="378" t="str">
        <f>ADMIN1!BU211</f>
        <v>-</v>
      </c>
      <c r="N205" s="378" t="str">
        <f>ADMIN1!BX211</f>
        <v>-</v>
      </c>
      <c r="O205" s="378" t="str">
        <f>ADMIN1!CA211</f>
        <v>-</v>
      </c>
      <c r="P205" s="378" t="str">
        <f>ADMIN1!CD211</f>
        <v>-</v>
      </c>
      <c r="Q205" s="378" t="str">
        <f>ADMIN1!CG211</f>
        <v>-</v>
      </c>
      <c r="R205" s="378" t="str">
        <f>ADMIN1!CJ211</f>
        <v>-</v>
      </c>
      <c r="S205" s="378" t="str">
        <f>ADMIN1!CM211</f>
        <v>-</v>
      </c>
      <c r="T205" s="382" t="str">
        <f>ADMIN1!CP211</f>
        <v>-</v>
      </c>
      <c r="U205" s="382" t="str">
        <f>ADMIN1!CS211</f>
        <v>-</v>
      </c>
      <c r="V205" s="382" t="str">
        <f>ADMIN1!CV211</f>
        <v>-</v>
      </c>
      <c r="W205" s="382" t="str">
        <f>ADMIN1!CY211</f>
        <v>-</v>
      </c>
      <c r="X205" s="382" t="str">
        <f>ADMIN1!DB211</f>
        <v>-</v>
      </c>
    </row>
    <row r="206" spans="1:24" ht="25" customHeight="1" x14ac:dyDescent="0.15">
      <c r="A206" s="375">
        <f>ADMIN1!U212</f>
        <v>0</v>
      </c>
      <c r="B206" s="376">
        <f>ADMIN1!V212</f>
        <v>0</v>
      </c>
      <c r="C206" s="377">
        <f>ADMIN1!W212</f>
        <v>0</v>
      </c>
      <c r="D206" s="378">
        <f>ADMIN1!AS212</f>
        <v>0</v>
      </c>
      <c r="E206" s="378" t="str">
        <f>ADMIN1!AW212</f>
        <v>-</v>
      </c>
      <c r="F206" s="378" t="str">
        <f>ADMIN1!AZ212</f>
        <v>-</v>
      </c>
      <c r="G206" s="378" t="str">
        <f>ADMIN1!BC212</f>
        <v>-</v>
      </c>
      <c r="H206" s="378" t="str">
        <f>ADMIN1!BF212</f>
        <v>-</v>
      </c>
      <c r="I206" s="378" t="str">
        <f>ADMIN1!BI212</f>
        <v>-</v>
      </c>
      <c r="J206" s="378" t="str">
        <f>ADMIN1!BL212</f>
        <v>-</v>
      </c>
      <c r="K206" s="378" t="str">
        <f>ADMIN1!BO212</f>
        <v>-</v>
      </c>
      <c r="L206" s="378" t="str">
        <f>ADMIN1!BR212</f>
        <v>-</v>
      </c>
      <c r="M206" s="378" t="str">
        <f>ADMIN1!BU212</f>
        <v>-</v>
      </c>
      <c r="N206" s="378" t="str">
        <f>ADMIN1!BX212</f>
        <v>-</v>
      </c>
      <c r="O206" s="378" t="str">
        <f>ADMIN1!CA212</f>
        <v>-</v>
      </c>
      <c r="P206" s="378" t="str">
        <f>ADMIN1!CD212</f>
        <v>-</v>
      </c>
      <c r="Q206" s="378" t="str">
        <f>ADMIN1!CG212</f>
        <v>-</v>
      </c>
      <c r="R206" s="378" t="str">
        <f>ADMIN1!CJ212</f>
        <v>-</v>
      </c>
      <c r="S206" s="378" t="str">
        <f>ADMIN1!CM212</f>
        <v>-</v>
      </c>
      <c r="T206" s="382" t="str">
        <f>ADMIN1!CP212</f>
        <v>-</v>
      </c>
      <c r="U206" s="382" t="str">
        <f>ADMIN1!CS212</f>
        <v>-</v>
      </c>
      <c r="V206" s="382" t="str">
        <f>ADMIN1!CV212</f>
        <v>-</v>
      </c>
      <c r="W206" s="382" t="str">
        <f>ADMIN1!CY212</f>
        <v>-</v>
      </c>
      <c r="X206" s="382" t="str">
        <f>ADMIN1!DB212</f>
        <v>-</v>
      </c>
    </row>
    <row r="207" spans="1:24" ht="25" customHeight="1" x14ac:dyDescent="0.15">
      <c r="A207" s="375">
        <f>ADMIN1!U213</f>
        <v>0</v>
      </c>
      <c r="B207" s="376">
        <f>ADMIN1!V213</f>
        <v>0</v>
      </c>
      <c r="C207" s="377">
        <f>ADMIN1!W213</f>
        <v>0</v>
      </c>
      <c r="D207" s="378">
        <f>ADMIN1!AS213</f>
        <v>0</v>
      </c>
      <c r="E207" s="378" t="str">
        <f>ADMIN1!AW213</f>
        <v>-</v>
      </c>
      <c r="F207" s="378" t="str">
        <f>ADMIN1!AZ213</f>
        <v>-</v>
      </c>
      <c r="G207" s="378" t="str">
        <f>ADMIN1!BC213</f>
        <v>-</v>
      </c>
      <c r="H207" s="378" t="str">
        <f>ADMIN1!BF213</f>
        <v>-</v>
      </c>
      <c r="I207" s="378" t="str">
        <f>ADMIN1!BI213</f>
        <v>-</v>
      </c>
      <c r="J207" s="378" t="str">
        <f>ADMIN1!BL213</f>
        <v>-</v>
      </c>
      <c r="K207" s="378" t="str">
        <f>ADMIN1!BO213</f>
        <v>-</v>
      </c>
      <c r="L207" s="378" t="str">
        <f>ADMIN1!BR213</f>
        <v>-</v>
      </c>
      <c r="M207" s="378" t="str">
        <f>ADMIN1!BU213</f>
        <v>-</v>
      </c>
      <c r="N207" s="378" t="str">
        <f>ADMIN1!BX213</f>
        <v>-</v>
      </c>
      <c r="O207" s="378" t="str">
        <f>ADMIN1!CA213</f>
        <v>-</v>
      </c>
      <c r="P207" s="378" t="str">
        <f>ADMIN1!CD213</f>
        <v>-</v>
      </c>
      <c r="Q207" s="378" t="str">
        <f>ADMIN1!CG213</f>
        <v>-</v>
      </c>
      <c r="R207" s="378" t="str">
        <f>ADMIN1!CJ213</f>
        <v>-</v>
      </c>
      <c r="S207" s="378" t="str">
        <f>ADMIN1!CM213</f>
        <v>-</v>
      </c>
      <c r="T207" s="382" t="str">
        <f>ADMIN1!CP213</f>
        <v>-</v>
      </c>
      <c r="U207" s="382" t="str">
        <f>ADMIN1!CS213</f>
        <v>-</v>
      </c>
      <c r="V207" s="382" t="str">
        <f>ADMIN1!CV213</f>
        <v>-</v>
      </c>
      <c r="W207" s="382" t="str">
        <f>ADMIN1!CY213</f>
        <v>-</v>
      </c>
      <c r="X207" s="382" t="str">
        <f>ADMIN1!DB213</f>
        <v>-</v>
      </c>
    </row>
    <row r="208" spans="1:24" ht="25" customHeight="1" x14ac:dyDescent="0.15">
      <c r="A208" s="375">
        <f>ADMIN1!U214</f>
        <v>0</v>
      </c>
      <c r="B208" s="376">
        <f>ADMIN1!V214</f>
        <v>0</v>
      </c>
      <c r="C208" s="377">
        <f>ADMIN1!W214</f>
        <v>0</v>
      </c>
      <c r="D208" s="378">
        <f>ADMIN1!AS214</f>
        <v>0</v>
      </c>
      <c r="E208" s="378" t="str">
        <f>ADMIN1!AW214</f>
        <v>-</v>
      </c>
      <c r="F208" s="378" t="str">
        <f>ADMIN1!AZ214</f>
        <v>-</v>
      </c>
      <c r="G208" s="378" t="str">
        <f>ADMIN1!BC214</f>
        <v>-</v>
      </c>
      <c r="H208" s="378" t="str">
        <f>ADMIN1!BF214</f>
        <v>-</v>
      </c>
      <c r="I208" s="378" t="str">
        <f>ADMIN1!BI214</f>
        <v>-</v>
      </c>
      <c r="J208" s="378" t="str">
        <f>ADMIN1!BL214</f>
        <v>-</v>
      </c>
      <c r="K208" s="378" t="str">
        <f>ADMIN1!BO214</f>
        <v>-</v>
      </c>
      <c r="L208" s="378" t="str">
        <f>ADMIN1!BR214</f>
        <v>-</v>
      </c>
      <c r="M208" s="378" t="str">
        <f>ADMIN1!BU214</f>
        <v>-</v>
      </c>
      <c r="N208" s="378" t="str">
        <f>ADMIN1!BX214</f>
        <v>-</v>
      </c>
      <c r="O208" s="378" t="str">
        <f>ADMIN1!CA214</f>
        <v>-</v>
      </c>
      <c r="P208" s="378" t="str">
        <f>ADMIN1!CD214</f>
        <v>-</v>
      </c>
      <c r="Q208" s="378" t="str">
        <f>ADMIN1!CG214</f>
        <v>-</v>
      </c>
      <c r="R208" s="378" t="str">
        <f>ADMIN1!CJ214</f>
        <v>-</v>
      </c>
      <c r="S208" s="378" t="str">
        <f>ADMIN1!CM214</f>
        <v>-</v>
      </c>
      <c r="T208" s="382" t="str">
        <f>ADMIN1!CP214</f>
        <v>-</v>
      </c>
      <c r="U208" s="382" t="str">
        <f>ADMIN1!CS214</f>
        <v>-</v>
      </c>
      <c r="V208" s="382" t="str">
        <f>ADMIN1!CV214</f>
        <v>-</v>
      </c>
      <c r="W208" s="382" t="str">
        <f>ADMIN1!CY214</f>
        <v>-</v>
      </c>
      <c r="X208" s="382" t="str">
        <f>ADMIN1!DB214</f>
        <v>-</v>
      </c>
    </row>
    <row r="209" spans="1:24" ht="25" customHeight="1" x14ac:dyDescent="0.15">
      <c r="A209" s="375">
        <f>ADMIN1!U215</f>
        <v>0</v>
      </c>
      <c r="B209" s="376">
        <f>ADMIN1!V215</f>
        <v>0</v>
      </c>
      <c r="C209" s="377">
        <f>ADMIN1!W215</f>
        <v>0</v>
      </c>
      <c r="D209" s="378">
        <f>ADMIN1!AS215</f>
        <v>0</v>
      </c>
      <c r="E209" s="378" t="str">
        <f>ADMIN1!AW215</f>
        <v>-</v>
      </c>
      <c r="F209" s="378" t="str">
        <f>ADMIN1!AZ215</f>
        <v>-</v>
      </c>
      <c r="G209" s="378" t="str">
        <f>ADMIN1!BC215</f>
        <v>-</v>
      </c>
      <c r="H209" s="378" t="str">
        <f>ADMIN1!BF215</f>
        <v>-</v>
      </c>
      <c r="I209" s="378" t="str">
        <f>ADMIN1!BI215</f>
        <v>-</v>
      </c>
      <c r="J209" s="378" t="str">
        <f>ADMIN1!BL215</f>
        <v>-</v>
      </c>
      <c r="K209" s="378" t="str">
        <f>ADMIN1!BO215</f>
        <v>-</v>
      </c>
      <c r="L209" s="378" t="str">
        <f>ADMIN1!BR215</f>
        <v>-</v>
      </c>
      <c r="M209" s="378" t="str">
        <f>ADMIN1!BU215</f>
        <v>-</v>
      </c>
      <c r="N209" s="378" t="str">
        <f>ADMIN1!BX215</f>
        <v>-</v>
      </c>
      <c r="O209" s="378" t="str">
        <f>ADMIN1!CA215</f>
        <v>-</v>
      </c>
      <c r="P209" s="378" t="str">
        <f>ADMIN1!CD215</f>
        <v>-</v>
      </c>
      <c r="Q209" s="378" t="str">
        <f>ADMIN1!CG215</f>
        <v>-</v>
      </c>
      <c r="R209" s="378" t="str">
        <f>ADMIN1!CJ215</f>
        <v>-</v>
      </c>
      <c r="S209" s="378" t="str">
        <f>ADMIN1!CM215</f>
        <v>-</v>
      </c>
      <c r="T209" s="382" t="str">
        <f>ADMIN1!CP215</f>
        <v>-</v>
      </c>
      <c r="U209" s="382" t="str">
        <f>ADMIN1!CS215</f>
        <v>-</v>
      </c>
      <c r="V209" s="382" t="str">
        <f>ADMIN1!CV215</f>
        <v>-</v>
      </c>
      <c r="W209" s="382" t="str">
        <f>ADMIN1!CY215</f>
        <v>-</v>
      </c>
      <c r="X209" s="382" t="str">
        <f>ADMIN1!DB215</f>
        <v>-</v>
      </c>
    </row>
    <row r="210" spans="1:24" ht="25" customHeight="1" x14ac:dyDescent="0.15">
      <c r="A210" s="375">
        <f>ADMIN1!U216</f>
        <v>0</v>
      </c>
      <c r="B210" s="376">
        <f>ADMIN1!V216</f>
        <v>0</v>
      </c>
      <c r="C210" s="377">
        <f>ADMIN1!W216</f>
        <v>0</v>
      </c>
      <c r="D210" s="378">
        <f>ADMIN1!AS216</f>
        <v>0</v>
      </c>
      <c r="E210" s="378" t="str">
        <f>ADMIN1!AW216</f>
        <v>-</v>
      </c>
      <c r="F210" s="378" t="str">
        <f>ADMIN1!AZ216</f>
        <v>-</v>
      </c>
      <c r="G210" s="378" t="str">
        <f>ADMIN1!BC216</f>
        <v>-</v>
      </c>
      <c r="H210" s="378" t="str">
        <f>ADMIN1!BF216</f>
        <v>-</v>
      </c>
      <c r="I210" s="378" t="str">
        <f>ADMIN1!BI216</f>
        <v>-</v>
      </c>
      <c r="J210" s="378" t="str">
        <f>ADMIN1!BL216</f>
        <v>-</v>
      </c>
      <c r="K210" s="378" t="str">
        <f>ADMIN1!BO216</f>
        <v>-</v>
      </c>
      <c r="L210" s="378" t="str">
        <f>ADMIN1!BR216</f>
        <v>-</v>
      </c>
      <c r="M210" s="378" t="str">
        <f>ADMIN1!BU216</f>
        <v>-</v>
      </c>
      <c r="N210" s="378" t="str">
        <f>ADMIN1!BX216</f>
        <v>-</v>
      </c>
      <c r="O210" s="378" t="str">
        <f>ADMIN1!CA216</f>
        <v>-</v>
      </c>
      <c r="P210" s="378" t="str">
        <f>ADMIN1!CD216</f>
        <v>-</v>
      </c>
      <c r="Q210" s="378" t="str">
        <f>ADMIN1!CG216</f>
        <v>-</v>
      </c>
      <c r="R210" s="378" t="str">
        <f>ADMIN1!CJ216</f>
        <v>-</v>
      </c>
      <c r="S210" s="378" t="str">
        <f>ADMIN1!CM216</f>
        <v>-</v>
      </c>
      <c r="T210" s="382" t="str">
        <f>ADMIN1!CP216</f>
        <v>-</v>
      </c>
      <c r="U210" s="382" t="str">
        <f>ADMIN1!CS216</f>
        <v>-</v>
      </c>
      <c r="V210" s="382" t="str">
        <f>ADMIN1!CV216</f>
        <v>-</v>
      </c>
      <c r="W210" s="382" t="str">
        <f>ADMIN1!CY216</f>
        <v>-</v>
      </c>
      <c r="X210" s="382" t="str">
        <f>ADMIN1!DB216</f>
        <v>-</v>
      </c>
    </row>
    <row r="211" spans="1:24" ht="25" customHeight="1" x14ac:dyDescent="0.15">
      <c r="A211" s="375">
        <f>ADMIN1!U217</f>
        <v>0</v>
      </c>
      <c r="B211" s="376">
        <f>ADMIN1!V217</f>
        <v>0</v>
      </c>
      <c r="C211" s="377">
        <f>ADMIN1!W217</f>
        <v>0</v>
      </c>
      <c r="D211" s="378">
        <f>ADMIN1!AS217</f>
        <v>0</v>
      </c>
      <c r="E211" s="378" t="str">
        <f>ADMIN1!AW217</f>
        <v>-</v>
      </c>
      <c r="F211" s="378" t="str">
        <f>ADMIN1!AZ217</f>
        <v>-</v>
      </c>
      <c r="G211" s="378" t="str">
        <f>ADMIN1!BC217</f>
        <v>-</v>
      </c>
      <c r="H211" s="378" t="str">
        <f>ADMIN1!BF217</f>
        <v>-</v>
      </c>
      <c r="I211" s="378" t="str">
        <f>ADMIN1!BI217</f>
        <v>-</v>
      </c>
      <c r="J211" s="378" t="str">
        <f>ADMIN1!BL217</f>
        <v>-</v>
      </c>
      <c r="K211" s="378" t="str">
        <f>ADMIN1!BO217</f>
        <v>-</v>
      </c>
      <c r="L211" s="378" t="str">
        <f>ADMIN1!BR217</f>
        <v>-</v>
      </c>
      <c r="M211" s="378" t="str">
        <f>ADMIN1!BU217</f>
        <v>-</v>
      </c>
      <c r="N211" s="378" t="str">
        <f>ADMIN1!BX217</f>
        <v>-</v>
      </c>
      <c r="O211" s="378" t="str">
        <f>ADMIN1!CA217</f>
        <v>-</v>
      </c>
      <c r="P211" s="378" t="str">
        <f>ADMIN1!CD217</f>
        <v>-</v>
      </c>
      <c r="Q211" s="378" t="str">
        <f>ADMIN1!CG217</f>
        <v>-</v>
      </c>
      <c r="R211" s="378" t="str">
        <f>ADMIN1!CJ217</f>
        <v>-</v>
      </c>
      <c r="S211" s="378" t="str">
        <f>ADMIN1!CM217</f>
        <v>-</v>
      </c>
      <c r="T211" s="382" t="str">
        <f>ADMIN1!CP217</f>
        <v>-</v>
      </c>
      <c r="U211" s="382" t="str">
        <f>ADMIN1!CS217</f>
        <v>-</v>
      </c>
      <c r="V211" s="382" t="str">
        <f>ADMIN1!CV217</f>
        <v>-</v>
      </c>
      <c r="W211" s="382" t="str">
        <f>ADMIN1!CY217</f>
        <v>-</v>
      </c>
      <c r="X211" s="382" t="str">
        <f>ADMIN1!DB217</f>
        <v>-</v>
      </c>
    </row>
    <row r="212" spans="1:24" ht="25" customHeight="1" x14ac:dyDescent="0.15">
      <c r="A212" s="375">
        <f>ADMIN1!U218</f>
        <v>0</v>
      </c>
      <c r="B212" s="376">
        <f>ADMIN1!V218</f>
        <v>0</v>
      </c>
      <c r="C212" s="377">
        <f>ADMIN1!W218</f>
        <v>0</v>
      </c>
      <c r="D212" s="378">
        <f>ADMIN1!AS218</f>
        <v>0</v>
      </c>
      <c r="E212" s="378" t="str">
        <f>ADMIN1!AW218</f>
        <v>-</v>
      </c>
      <c r="F212" s="378" t="str">
        <f>ADMIN1!AZ218</f>
        <v>-</v>
      </c>
      <c r="G212" s="378" t="str">
        <f>ADMIN1!BC218</f>
        <v>-</v>
      </c>
      <c r="H212" s="378" t="str">
        <f>ADMIN1!BF218</f>
        <v>-</v>
      </c>
      <c r="I212" s="378" t="str">
        <f>ADMIN1!BI218</f>
        <v>-</v>
      </c>
      <c r="J212" s="378" t="str">
        <f>ADMIN1!BL218</f>
        <v>-</v>
      </c>
      <c r="K212" s="378" t="str">
        <f>ADMIN1!BO218</f>
        <v>-</v>
      </c>
      <c r="L212" s="378" t="str">
        <f>ADMIN1!BR218</f>
        <v>-</v>
      </c>
      <c r="M212" s="378" t="str">
        <f>ADMIN1!BU218</f>
        <v>-</v>
      </c>
      <c r="N212" s="378" t="str">
        <f>ADMIN1!BX218</f>
        <v>-</v>
      </c>
      <c r="O212" s="378" t="str">
        <f>ADMIN1!CA218</f>
        <v>-</v>
      </c>
      <c r="P212" s="378" t="str">
        <f>ADMIN1!CD218</f>
        <v>-</v>
      </c>
      <c r="Q212" s="378" t="str">
        <f>ADMIN1!CG218</f>
        <v>-</v>
      </c>
      <c r="R212" s="378" t="str">
        <f>ADMIN1!CJ218</f>
        <v>-</v>
      </c>
      <c r="S212" s="378" t="str">
        <f>ADMIN1!CM218</f>
        <v>-</v>
      </c>
      <c r="T212" s="382" t="str">
        <f>ADMIN1!CP218</f>
        <v>-</v>
      </c>
      <c r="U212" s="382" t="str">
        <f>ADMIN1!CS218</f>
        <v>-</v>
      </c>
      <c r="V212" s="382" t="str">
        <f>ADMIN1!CV218</f>
        <v>-</v>
      </c>
      <c r="W212" s="382" t="str">
        <f>ADMIN1!CY218</f>
        <v>-</v>
      </c>
      <c r="X212" s="382" t="str">
        <f>ADMIN1!DB218</f>
        <v>-</v>
      </c>
    </row>
    <row r="213" spans="1:24" ht="25" customHeight="1" x14ac:dyDescent="0.15">
      <c r="A213" s="375">
        <f>ADMIN1!U219</f>
        <v>0</v>
      </c>
      <c r="B213" s="376">
        <f>ADMIN1!V219</f>
        <v>0</v>
      </c>
      <c r="C213" s="377">
        <f>ADMIN1!W219</f>
        <v>0</v>
      </c>
      <c r="D213" s="378">
        <f>ADMIN1!AS219</f>
        <v>0</v>
      </c>
      <c r="E213" s="378" t="str">
        <f>ADMIN1!AW219</f>
        <v>-</v>
      </c>
      <c r="F213" s="378" t="str">
        <f>ADMIN1!AZ219</f>
        <v>-</v>
      </c>
      <c r="G213" s="378" t="str">
        <f>ADMIN1!BC219</f>
        <v>-</v>
      </c>
      <c r="H213" s="378" t="str">
        <f>ADMIN1!BF219</f>
        <v>-</v>
      </c>
      <c r="I213" s="378" t="str">
        <f>ADMIN1!BI219</f>
        <v>-</v>
      </c>
      <c r="J213" s="378" t="str">
        <f>ADMIN1!BL219</f>
        <v>-</v>
      </c>
      <c r="K213" s="378" t="str">
        <f>ADMIN1!BO219</f>
        <v>-</v>
      </c>
      <c r="L213" s="378" t="str">
        <f>ADMIN1!BR219</f>
        <v>-</v>
      </c>
      <c r="M213" s="378" t="str">
        <f>ADMIN1!BU219</f>
        <v>-</v>
      </c>
      <c r="N213" s="378" t="str">
        <f>ADMIN1!BX219</f>
        <v>-</v>
      </c>
      <c r="O213" s="378" t="str">
        <f>ADMIN1!CA219</f>
        <v>-</v>
      </c>
      <c r="P213" s="378" t="str">
        <f>ADMIN1!CD219</f>
        <v>-</v>
      </c>
      <c r="Q213" s="378" t="str">
        <f>ADMIN1!CG219</f>
        <v>-</v>
      </c>
      <c r="R213" s="378" t="str">
        <f>ADMIN1!CJ219</f>
        <v>-</v>
      </c>
      <c r="S213" s="378" t="str">
        <f>ADMIN1!CM219</f>
        <v>-</v>
      </c>
      <c r="T213" s="382" t="str">
        <f>ADMIN1!CP219</f>
        <v>-</v>
      </c>
      <c r="U213" s="382" t="str">
        <f>ADMIN1!CS219</f>
        <v>-</v>
      </c>
      <c r="V213" s="382" t="str">
        <f>ADMIN1!CV219</f>
        <v>-</v>
      </c>
      <c r="W213" s="382" t="str">
        <f>ADMIN1!CY219</f>
        <v>-</v>
      </c>
      <c r="X213" s="382" t="str">
        <f>ADMIN1!DB219</f>
        <v>-</v>
      </c>
    </row>
    <row r="214" spans="1:24" ht="25" customHeight="1" x14ac:dyDescent="0.15">
      <c r="A214" s="375">
        <f>ADMIN1!U220</f>
        <v>0</v>
      </c>
      <c r="B214" s="376">
        <f>ADMIN1!V220</f>
        <v>0</v>
      </c>
      <c r="C214" s="377">
        <f>ADMIN1!W220</f>
        <v>0</v>
      </c>
      <c r="D214" s="378">
        <f>ADMIN1!AS220</f>
        <v>0</v>
      </c>
      <c r="E214" s="378" t="str">
        <f>ADMIN1!AW220</f>
        <v>-</v>
      </c>
      <c r="F214" s="378" t="str">
        <f>ADMIN1!AZ220</f>
        <v>-</v>
      </c>
      <c r="G214" s="378" t="str">
        <f>ADMIN1!BC220</f>
        <v>-</v>
      </c>
      <c r="H214" s="378" t="str">
        <f>ADMIN1!BF220</f>
        <v>-</v>
      </c>
      <c r="I214" s="378" t="str">
        <f>ADMIN1!BI220</f>
        <v>-</v>
      </c>
      <c r="J214" s="378" t="str">
        <f>ADMIN1!BL220</f>
        <v>-</v>
      </c>
      <c r="K214" s="378" t="str">
        <f>ADMIN1!BO220</f>
        <v>-</v>
      </c>
      <c r="L214" s="378" t="str">
        <f>ADMIN1!BR220</f>
        <v>-</v>
      </c>
      <c r="M214" s="378" t="str">
        <f>ADMIN1!BU220</f>
        <v>-</v>
      </c>
      <c r="N214" s="378" t="str">
        <f>ADMIN1!BX220</f>
        <v>-</v>
      </c>
      <c r="O214" s="378" t="str">
        <f>ADMIN1!CA220</f>
        <v>-</v>
      </c>
      <c r="P214" s="378" t="str">
        <f>ADMIN1!CD220</f>
        <v>-</v>
      </c>
      <c r="Q214" s="378" t="str">
        <f>ADMIN1!CG220</f>
        <v>-</v>
      </c>
      <c r="R214" s="378" t="str">
        <f>ADMIN1!CJ220</f>
        <v>-</v>
      </c>
      <c r="S214" s="378" t="str">
        <f>ADMIN1!CM220</f>
        <v>-</v>
      </c>
      <c r="T214" s="382" t="str">
        <f>ADMIN1!CP220</f>
        <v>-</v>
      </c>
      <c r="U214" s="382" t="str">
        <f>ADMIN1!CS220</f>
        <v>-</v>
      </c>
      <c r="V214" s="382" t="str">
        <f>ADMIN1!CV220</f>
        <v>-</v>
      </c>
      <c r="W214" s="382" t="str">
        <f>ADMIN1!CY220</f>
        <v>-</v>
      </c>
      <c r="X214" s="382" t="str">
        <f>ADMIN1!DB220</f>
        <v>-</v>
      </c>
    </row>
    <row r="215" spans="1:24" ht="25" customHeight="1" x14ac:dyDescent="0.15">
      <c r="A215" s="375">
        <f>ADMIN1!U221</f>
        <v>0</v>
      </c>
      <c r="B215" s="376">
        <f>ADMIN1!V221</f>
        <v>0</v>
      </c>
      <c r="C215" s="377">
        <f>ADMIN1!W221</f>
        <v>0</v>
      </c>
      <c r="D215" s="378">
        <f>ADMIN1!AS221</f>
        <v>0</v>
      </c>
      <c r="E215" s="378" t="str">
        <f>ADMIN1!AW221</f>
        <v>-</v>
      </c>
      <c r="F215" s="378" t="str">
        <f>ADMIN1!AZ221</f>
        <v>-</v>
      </c>
      <c r="G215" s="378" t="str">
        <f>ADMIN1!BC221</f>
        <v>-</v>
      </c>
      <c r="H215" s="378" t="str">
        <f>ADMIN1!BF221</f>
        <v>-</v>
      </c>
      <c r="I215" s="378" t="str">
        <f>ADMIN1!BI221</f>
        <v>-</v>
      </c>
      <c r="J215" s="378" t="str">
        <f>ADMIN1!BL221</f>
        <v>-</v>
      </c>
      <c r="K215" s="378" t="str">
        <f>ADMIN1!BO221</f>
        <v>-</v>
      </c>
      <c r="L215" s="378" t="str">
        <f>ADMIN1!BR221</f>
        <v>-</v>
      </c>
      <c r="M215" s="378" t="str">
        <f>ADMIN1!BU221</f>
        <v>-</v>
      </c>
      <c r="N215" s="378" t="str">
        <f>ADMIN1!BX221</f>
        <v>-</v>
      </c>
      <c r="O215" s="378" t="str">
        <f>ADMIN1!CA221</f>
        <v>-</v>
      </c>
      <c r="P215" s="378" t="str">
        <f>ADMIN1!CD221</f>
        <v>-</v>
      </c>
      <c r="Q215" s="378" t="str">
        <f>ADMIN1!CG221</f>
        <v>-</v>
      </c>
      <c r="R215" s="378" t="str">
        <f>ADMIN1!CJ221</f>
        <v>-</v>
      </c>
      <c r="S215" s="378" t="str">
        <f>ADMIN1!CM221</f>
        <v>-</v>
      </c>
      <c r="T215" s="382" t="str">
        <f>ADMIN1!CP221</f>
        <v>-</v>
      </c>
      <c r="U215" s="382" t="str">
        <f>ADMIN1!CS221</f>
        <v>-</v>
      </c>
      <c r="V215" s="382" t="str">
        <f>ADMIN1!CV221</f>
        <v>-</v>
      </c>
      <c r="W215" s="382" t="str">
        <f>ADMIN1!CY221</f>
        <v>-</v>
      </c>
      <c r="X215" s="382" t="str">
        <f>ADMIN1!DB221</f>
        <v>-</v>
      </c>
    </row>
    <row r="216" spans="1:24" ht="25" customHeight="1" x14ac:dyDescent="0.15">
      <c r="A216" s="375">
        <f>ADMIN1!U222</f>
        <v>0</v>
      </c>
      <c r="B216" s="376">
        <f>ADMIN1!V222</f>
        <v>0</v>
      </c>
      <c r="C216" s="377">
        <f>ADMIN1!W222</f>
        <v>0</v>
      </c>
      <c r="D216" s="378">
        <f>ADMIN1!AS222</f>
        <v>0</v>
      </c>
      <c r="E216" s="378" t="str">
        <f>ADMIN1!AW222</f>
        <v>-</v>
      </c>
      <c r="F216" s="378" t="str">
        <f>ADMIN1!AZ222</f>
        <v>-</v>
      </c>
      <c r="G216" s="378" t="str">
        <f>ADMIN1!BC222</f>
        <v>-</v>
      </c>
      <c r="H216" s="378" t="str">
        <f>ADMIN1!BF222</f>
        <v>-</v>
      </c>
      <c r="I216" s="378" t="str">
        <f>ADMIN1!BI222</f>
        <v>-</v>
      </c>
      <c r="J216" s="378" t="str">
        <f>ADMIN1!BL222</f>
        <v>-</v>
      </c>
      <c r="K216" s="378" t="str">
        <f>ADMIN1!BO222</f>
        <v>-</v>
      </c>
      <c r="L216" s="378" t="str">
        <f>ADMIN1!BR222</f>
        <v>-</v>
      </c>
      <c r="M216" s="378" t="str">
        <f>ADMIN1!BU222</f>
        <v>-</v>
      </c>
      <c r="N216" s="378" t="str">
        <f>ADMIN1!BX222</f>
        <v>-</v>
      </c>
      <c r="O216" s="378" t="str">
        <f>ADMIN1!CA222</f>
        <v>-</v>
      </c>
      <c r="P216" s="378" t="str">
        <f>ADMIN1!CD222</f>
        <v>-</v>
      </c>
      <c r="Q216" s="378" t="str">
        <f>ADMIN1!CG222</f>
        <v>-</v>
      </c>
      <c r="R216" s="378" t="str">
        <f>ADMIN1!CJ222</f>
        <v>-</v>
      </c>
      <c r="S216" s="378" t="str">
        <f>ADMIN1!CM222</f>
        <v>-</v>
      </c>
      <c r="T216" s="382" t="str">
        <f>ADMIN1!CP222</f>
        <v>-</v>
      </c>
      <c r="U216" s="382" t="str">
        <f>ADMIN1!CS222</f>
        <v>-</v>
      </c>
      <c r="V216" s="382" t="str">
        <f>ADMIN1!CV222</f>
        <v>-</v>
      </c>
      <c r="W216" s="382" t="str">
        <f>ADMIN1!CY222</f>
        <v>-</v>
      </c>
      <c r="X216" s="382" t="str">
        <f>ADMIN1!DB222</f>
        <v>-</v>
      </c>
    </row>
    <row r="217" spans="1:24" ht="25" customHeight="1" x14ac:dyDescent="0.15">
      <c r="A217" s="375">
        <f>ADMIN1!U223</f>
        <v>0</v>
      </c>
      <c r="B217" s="376">
        <f>ADMIN1!V223</f>
        <v>0</v>
      </c>
      <c r="C217" s="377">
        <f>ADMIN1!W223</f>
        <v>0</v>
      </c>
      <c r="D217" s="378">
        <f>ADMIN1!AS223</f>
        <v>0</v>
      </c>
      <c r="E217" s="378" t="str">
        <f>ADMIN1!AW223</f>
        <v>-</v>
      </c>
      <c r="F217" s="378" t="str">
        <f>ADMIN1!AZ223</f>
        <v>-</v>
      </c>
      <c r="G217" s="378" t="str">
        <f>ADMIN1!BC223</f>
        <v>-</v>
      </c>
      <c r="H217" s="378" t="str">
        <f>ADMIN1!BF223</f>
        <v>-</v>
      </c>
      <c r="I217" s="378" t="str">
        <f>ADMIN1!BI223</f>
        <v>-</v>
      </c>
      <c r="J217" s="378" t="str">
        <f>ADMIN1!BL223</f>
        <v>-</v>
      </c>
      <c r="K217" s="378" t="str">
        <f>ADMIN1!BO223</f>
        <v>-</v>
      </c>
      <c r="L217" s="378" t="str">
        <f>ADMIN1!BR223</f>
        <v>-</v>
      </c>
      <c r="M217" s="378" t="str">
        <f>ADMIN1!BU223</f>
        <v>-</v>
      </c>
      <c r="N217" s="378" t="str">
        <f>ADMIN1!BX223</f>
        <v>-</v>
      </c>
      <c r="O217" s="378" t="str">
        <f>ADMIN1!CA223</f>
        <v>-</v>
      </c>
      <c r="P217" s="378" t="str">
        <f>ADMIN1!CD223</f>
        <v>-</v>
      </c>
      <c r="Q217" s="378" t="str">
        <f>ADMIN1!CG223</f>
        <v>-</v>
      </c>
      <c r="R217" s="378" t="str">
        <f>ADMIN1!CJ223</f>
        <v>-</v>
      </c>
      <c r="S217" s="378" t="str">
        <f>ADMIN1!CM223</f>
        <v>-</v>
      </c>
      <c r="T217" s="382" t="str">
        <f>ADMIN1!CP223</f>
        <v>-</v>
      </c>
      <c r="U217" s="382" t="str">
        <f>ADMIN1!CS223</f>
        <v>-</v>
      </c>
      <c r="V217" s="382" t="str">
        <f>ADMIN1!CV223</f>
        <v>-</v>
      </c>
      <c r="W217" s="382" t="str">
        <f>ADMIN1!CY223</f>
        <v>-</v>
      </c>
      <c r="X217" s="382" t="str">
        <f>ADMIN1!DB223</f>
        <v>-</v>
      </c>
    </row>
    <row r="218" spans="1:24" ht="25" customHeight="1" x14ac:dyDescent="0.15">
      <c r="A218" s="375">
        <f>ADMIN1!U224</f>
        <v>0</v>
      </c>
      <c r="B218" s="376">
        <f>ADMIN1!V224</f>
        <v>0</v>
      </c>
      <c r="C218" s="377">
        <f>ADMIN1!W224</f>
        <v>0</v>
      </c>
      <c r="D218" s="378">
        <f>ADMIN1!AS224</f>
        <v>0</v>
      </c>
      <c r="E218" s="378" t="str">
        <f>ADMIN1!AW224</f>
        <v>-</v>
      </c>
      <c r="F218" s="378" t="str">
        <f>ADMIN1!AZ224</f>
        <v>-</v>
      </c>
      <c r="G218" s="378" t="str">
        <f>ADMIN1!BC224</f>
        <v>-</v>
      </c>
      <c r="H218" s="378" t="str">
        <f>ADMIN1!BF224</f>
        <v>-</v>
      </c>
      <c r="I218" s="378" t="str">
        <f>ADMIN1!BI224</f>
        <v>-</v>
      </c>
      <c r="J218" s="378" t="str">
        <f>ADMIN1!BL224</f>
        <v>-</v>
      </c>
      <c r="K218" s="378" t="str">
        <f>ADMIN1!BO224</f>
        <v>-</v>
      </c>
      <c r="L218" s="378" t="str">
        <f>ADMIN1!BR224</f>
        <v>-</v>
      </c>
      <c r="M218" s="378" t="str">
        <f>ADMIN1!BU224</f>
        <v>-</v>
      </c>
      <c r="N218" s="378" t="str">
        <f>ADMIN1!BX224</f>
        <v>-</v>
      </c>
      <c r="O218" s="378" t="str">
        <f>ADMIN1!CA224</f>
        <v>-</v>
      </c>
      <c r="P218" s="378" t="str">
        <f>ADMIN1!CD224</f>
        <v>-</v>
      </c>
      <c r="Q218" s="378" t="str">
        <f>ADMIN1!CG224</f>
        <v>-</v>
      </c>
      <c r="R218" s="378" t="str">
        <f>ADMIN1!CJ224</f>
        <v>-</v>
      </c>
      <c r="S218" s="378" t="str">
        <f>ADMIN1!CM224</f>
        <v>-</v>
      </c>
      <c r="T218" s="382" t="str">
        <f>ADMIN1!CP224</f>
        <v>-</v>
      </c>
      <c r="U218" s="382" t="str">
        <f>ADMIN1!CS224</f>
        <v>-</v>
      </c>
      <c r="V218" s="382" t="str">
        <f>ADMIN1!CV224</f>
        <v>-</v>
      </c>
      <c r="W218" s="382" t="str">
        <f>ADMIN1!CY224</f>
        <v>-</v>
      </c>
      <c r="X218" s="382" t="str">
        <f>ADMIN1!DB224</f>
        <v>-</v>
      </c>
    </row>
    <row r="219" spans="1:24" ht="25" customHeight="1" x14ac:dyDescent="0.15">
      <c r="A219" s="375">
        <f>ADMIN1!U225</f>
        <v>0</v>
      </c>
      <c r="B219" s="376">
        <f>ADMIN1!V225</f>
        <v>0</v>
      </c>
      <c r="C219" s="377">
        <f>ADMIN1!W225</f>
        <v>0</v>
      </c>
      <c r="D219" s="378">
        <f>ADMIN1!AS225</f>
        <v>0</v>
      </c>
      <c r="E219" s="378" t="str">
        <f>ADMIN1!AW225</f>
        <v>-</v>
      </c>
      <c r="F219" s="378" t="str">
        <f>ADMIN1!AZ225</f>
        <v>-</v>
      </c>
      <c r="G219" s="378" t="str">
        <f>ADMIN1!BC225</f>
        <v>-</v>
      </c>
      <c r="H219" s="378" t="str">
        <f>ADMIN1!BF225</f>
        <v>-</v>
      </c>
      <c r="I219" s="378" t="str">
        <f>ADMIN1!BI225</f>
        <v>-</v>
      </c>
      <c r="J219" s="378" t="str">
        <f>ADMIN1!BL225</f>
        <v>-</v>
      </c>
      <c r="K219" s="378" t="str">
        <f>ADMIN1!BO225</f>
        <v>-</v>
      </c>
      <c r="L219" s="378" t="str">
        <f>ADMIN1!BR225</f>
        <v>-</v>
      </c>
      <c r="M219" s="378" t="str">
        <f>ADMIN1!BU225</f>
        <v>-</v>
      </c>
      <c r="N219" s="378" t="str">
        <f>ADMIN1!BX225</f>
        <v>-</v>
      </c>
      <c r="O219" s="378" t="str">
        <f>ADMIN1!CA225</f>
        <v>-</v>
      </c>
      <c r="P219" s="378" t="str">
        <f>ADMIN1!CD225</f>
        <v>-</v>
      </c>
      <c r="Q219" s="378" t="str">
        <f>ADMIN1!CG225</f>
        <v>-</v>
      </c>
      <c r="R219" s="378" t="str">
        <f>ADMIN1!CJ225</f>
        <v>-</v>
      </c>
      <c r="S219" s="378" t="str">
        <f>ADMIN1!CM225</f>
        <v>-</v>
      </c>
      <c r="T219" s="382" t="str">
        <f>ADMIN1!CP225</f>
        <v>-</v>
      </c>
      <c r="U219" s="382" t="str">
        <f>ADMIN1!CS225</f>
        <v>-</v>
      </c>
      <c r="V219" s="382" t="str">
        <f>ADMIN1!CV225</f>
        <v>-</v>
      </c>
      <c r="W219" s="382" t="str">
        <f>ADMIN1!CY225</f>
        <v>-</v>
      </c>
      <c r="X219" s="382" t="str">
        <f>ADMIN1!DB225</f>
        <v>-</v>
      </c>
    </row>
    <row r="220" spans="1:24" ht="25" customHeight="1" x14ac:dyDescent="0.15">
      <c r="A220" s="375">
        <f>ADMIN1!U226</f>
        <v>0</v>
      </c>
      <c r="B220" s="376">
        <f>ADMIN1!V226</f>
        <v>0</v>
      </c>
      <c r="C220" s="377">
        <f>ADMIN1!W226</f>
        <v>0</v>
      </c>
      <c r="D220" s="378">
        <f>ADMIN1!AS226</f>
        <v>0</v>
      </c>
      <c r="E220" s="378" t="str">
        <f>ADMIN1!AW226</f>
        <v>-</v>
      </c>
      <c r="F220" s="378" t="str">
        <f>ADMIN1!AZ226</f>
        <v>-</v>
      </c>
      <c r="G220" s="378" t="str">
        <f>ADMIN1!BC226</f>
        <v>-</v>
      </c>
      <c r="H220" s="378" t="str">
        <f>ADMIN1!BF226</f>
        <v>-</v>
      </c>
      <c r="I220" s="378" t="str">
        <f>ADMIN1!BI226</f>
        <v>-</v>
      </c>
      <c r="J220" s="378" t="str">
        <f>ADMIN1!BL226</f>
        <v>-</v>
      </c>
      <c r="K220" s="378" t="str">
        <f>ADMIN1!BO226</f>
        <v>-</v>
      </c>
      <c r="L220" s="378" t="str">
        <f>ADMIN1!BR226</f>
        <v>-</v>
      </c>
      <c r="M220" s="378" t="str">
        <f>ADMIN1!BU226</f>
        <v>-</v>
      </c>
      <c r="N220" s="378" t="str">
        <f>ADMIN1!BX226</f>
        <v>-</v>
      </c>
      <c r="O220" s="378" t="str">
        <f>ADMIN1!CA226</f>
        <v>-</v>
      </c>
      <c r="P220" s="378" t="str">
        <f>ADMIN1!CD226</f>
        <v>-</v>
      </c>
      <c r="Q220" s="378" t="str">
        <f>ADMIN1!CG226</f>
        <v>-</v>
      </c>
      <c r="R220" s="378" t="str">
        <f>ADMIN1!CJ226</f>
        <v>-</v>
      </c>
      <c r="S220" s="378" t="str">
        <f>ADMIN1!CM226</f>
        <v>-</v>
      </c>
      <c r="T220" s="382" t="str">
        <f>ADMIN1!CP226</f>
        <v>-</v>
      </c>
      <c r="U220" s="382" t="str">
        <f>ADMIN1!CS226</f>
        <v>-</v>
      </c>
      <c r="V220" s="382" t="str">
        <f>ADMIN1!CV226</f>
        <v>-</v>
      </c>
      <c r="W220" s="382" t="str">
        <f>ADMIN1!CY226</f>
        <v>-</v>
      </c>
      <c r="X220" s="382" t="str">
        <f>ADMIN1!DB226</f>
        <v>-</v>
      </c>
    </row>
    <row r="221" spans="1:24" ht="25" customHeight="1" x14ac:dyDescent="0.15">
      <c r="A221" s="375">
        <f>ADMIN1!U227</f>
        <v>0</v>
      </c>
      <c r="B221" s="376">
        <f>ADMIN1!V227</f>
        <v>0</v>
      </c>
      <c r="C221" s="377">
        <f>ADMIN1!W227</f>
        <v>0</v>
      </c>
      <c r="D221" s="378">
        <f>ADMIN1!AS227</f>
        <v>0</v>
      </c>
      <c r="E221" s="378" t="str">
        <f>ADMIN1!AW227</f>
        <v>-</v>
      </c>
      <c r="F221" s="378" t="str">
        <f>ADMIN1!AZ227</f>
        <v>-</v>
      </c>
      <c r="G221" s="378" t="str">
        <f>ADMIN1!BC227</f>
        <v>-</v>
      </c>
      <c r="H221" s="378" t="str">
        <f>ADMIN1!BF227</f>
        <v>-</v>
      </c>
      <c r="I221" s="378" t="str">
        <f>ADMIN1!BI227</f>
        <v>-</v>
      </c>
      <c r="J221" s="378" t="str">
        <f>ADMIN1!BL227</f>
        <v>-</v>
      </c>
      <c r="K221" s="378" t="str">
        <f>ADMIN1!BO227</f>
        <v>-</v>
      </c>
      <c r="L221" s="378" t="str">
        <f>ADMIN1!BR227</f>
        <v>-</v>
      </c>
      <c r="M221" s="378" t="str">
        <f>ADMIN1!BU227</f>
        <v>-</v>
      </c>
      <c r="N221" s="378" t="str">
        <f>ADMIN1!BX227</f>
        <v>-</v>
      </c>
      <c r="O221" s="378" t="str">
        <f>ADMIN1!CA227</f>
        <v>-</v>
      </c>
      <c r="P221" s="378" t="str">
        <f>ADMIN1!CD227</f>
        <v>-</v>
      </c>
      <c r="Q221" s="378" t="str">
        <f>ADMIN1!CG227</f>
        <v>-</v>
      </c>
      <c r="R221" s="378" t="str">
        <f>ADMIN1!CJ227</f>
        <v>-</v>
      </c>
      <c r="S221" s="378" t="str">
        <f>ADMIN1!CM227</f>
        <v>-</v>
      </c>
      <c r="T221" s="382" t="str">
        <f>ADMIN1!CP227</f>
        <v>-</v>
      </c>
      <c r="U221" s="382" t="str">
        <f>ADMIN1!CS227</f>
        <v>-</v>
      </c>
      <c r="V221" s="382" t="str">
        <f>ADMIN1!CV227</f>
        <v>-</v>
      </c>
      <c r="W221" s="382" t="str">
        <f>ADMIN1!CY227</f>
        <v>-</v>
      </c>
      <c r="X221" s="382" t="str">
        <f>ADMIN1!DB227</f>
        <v>-</v>
      </c>
    </row>
    <row r="222" spans="1:24" ht="25" customHeight="1" x14ac:dyDescent="0.15">
      <c r="A222" s="375">
        <f>ADMIN1!U228</f>
        <v>0</v>
      </c>
      <c r="B222" s="376">
        <f>ADMIN1!V228</f>
        <v>0</v>
      </c>
      <c r="C222" s="377">
        <f>ADMIN1!W228</f>
        <v>0</v>
      </c>
      <c r="D222" s="378">
        <f>ADMIN1!AS228</f>
        <v>0</v>
      </c>
      <c r="E222" s="378" t="str">
        <f>ADMIN1!AW228</f>
        <v>-</v>
      </c>
      <c r="F222" s="378" t="str">
        <f>ADMIN1!AZ228</f>
        <v>-</v>
      </c>
      <c r="G222" s="378" t="str">
        <f>ADMIN1!BC228</f>
        <v>-</v>
      </c>
      <c r="H222" s="378" t="str">
        <f>ADMIN1!BF228</f>
        <v>-</v>
      </c>
      <c r="I222" s="378" t="str">
        <f>ADMIN1!BI228</f>
        <v>-</v>
      </c>
      <c r="J222" s="378" t="str">
        <f>ADMIN1!BL228</f>
        <v>-</v>
      </c>
      <c r="K222" s="378" t="str">
        <f>ADMIN1!BO228</f>
        <v>-</v>
      </c>
      <c r="L222" s="378" t="str">
        <f>ADMIN1!BR228</f>
        <v>-</v>
      </c>
      <c r="M222" s="378" t="str">
        <f>ADMIN1!BU228</f>
        <v>-</v>
      </c>
      <c r="N222" s="378" t="str">
        <f>ADMIN1!BX228</f>
        <v>-</v>
      </c>
      <c r="O222" s="378" t="str">
        <f>ADMIN1!CA228</f>
        <v>-</v>
      </c>
      <c r="P222" s="378" t="str">
        <f>ADMIN1!CD228</f>
        <v>-</v>
      </c>
      <c r="Q222" s="378" t="str">
        <f>ADMIN1!CG228</f>
        <v>-</v>
      </c>
      <c r="R222" s="378" t="str">
        <f>ADMIN1!CJ228</f>
        <v>-</v>
      </c>
      <c r="S222" s="378" t="str">
        <f>ADMIN1!CM228</f>
        <v>-</v>
      </c>
      <c r="T222" s="382" t="str">
        <f>ADMIN1!CP228</f>
        <v>-</v>
      </c>
      <c r="U222" s="382" t="str">
        <f>ADMIN1!CS228</f>
        <v>-</v>
      </c>
      <c r="V222" s="382" t="str">
        <f>ADMIN1!CV228</f>
        <v>-</v>
      </c>
      <c r="W222" s="382" t="str">
        <f>ADMIN1!CY228</f>
        <v>-</v>
      </c>
      <c r="X222" s="382" t="str">
        <f>ADMIN1!DB228</f>
        <v>-</v>
      </c>
    </row>
    <row r="223" spans="1:24" ht="25" customHeight="1" x14ac:dyDescent="0.15">
      <c r="A223" s="375">
        <f>ADMIN1!U229</f>
        <v>0</v>
      </c>
      <c r="B223" s="376">
        <f>ADMIN1!V229</f>
        <v>0</v>
      </c>
      <c r="C223" s="377">
        <f>ADMIN1!W229</f>
        <v>0</v>
      </c>
      <c r="D223" s="378">
        <f>ADMIN1!AS229</f>
        <v>0</v>
      </c>
      <c r="E223" s="378" t="str">
        <f>ADMIN1!AW229</f>
        <v>-</v>
      </c>
      <c r="F223" s="378" t="str">
        <f>ADMIN1!AZ229</f>
        <v>-</v>
      </c>
      <c r="G223" s="378" t="str">
        <f>ADMIN1!BC229</f>
        <v>-</v>
      </c>
      <c r="H223" s="378" t="str">
        <f>ADMIN1!BF229</f>
        <v>-</v>
      </c>
      <c r="I223" s="378" t="str">
        <f>ADMIN1!BI229</f>
        <v>-</v>
      </c>
      <c r="J223" s="378" t="str">
        <f>ADMIN1!BL229</f>
        <v>-</v>
      </c>
      <c r="K223" s="378" t="str">
        <f>ADMIN1!BO229</f>
        <v>-</v>
      </c>
      <c r="L223" s="378" t="str">
        <f>ADMIN1!BR229</f>
        <v>-</v>
      </c>
      <c r="M223" s="378" t="str">
        <f>ADMIN1!BU229</f>
        <v>-</v>
      </c>
      <c r="N223" s="378" t="str">
        <f>ADMIN1!BX229</f>
        <v>-</v>
      </c>
      <c r="O223" s="378" t="str">
        <f>ADMIN1!CA229</f>
        <v>-</v>
      </c>
      <c r="P223" s="378" t="str">
        <f>ADMIN1!CD229</f>
        <v>-</v>
      </c>
      <c r="Q223" s="378" t="str">
        <f>ADMIN1!CG229</f>
        <v>-</v>
      </c>
      <c r="R223" s="378" t="str">
        <f>ADMIN1!CJ229</f>
        <v>-</v>
      </c>
      <c r="S223" s="378" t="str">
        <f>ADMIN1!CM229</f>
        <v>-</v>
      </c>
      <c r="T223" s="382" t="str">
        <f>ADMIN1!CP229</f>
        <v>-</v>
      </c>
      <c r="U223" s="382" t="str">
        <f>ADMIN1!CS229</f>
        <v>-</v>
      </c>
      <c r="V223" s="382" t="str">
        <f>ADMIN1!CV229</f>
        <v>-</v>
      </c>
      <c r="W223" s="382" t="str">
        <f>ADMIN1!CY229</f>
        <v>-</v>
      </c>
      <c r="X223" s="382" t="str">
        <f>ADMIN1!DB229</f>
        <v>-</v>
      </c>
    </row>
    <row r="224" spans="1:24" ht="25" customHeight="1" x14ac:dyDescent="0.15">
      <c r="A224" s="375">
        <f>ADMIN1!U230</f>
        <v>0</v>
      </c>
      <c r="B224" s="376">
        <f>ADMIN1!V230</f>
        <v>0</v>
      </c>
      <c r="C224" s="377">
        <f>ADMIN1!W230</f>
        <v>0</v>
      </c>
      <c r="D224" s="378">
        <f>ADMIN1!AS230</f>
        <v>0</v>
      </c>
      <c r="E224" s="378" t="str">
        <f>ADMIN1!AW230</f>
        <v>-</v>
      </c>
      <c r="F224" s="378" t="str">
        <f>ADMIN1!AZ230</f>
        <v>-</v>
      </c>
      <c r="G224" s="378" t="str">
        <f>ADMIN1!BC230</f>
        <v>-</v>
      </c>
      <c r="H224" s="378" t="str">
        <f>ADMIN1!BF230</f>
        <v>-</v>
      </c>
      <c r="I224" s="378" t="str">
        <f>ADMIN1!BI230</f>
        <v>-</v>
      </c>
      <c r="J224" s="378" t="str">
        <f>ADMIN1!BL230</f>
        <v>-</v>
      </c>
      <c r="K224" s="378" t="str">
        <f>ADMIN1!BO230</f>
        <v>-</v>
      </c>
      <c r="L224" s="378" t="str">
        <f>ADMIN1!BR230</f>
        <v>-</v>
      </c>
      <c r="M224" s="378" t="str">
        <f>ADMIN1!BU230</f>
        <v>-</v>
      </c>
      <c r="N224" s="378" t="str">
        <f>ADMIN1!BX230</f>
        <v>-</v>
      </c>
      <c r="O224" s="378" t="str">
        <f>ADMIN1!CA230</f>
        <v>-</v>
      </c>
      <c r="P224" s="378" t="str">
        <f>ADMIN1!CD230</f>
        <v>-</v>
      </c>
      <c r="Q224" s="378" t="str">
        <f>ADMIN1!CG230</f>
        <v>-</v>
      </c>
      <c r="R224" s="378" t="str">
        <f>ADMIN1!CJ230</f>
        <v>-</v>
      </c>
      <c r="S224" s="378" t="str">
        <f>ADMIN1!CM230</f>
        <v>-</v>
      </c>
      <c r="T224" s="382" t="str">
        <f>ADMIN1!CP230</f>
        <v>-</v>
      </c>
      <c r="U224" s="382" t="str">
        <f>ADMIN1!CS230</f>
        <v>-</v>
      </c>
      <c r="V224" s="382" t="str">
        <f>ADMIN1!CV230</f>
        <v>-</v>
      </c>
      <c r="W224" s="382" t="str">
        <f>ADMIN1!CY230</f>
        <v>-</v>
      </c>
      <c r="X224" s="382" t="str">
        <f>ADMIN1!DB230</f>
        <v>-</v>
      </c>
    </row>
    <row r="225" spans="1:24" ht="25" customHeight="1" x14ac:dyDescent="0.15">
      <c r="A225" s="375">
        <f>ADMIN1!U231</f>
        <v>0</v>
      </c>
      <c r="B225" s="376">
        <f>ADMIN1!V231</f>
        <v>0</v>
      </c>
      <c r="C225" s="377">
        <f>ADMIN1!W231</f>
        <v>0</v>
      </c>
      <c r="D225" s="378">
        <f>ADMIN1!AS231</f>
        <v>0</v>
      </c>
      <c r="E225" s="378" t="str">
        <f>ADMIN1!AW231</f>
        <v>-</v>
      </c>
      <c r="F225" s="378" t="str">
        <f>ADMIN1!AZ231</f>
        <v>-</v>
      </c>
      <c r="G225" s="378" t="str">
        <f>ADMIN1!BC231</f>
        <v>-</v>
      </c>
      <c r="H225" s="378" t="str">
        <f>ADMIN1!BF231</f>
        <v>-</v>
      </c>
      <c r="I225" s="378" t="str">
        <f>ADMIN1!BI231</f>
        <v>-</v>
      </c>
      <c r="J225" s="378" t="str">
        <f>ADMIN1!BL231</f>
        <v>-</v>
      </c>
      <c r="K225" s="378" t="str">
        <f>ADMIN1!BO231</f>
        <v>-</v>
      </c>
      <c r="L225" s="378" t="str">
        <f>ADMIN1!BR231</f>
        <v>-</v>
      </c>
      <c r="M225" s="378" t="str">
        <f>ADMIN1!BU231</f>
        <v>-</v>
      </c>
      <c r="N225" s="378" t="str">
        <f>ADMIN1!BX231</f>
        <v>-</v>
      </c>
      <c r="O225" s="378" t="str">
        <f>ADMIN1!CA231</f>
        <v>-</v>
      </c>
      <c r="P225" s="378" t="str">
        <f>ADMIN1!CD231</f>
        <v>-</v>
      </c>
      <c r="Q225" s="378" t="str">
        <f>ADMIN1!CG231</f>
        <v>-</v>
      </c>
      <c r="R225" s="378" t="str">
        <f>ADMIN1!CJ231</f>
        <v>-</v>
      </c>
      <c r="S225" s="378" t="str">
        <f>ADMIN1!CM231</f>
        <v>-</v>
      </c>
      <c r="T225" s="382" t="str">
        <f>ADMIN1!CP231</f>
        <v>-</v>
      </c>
      <c r="U225" s="382" t="str">
        <f>ADMIN1!CS231</f>
        <v>-</v>
      </c>
      <c r="V225" s="382" t="str">
        <f>ADMIN1!CV231</f>
        <v>-</v>
      </c>
      <c r="W225" s="382" t="str">
        <f>ADMIN1!CY231</f>
        <v>-</v>
      </c>
      <c r="X225" s="382" t="str">
        <f>ADMIN1!DB231</f>
        <v>-</v>
      </c>
    </row>
    <row r="226" spans="1:24" ht="25" customHeight="1" x14ac:dyDescent="0.15">
      <c r="A226" s="375">
        <f>ADMIN1!U232</f>
        <v>0</v>
      </c>
      <c r="B226" s="376">
        <f>ADMIN1!V232</f>
        <v>0</v>
      </c>
      <c r="C226" s="377">
        <f>ADMIN1!W232</f>
        <v>0</v>
      </c>
      <c r="D226" s="378">
        <f>ADMIN1!AS232</f>
        <v>0</v>
      </c>
      <c r="E226" s="378" t="str">
        <f>ADMIN1!AW232</f>
        <v>-</v>
      </c>
      <c r="F226" s="378" t="str">
        <f>ADMIN1!AZ232</f>
        <v>-</v>
      </c>
      <c r="G226" s="378" t="str">
        <f>ADMIN1!BC232</f>
        <v>-</v>
      </c>
      <c r="H226" s="378" t="str">
        <f>ADMIN1!BF232</f>
        <v>-</v>
      </c>
      <c r="I226" s="378" t="str">
        <f>ADMIN1!BI232</f>
        <v>-</v>
      </c>
      <c r="J226" s="378" t="str">
        <f>ADMIN1!BL232</f>
        <v>-</v>
      </c>
      <c r="K226" s="378" t="str">
        <f>ADMIN1!BO232</f>
        <v>-</v>
      </c>
      <c r="L226" s="378" t="str">
        <f>ADMIN1!BR232</f>
        <v>-</v>
      </c>
      <c r="M226" s="378" t="str">
        <f>ADMIN1!BU232</f>
        <v>-</v>
      </c>
      <c r="N226" s="378" t="str">
        <f>ADMIN1!BX232</f>
        <v>-</v>
      </c>
      <c r="O226" s="378" t="str">
        <f>ADMIN1!CA232</f>
        <v>-</v>
      </c>
      <c r="P226" s="378" t="str">
        <f>ADMIN1!CD232</f>
        <v>-</v>
      </c>
      <c r="Q226" s="378" t="str">
        <f>ADMIN1!CG232</f>
        <v>-</v>
      </c>
      <c r="R226" s="378" t="str">
        <f>ADMIN1!CJ232</f>
        <v>-</v>
      </c>
      <c r="S226" s="378" t="str">
        <f>ADMIN1!CM232</f>
        <v>-</v>
      </c>
      <c r="T226" s="382" t="str">
        <f>ADMIN1!CP232</f>
        <v>-</v>
      </c>
      <c r="U226" s="382" t="str">
        <f>ADMIN1!CS232</f>
        <v>-</v>
      </c>
      <c r="V226" s="382" t="str">
        <f>ADMIN1!CV232</f>
        <v>-</v>
      </c>
      <c r="W226" s="382" t="str">
        <f>ADMIN1!CY232</f>
        <v>-</v>
      </c>
      <c r="X226" s="382" t="str">
        <f>ADMIN1!DB232</f>
        <v>-</v>
      </c>
    </row>
    <row r="227" spans="1:24" ht="25" customHeight="1" x14ac:dyDescent="0.15">
      <c r="A227" s="375">
        <f>ADMIN1!U233</f>
        <v>0</v>
      </c>
      <c r="B227" s="376">
        <f>ADMIN1!V233</f>
        <v>0</v>
      </c>
      <c r="C227" s="377">
        <f>ADMIN1!W233</f>
        <v>0</v>
      </c>
      <c r="D227" s="378">
        <f>ADMIN1!AS233</f>
        <v>0</v>
      </c>
      <c r="E227" s="378" t="str">
        <f>ADMIN1!AW233</f>
        <v>-</v>
      </c>
      <c r="F227" s="378" t="str">
        <f>ADMIN1!AZ233</f>
        <v>-</v>
      </c>
      <c r="G227" s="378" t="str">
        <f>ADMIN1!BC233</f>
        <v>-</v>
      </c>
      <c r="H227" s="378" t="str">
        <f>ADMIN1!BF233</f>
        <v>-</v>
      </c>
      <c r="I227" s="378" t="str">
        <f>ADMIN1!BI233</f>
        <v>-</v>
      </c>
      <c r="J227" s="378" t="str">
        <f>ADMIN1!BL233</f>
        <v>-</v>
      </c>
      <c r="K227" s="378" t="str">
        <f>ADMIN1!BO233</f>
        <v>-</v>
      </c>
      <c r="L227" s="378" t="str">
        <f>ADMIN1!BR233</f>
        <v>-</v>
      </c>
      <c r="M227" s="378" t="str">
        <f>ADMIN1!BU233</f>
        <v>-</v>
      </c>
      <c r="N227" s="378" t="str">
        <f>ADMIN1!BX233</f>
        <v>-</v>
      </c>
      <c r="O227" s="378" t="str">
        <f>ADMIN1!CA233</f>
        <v>-</v>
      </c>
      <c r="P227" s="378" t="str">
        <f>ADMIN1!CD233</f>
        <v>-</v>
      </c>
      <c r="Q227" s="378" t="str">
        <f>ADMIN1!CG233</f>
        <v>-</v>
      </c>
      <c r="R227" s="378" t="str">
        <f>ADMIN1!CJ233</f>
        <v>-</v>
      </c>
      <c r="S227" s="378" t="str">
        <f>ADMIN1!CM233</f>
        <v>-</v>
      </c>
      <c r="T227" s="382" t="str">
        <f>ADMIN1!CP233</f>
        <v>-</v>
      </c>
      <c r="U227" s="382" t="str">
        <f>ADMIN1!CS233</f>
        <v>-</v>
      </c>
      <c r="V227" s="382" t="str">
        <f>ADMIN1!CV233</f>
        <v>-</v>
      </c>
      <c r="W227" s="382" t="str">
        <f>ADMIN1!CY233</f>
        <v>-</v>
      </c>
      <c r="X227" s="382" t="str">
        <f>ADMIN1!DB233</f>
        <v>-</v>
      </c>
    </row>
    <row r="228" spans="1:24" ht="25" customHeight="1" x14ac:dyDescent="0.15">
      <c r="A228" s="375">
        <f>ADMIN1!U234</f>
        <v>0</v>
      </c>
      <c r="B228" s="376">
        <f>ADMIN1!V234</f>
        <v>0</v>
      </c>
      <c r="C228" s="377">
        <f>ADMIN1!W234</f>
        <v>0</v>
      </c>
      <c r="D228" s="378">
        <f>ADMIN1!AS234</f>
        <v>0</v>
      </c>
      <c r="E228" s="378" t="str">
        <f>ADMIN1!AW234</f>
        <v>-</v>
      </c>
      <c r="F228" s="378" t="str">
        <f>ADMIN1!AZ234</f>
        <v>-</v>
      </c>
      <c r="G228" s="378" t="str">
        <f>ADMIN1!BC234</f>
        <v>-</v>
      </c>
      <c r="H228" s="378" t="str">
        <f>ADMIN1!BF234</f>
        <v>-</v>
      </c>
      <c r="I228" s="378" t="str">
        <f>ADMIN1!BI234</f>
        <v>-</v>
      </c>
      <c r="J228" s="378" t="str">
        <f>ADMIN1!BL234</f>
        <v>-</v>
      </c>
      <c r="K228" s="378" t="str">
        <f>ADMIN1!BO234</f>
        <v>-</v>
      </c>
      <c r="L228" s="378" t="str">
        <f>ADMIN1!BR234</f>
        <v>-</v>
      </c>
      <c r="M228" s="378" t="str">
        <f>ADMIN1!BU234</f>
        <v>-</v>
      </c>
      <c r="N228" s="378" t="str">
        <f>ADMIN1!BX234</f>
        <v>-</v>
      </c>
      <c r="O228" s="378" t="str">
        <f>ADMIN1!CA234</f>
        <v>-</v>
      </c>
      <c r="P228" s="378" t="str">
        <f>ADMIN1!CD234</f>
        <v>-</v>
      </c>
      <c r="Q228" s="378" t="str">
        <f>ADMIN1!CG234</f>
        <v>-</v>
      </c>
      <c r="R228" s="378" t="str">
        <f>ADMIN1!CJ234</f>
        <v>-</v>
      </c>
      <c r="S228" s="378" t="str">
        <f>ADMIN1!CM234</f>
        <v>-</v>
      </c>
      <c r="T228" s="382" t="str">
        <f>ADMIN1!CP234</f>
        <v>-</v>
      </c>
      <c r="U228" s="382" t="str">
        <f>ADMIN1!CS234</f>
        <v>-</v>
      </c>
      <c r="V228" s="382" t="str">
        <f>ADMIN1!CV234</f>
        <v>-</v>
      </c>
      <c r="W228" s="382" t="str">
        <f>ADMIN1!CY234</f>
        <v>-</v>
      </c>
      <c r="X228" s="382" t="str">
        <f>ADMIN1!DB234</f>
        <v>-</v>
      </c>
    </row>
    <row r="229" spans="1:24" ht="25" customHeight="1" x14ac:dyDescent="0.15">
      <c r="A229" s="375">
        <f>ADMIN1!U235</f>
        <v>0</v>
      </c>
      <c r="B229" s="376">
        <f>ADMIN1!V235</f>
        <v>0</v>
      </c>
      <c r="C229" s="377">
        <f>ADMIN1!W235</f>
        <v>0</v>
      </c>
      <c r="D229" s="378">
        <f>ADMIN1!AS235</f>
        <v>0</v>
      </c>
      <c r="E229" s="378" t="str">
        <f>ADMIN1!AW235</f>
        <v>-</v>
      </c>
      <c r="F229" s="378" t="str">
        <f>ADMIN1!AZ235</f>
        <v>-</v>
      </c>
      <c r="G229" s="378" t="str">
        <f>ADMIN1!BC235</f>
        <v>-</v>
      </c>
      <c r="H229" s="378" t="str">
        <f>ADMIN1!BF235</f>
        <v>-</v>
      </c>
      <c r="I229" s="378" t="str">
        <f>ADMIN1!BI235</f>
        <v>-</v>
      </c>
      <c r="J229" s="378" t="str">
        <f>ADMIN1!BL235</f>
        <v>-</v>
      </c>
      <c r="K229" s="378" t="str">
        <f>ADMIN1!BO235</f>
        <v>-</v>
      </c>
      <c r="L229" s="378" t="str">
        <f>ADMIN1!BR235</f>
        <v>-</v>
      </c>
      <c r="M229" s="378" t="str">
        <f>ADMIN1!BU235</f>
        <v>-</v>
      </c>
      <c r="N229" s="378" t="str">
        <f>ADMIN1!BX235</f>
        <v>-</v>
      </c>
      <c r="O229" s="378" t="str">
        <f>ADMIN1!CA235</f>
        <v>-</v>
      </c>
      <c r="P229" s="378" t="str">
        <f>ADMIN1!CD235</f>
        <v>-</v>
      </c>
      <c r="Q229" s="378" t="str">
        <f>ADMIN1!CG235</f>
        <v>-</v>
      </c>
      <c r="R229" s="378" t="str">
        <f>ADMIN1!CJ235</f>
        <v>-</v>
      </c>
      <c r="S229" s="378" t="str">
        <f>ADMIN1!CM235</f>
        <v>-</v>
      </c>
      <c r="T229" s="382" t="str">
        <f>ADMIN1!CP235</f>
        <v>-</v>
      </c>
      <c r="U229" s="382" t="str">
        <f>ADMIN1!CS235</f>
        <v>-</v>
      </c>
      <c r="V229" s="382" t="str">
        <f>ADMIN1!CV235</f>
        <v>-</v>
      </c>
      <c r="W229" s="382" t="str">
        <f>ADMIN1!CY235</f>
        <v>-</v>
      </c>
      <c r="X229" s="382" t="str">
        <f>ADMIN1!DB235</f>
        <v>-</v>
      </c>
    </row>
    <row r="230" spans="1:24" ht="25" customHeight="1" x14ac:dyDescent="0.15">
      <c r="A230" s="375">
        <f>ADMIN1!U236</f>
        <v>0</v>
      </c>
      <c r="B230" s="376">
        <f>ADMIN1!V236</f>
        <v>0</v>
      </c>
      <c r="C230" s="377">
        <f>ADMIN1!W236</f>
        <v>0</v>
      </c>
      <c r="D230" s="378">
        <f>ADMIN1!AS236</f>
        <v>0</v>
      </c>
      <c r="E230" s="378" t="str">
        <f>ADMIN1!AW236</f>
        <v>-</v>
      </c>
      <c r="F230" s="378" t="str">
        <f>ADMIN1!AZ236</f>
        <v>-</v>
      </c>
      <c r="G230" s="378" t="str">
        <f>ADMIN1!BC236</f>
        <v>-</v>
      </c>
      <c r="H230" s="378" t="str">
        <f>ADMIN1!BF236</f>
        <v>-</v>
      </c>
      <c r="I230" s="378" t="str">
        <f>ADMIN1!BI236</f>
        <v>-</v>
      </c>
      <c r="J230" s="378" t="str">
        <f>ADMIN1!BL236</f>
        <v>-</v>
      </c>
      <c r="K230" s="378" t="str">
        <f>ADMIN1!BO236</f>
        <v>-</v>
      </c>
      <c r="L230" s="378" t="str">
        <f>ADMIN1!BR236</f>
        <v>-</v>
      </c>
      <c r="M230" s="378" t="str">
        <f>ADMIN1!BU236</f>
        <v>-</v>
      </c>
      <c r="N230" s="378" t="str">
        <f>ADMIN1!BX236</f>
        <v>-</v>
      </c>
      <c r="O230" s="378" t="str">
        <f>ADMIN1!CA236</f>
        <v>-</v>
      </c>
      <c r="P230" s="378" t="str">
        <f>ADMIN1!CD236</f>
        <v>-</v>
      </c>
      <c r="Q230" s="378" t="str">
        <f>ADMIN1!CG236</f>
        <v>-</v>
      </c>
      <c r="R230" s="378" t="str">
        <f>ADMIN1!CJ236</f>
        <v>-</v>
      </c>
      <c r="S230" s="378" t="str">
        <f>ADMIN1!CM236</f>
        <v>-</v>
      </c>
      <c r="T230" s="382" t="str">
        <f>ADMIN1!CP236</f>
        <v>-</v>
      </c>
      <c r="U230" s="382" t="str">
        <f>ADMIN1!CS236</f>
        <v>-</v>
      </c>
      <c r="V230" s="382" t="str">
        <f>ADMIN1!CV236</f>
        <v>-</v>
      </c>
      <c r="W230" s="382" t="str">
        <f>ADMIN1!CY236</f>
        <v>-</v>
      </c>
      <c r="X230" s="382" t="str">
        <f>ADMIN1!DB236</f>
        <v>-</v>
      </c>
    </row>
    <row r="231" spans="1:24" ht="25" customHeight="1" x14ac:dyDescent="0.15">
      <c r="A231" s="375">
        <f>ADMIN1!U237</f>
        <v>0</v>
      </c>
      <c r="B231" s="376">
        <f>ADMIN1!V237</f>
        <v>0</v>
      </c>
      <c r="C231" s="377">
        <f>ADMIN1!W237</f>
        <v>0</v>
      </c>
      <c r="D231" s="378">
        <f>ADMIN1!AS237</f>
        <v>0</v>
      </c>
      <c r="E231" s="378" t="str">
        <f>ADMIN1!AW237</f>
        <v>-</v>
      </c>
      <c r="F231" s="378" t="str">
        <f>ADMIN1!AZ237</f>
        <v>-</v>
      </c>
      <c r="G231" s="378" t="str">
        <f>ADMIN1!BC237</f>
        <v>-</v>
      </c>
      <c r="H231" s="378" t="str">
        <f>ADMIN1!BF237</f>
        <v>-</v>
      </c>
      <c r="I231" s="378" t="str">
        <f>ADMIN1!BI237</f>
        <v>-</v>
      </c>
      <c r="J231" s="378" t="str">
        <f>ADMIN1!BL237</f>
        <v>-</v>
      </c>
      <c r="K231" s="378" t="str">
        <f>ADMIN1!BO237</f>
        <v>-</v>
      </c>
      <c r="L231" s="378" t="str">
        <f>ADMIN1!BR237</f>
        <v>-</v>
      </c>
      <c r="M231" s="378" t="str">
        <f>ADMIN1!BU237</f>
        <v>-</v>
      </c>
      <c r="N231" s="378" t="str">
        <f>ADMIN1!BX237</f>
        <v>-</v>
      </c>
      <c r="O231" s="378" t="str">
        <f>ADMIN1!CA237</f>
        <v>-</v>
      </c>
      <c r="P231" s="378" t="str">
        <f>ADMIN1!CD237</f>
        <v>-</v>
      </c>
      <c r="Q231" s="378" t="str">
        <f>ADMIN1!CG237</f>
        <v>-</v>
      </c>
      <c r="R231" s="378" t="str">
        <f>ADMIN1!CJ237</f>
        <v>-</v>
      </c>
      <c r="S231" s="378" t="str">
        <f>ADMIN1!CM237</f>
        <v>-</v>
      </c>
      <c r="T231" s="382" t="str">
        <f>ADMIN1!CP237</f>
        <v>-</v>
      </c>
      <c r="U231" s="382" t="str">
        <f>ADMIN1!CS237</f>
        <v>-</v>
      </c>
      <c r="V231" s="382" t="str">
        <f>ADMIN1!CV237</f>
        <v>-</v>
      </c>
      <c r="W231" s="382" t="str">
        <f>ADMIN1!CY237</f>
        <v>-</v>
      </c>
      <c r="X231" s="382" t="str">
        <f>ADMIN1!DB237</f>
        <v>-</v>
      </c>
    </row>
    <row r="232" spans="1:24" ht="25" customHeight="1" x14ac:dyDescent="0.15">
      <c r="A232" s="375">
        <f>ADMIN1!U238</f>
        <v>0</v>
      </c>
      <c r="B232" s="376">
        <f>ADMIN1!V238</f>
        <v>0</v>
      </c>
      <c r="C232" s="377">
        <f>ADMIN1!W238</f>
        <v>0</v>
      </c>
      <c r="D232" s="378">
        <f>ADMIN1!AS238</f>
        <v>0</v>
      </c>
      <c r="E232" s="378" t="str">
        <f>ADMIN1!AW238</f>
        <v>-</v>
      </c>
      <c r="F232" s="378" t="str">
        <f>ADMIN1!AZ238</f>
        <v>-</v>
      </c>
      <c r="G232" s="378" t="str">
        <f>ADMIN1!BC238</f>
        <v>-</v>
      </c>
      <c r="H232" s="378" t="str">
        <f>ADMIN1!BF238</f>
        <v>-</v>
      </c>
      <c r="I232" s="378" t="str">
        <f>ADMIN1!BI238</f>
        <v>-</v>
      </c>
      <c r="J232" s="378" t="str">
        <f>ADMIN1!BL238</f>
        <v>-</v>
      </c>
      <c r="K232" s="378" t="str">
        <f>ADMIN1!BO238</f>
        <v>-</v>
      </c>
      <c r="L232" s="378" t="str">
        <f>ADMIN1!BR238</f>
        <v>-</v>
      </c>
      <c r="M232" s="378" t="str">
        <f>ADMIN1!BU238</f>
        <v>-</v>
      </c>
      <c r="N232" s="378" t="str">
        <f>ADMIN1!BX238</f>
        <v>-</v>
      </c>
      <c r="O232" s="378" t="str">
        <f>ADMIN1!CA238</f>
        <v>-</v>
      </c>
      <c r="P232" s="378" t="str">
        <f>ADMIN1!CD238</f>
        <v>-</v>
      </c>
      <c r="Q232" s="378" t="str">
        <f>ADMIN1!CG238</f>
        <v>-</v>
      </c>
      <c r="R232" s="378" t="str">
        <f>ADMIN1!CJ238</f>
        <v>-</v>
      </c>
      <c r="S232" s="378" t="str">
        <f>ADMIN1!CM238</f>
        <v>-</v>
      </c>
      <c r="T232" s="382" t="str">
        <f>ADMIN1!CP238</f>
        <v>-</v>
      </c>
      <c r="U232" s="382" t="str">
        <f>ADMIN1!CS238</f>
        <v>-</v>
      </c>
      <c r="V232" s="382" t="str">
        <f>ADMIN1!CV238</f>
        <v>-</v>
      </c>
      <c r="W232" s="382" t="str">
        <f>ADMIN1!CY238</f>
        <v>-</v>
      </c>
      <c r="X232" s="382" t="str">
        <f>ADMIN1!DB238</f>
        <v>-</v>
      </c>
    </row>
    <row r="233" spans="1:24" ht="25" customHeight="1" x14ac:dyDescent="0.15">
      <c r="A233" s="375">
        <f>ADMIN1!U239</f>
        <v>0</v>
      </c>
      <c r="B233" s="376">
        <f>ADMIN1!V239</f>
        <v>0</v>
      </c>
      <c r="C233" s="377">
        <f>ADMIN1!W239</f>
        <v>0</v>
      </c>
      <c r="D233" s="378">
        <f>ADMIN1!AS239</f>
        <v>0</v>
      </c>
      <c r="E233" s="378" t="str">
        <f>ADMIN1!AW239</f>
        <v>-</v>
      </c>
      <c r="F233" s="378" t="str">
        <f>ADMIN1!AZ239</f>
        <v>-</v>
      </c>
      <c r="G233" s="378" t="str">
        <f>ADMIN1!BC239</f>
        <v>-</v>
      </c>
      <c r="H233" s="378" t="str">
        <f>ADMIN1!BF239</f>
        <v>-</v>
      </c>
      <c r="I233" s="378" t="str">
        <f>ADMIN1!BI239</f>
        <v>-</v>
      </c>
      <c r="J233" s="378" t="str">
        <f>ADMIN1!BL239</f>
        <v>-</v>
      </c>
      <c r="K233" s="378" t="str">
        <f>ADMIN1!BO239</f>
        <v>-</v>
      </c>
      <c r="L233" s="378" t="str">
        <f>ADMIN1!BR239</f>
        <v>-</v>
      </c>
      <c r="M233" s="378" t="str">
        <f>ADMIN1!BU239</f>
        <v>-</v>
      </c>
      <c r="N233" s="378" t="str">
        <f>ADMIN1!BX239</f>
        <v>-</v>
      </c>
      <c r="O233" s="378" t="str">
        <f>ADMIN1!CA239</f>
        <v>-</v>
      </c>
      <c r="P233" s="378" t="str">
        <f>ADMIN1!CD239</f>
        <v>-</v>
      </c>
      <c r="Q233" s="378" t="str">
        <f>ADMIN1!CG239</f>
        <v>-</v>
      </c>
      <c r="R233" s="378" t="str">
        <f>ADMIN1!CJ239</f>
        <v>-</v>
      </c>
      <c r="S233" s="378" t="str">
        <f>ADMIN1!CM239</f>
        <v>-</v>
      </c>
      <c r="T233" s="382" t="str">
        <f>ADMIN1!CP239</f>
        <v>-</v>
      </c>
      <c r="U233" s="382" t="str">
        <f>ADMIN1!CS239</f>
        <v>-</v>
      </c>
      <c r="V233" s="382" t="str">
        <f>ADMIN1!CV239</f>
        <v>-</v>
      </c>
      <c r="W233" s="382" t="str">
        <f>ADMIN1!CY239</f>
        <v>-</v>
      </c>
      <c r="X233" s="382" t="str">
        <f>ADMIN1!DB239</f>
        <v>-</v>
      </c>
    </row>
    <row r="234" spans="1:24" ht="25" customHeight="1" x14ac:dyDescent="0.15">
      <c r="A234" s="375">
        <f>ADMIN1!U240</f>
        <v>0</v>
      </c>
      <c r="B234" s="376">
        <f>ADMIN1!V240</f>
        <v>0</v>
      </c>
      <c r="C234" s="377">
        <f>ADMIN1!W240</f>
        <v>0</v>
      </c>
      <c r="D234" s="378">
        <f>ADMIN1!AS240</f>
        <v>0</v>
      </c>
      <c r="E234" s="378" t="str">
        <f>ADMIN1!AW240</f>
        <v>-</v>
      </c>
      <c r="F234" s="378" t="str">
        <f>ADMIN1!AZ240</f>
        <v>-</v>
      </c>
      <c r="G234" s="378" t="str">
        <f>ADMIN1!BC240</f>
        <v>-</v>
      </c>
      <c r="H234" s="378" t="str">
        <f>ADMIN1!BF240</f>
        <v>-</v>
      </c>
      <c r="I234" s="378" t="str">
        <f>ADMIN1!BI240</f>
        <v>-</v>
      </c>
      <c r="J234" s="378" t="str">
        <f>ADMIN1!BL240</f>
        <v>-</v>
      </c>
      <c r="K234" s="378" t="str">
        <f>ADMIN1!BO240</f>
        <v>-</v>
      </c>
      <c r="L234" s="378" t="str">
        <f>ADMIN1!BR240</f>
        <v>-</v>
      </c>
      <c r="M234" s="378" t="str">
        <f>ADMIN1!BU240</f>
        <v>-</v>
      </c>
      <c r="N234" s="378" t="str">
        <f>ADMIN1!BX240</f>
        <v>-</v>
      </c>
      <c r="O234" s="378" t="str">
        <f>ADMIN1!CA240</f>
        <v>-</v>
      </c>
      <c r="P234" s="378" t="str">
        <f>ADMIN1!CD240</f>
        <v>-</v>
      </c>
      <c r="Q234" s="378" t="str">
        <f>ADMIN1!CG240</f>
        <v>-</v>
      </c>
      <c r="R234" s="378" t="str">
        <f>ADMIN1!CJ240</f>
        <v>-</v>
      </c>
      <c r="S234" s="378" t="str">
        <f>ADMIN1!CM240</f>
        <v>-</v>
      </c>
      <c r="T234" s="382" t="str">
        <f>ADMIN1!CP240</f>
        <v>-</v>
      </c>
      <c r="U234" s="382" t="str">
        <f>ADMIN1!CS240</f>
        <v>-</v>
      </c>
      <c r="V234" s="382" t="str">
        <f>ADMIN1!CV240</f>
        <v>-</v>
      </c>
      <c r="W234" s="382" t="str">
        <f>ADMIN1!CY240</f>
        <v>-</v>
      </c>
      <c r="X234" s="382" t="str">
        <f>ADMIN1!DB240</f>
        <v>-</v>
      </c>
    </row>
    <row r="235" spans="1:24" ht="25" customHeight="1" x14ac:dyDescent="0.15">
      <c r="A235" s="375">
        <f>ADMIN1!U241</f>
        <v>0</v>
      </c>
      <c r="B235" s="376">
        <f>ADMIN1!V241</f>
        <v>0</v>
      </c>
      <c r="C235" s="377">
        <f>ADMIN1!W241</f>
        <v>0</v>
      </c>
      <c r="D235" s="378">
        <f>ADMIN1!AS241</f>
        <v>0</v>
      </c>
      <c r="E235" s="378" t="str">
        <f>ADMIN1!AW241</f>
        <v>-</v>
      </c>
      <c r="F235" s="378" t="str">
        <f>ADMIN1!AZ241</f>
        <v>-</v>
      </c>
      <c r="G235" s="378" t="str">
        <f>ADMIN1!BC241</f>
        <v>-</v>
      </c>
      <c r="H235" s="378" t="str">
        <f>ADMIN1!BF241</f>
        <v>-</v>
      </c>
      <c r="I235" s="378" t="str">
        <f>ADMIN1!BI241</f>
        <v>-</v>
      </c>
      <c r="J235" s="378" t="str">
        <f>ADMIN1!BL241</f>
        <v>-</v>
      </c>
      <c r="K235" s="378" t="str">
        <f>ADMIN1!BO241</f>
        <v>-</v>
      </c>
      <c r="L235" s="378" t="str">
        <f>ADMIN1!BR241</f>
        <v>-</v>
      </c>
      <c r="M235" s="378" t="str">
        <f>ADMIN1!BU241</f>
        <v>-</v>
      </c>
      <c r="N235" s="378" t="str">
        <f>ADMIN1!BX241</f>
        <v>-</v>
      </c>
      <c r="O235" s="378" t="str">
        <f>ADMIN1!CA241</f>
        <v>-</v>
      </c>
      <c r="P235" s="378" t="str">
        <f>ADMIN1!CD241</f>
        <v>-</v>
      </c>
      <c r="Q235" s="378" t="str">
        <f>ADMIN1!CG241</f>
        <v>-</v>
      </c>
      <c r="R235" s="378" t="str">
        <f>ADMIN1!CJ241</f>
        <v>-</v>
      </c>
      <c r="S235" s="378" t="str">
        <f>ADMIN1!CM241</f>
        <v>-</v>
      </c>
      <c r="T235" s="382" t="str">
        <f>ADMIN1!CP241</f>
        <v>-</v>
      </c>
      <c r="U235" s="382" t="str">
        <f>ADMIN1!CS241</f>
        <v>-</v>
      </c>
      <c r="V235" s="382" t="str">
        <f>ADMIN1!CV241</f>
        <v>-</v>
      </c>
      <c r="W235" s="382" t="str">
        <f>ADMIN1!CY241</f>
        <v>-</v>
      </c>
      <c r="X235" s="382" t="str">
        <f>ADMIN1!DB241</f>
        <v>-</v>
      </c>
    </row>
    <row r="236" spans="1:24" ht="25" customHeight="1" x14ac:dyDescent="0.15">
      <c r="A236" s="375">
        <f>ADMIN1!U242</f>
        <v>0</v>
      </c>
      <c r="B236" s="376">
        <f>ADMIN1!V242</f>
        <v>0</v>
      </c>
      <c r="C236" s="377">
        <f>ADMIN1!W242</f>
        <v>0</v>
      </c>
      <c r="D236" s="378">
        <f>ADMIN1!AS242</f>
        <v>0</v>
      </c>
      <c r="E236" s="378" t="str">
        <f>ADMIN1!AW242</f>
        <v>-</v>
      </c>
      <c r="F236" s="378" t="str">
        <f>ADMIN1!AZ242</f>
        <v>-</v>
      </c>
      <c r="G236" s="378" t="str">
        <f>ADMIN1!BC242</f>
        <v>-</v>
      </c>
      <c r="H236" s="378" t="str">
        <f>ADMIN1!BF242</f>
        <v>-</v>
      </c>
      <c r="I236" s="378" t="str">
        <f>ADMIN1!BI242</f>
        <v>-</v>
      </c>
      <c r="J236" s="378" t="str">
        <f>ADMIN1!BL242</f>
        <v>-</v>
      </c>
      <c r="K236" s="378" t="str">
        <f>ADMIN1!BO242</f>
        <v>-</v>
      </c>
      <c r="L236" s="378" t="str">
        <f>ADMIN1!BR242</f>
        <v>-</v>
      </c>
      <c r="M236" s="378" t="str">
        <f>ADMIN1!BU242</f>
        <v>-</v>
      </c>
      <c r="N236" s="378" t="str">
        <f>ADMIN1!BX242</f>
        <v>-</v>
      </c>
      <c r="O236" s="378" t="str">
        <f>ADMIN1!CA242</f>
        <v>-</v>
      </c>
      <c r="P236" s="378" t="str">
        <f>ADMIN1!CD242</f>
        <v>-</v>
      </c>
      <c r="Q236" s="378" t="str">
        <f>ADMIN1!CG242</f>
        <v>-</v>
      </c>
      <c r="R236" s="378" t="str">
        <f>ADMIN1!CJ242</f>
        <v>-</v>
      </c>
      <c r="S236" s="378" t="str">
        <f>ADMIN1!CM242</f>
        <v>-</v>
      </c>
      <c r="T236" s="382" t="str">
        <f>ADMIN1!CP242</f>
        <v>-</v>
      </c>
      <c r="U236" s="382" t="str">
        <f>ADMIN1!CS242</f>
        <v>-</v>
      </c>
      <c r="V236" s="382" t="str">
        <f>ADMIN1!CV242</f>
        <v>-</v>
      </c>
      <c r="W236" s="382" t="str">
        <f>ADMIN1!CY242</f>
        <v>-</v>
      </c>
      <c r="X236" s="382" t="str">
        <f>ADMIN1!DB242</f>
        <v>-</v>
      </c>
    </row>
    <row r="237" spans="1:24" ht="25" customHeight="1" x14ac:dyDescent="0.15">
      <c r="A237" s="375">
        <f>ADMIN1!U243</f>
        <v>0</v>
      </c>
      <c r="B237" s="376">
        <f>ADMIN1!V243</f>
        <v>0</v>
      </c>
      <c r="C237" s="377">
        <f>ADMIN1!W243</f>
        <v>0</v>
      </c>
      <c r="D237" s="378">
        <f>ADMIN1!AS243</f>
        <v>0</v>
      </c>
      <c r="E237" s="378" t="str">
        <f>ADMIN1!AW243</f>
        <v>-</v>
      </c>
      <c r="F237" s="378" t="str">
        <f>ADMIN1!AZ243</f>
        <v>-</v>
      </c>
      <c r="G237" s="378" t="str">
        <f>ADMIN1!BC243</f>
        <v>-</v>
      </c>
      <c r="H237" s="378" t="str">
        <f>ADMIN1!BF243</f>
        <v>-</v>
      </c>
      <c r="I237" s="378" t="str">
        <f>ADMIN1!BI243</f>
        <v>-</v>
      </c>
      <c r="J237" s="378" t="str">
        <f>ADMIN1!BL243</f>
        <v>-</v>
      </c>
      <c r="K237" s="378" t="str">
        <f>ADMIN1!BO243</f>
        <v>-</v>
      </c>
      <c r="L237" s="378" t="str">
        <f>ADMIN1!BR243</f>
        <v>-</v>
      </c>
      <c r="M237" s="378" t="str">
        <f>ADMIN1!BU243</f>
        <v>-</v>
      </c>
      <c r="N237" s="378" t="str">
        <f>ADMIN1!BX243</f>
        <v>-</v>
      </c>
      <c r="O237" s="378" t="str">
        <f>ADMIN1!CA243</f>
        <v>-</v>
      </c>
      <c r="P237" s="378" t="str">
        <f>ADMIN1!CD243</f>
        <v>-</v>
      </c>
      <c r="Q237" s="378" t="str">
        <f>ADMIN1!CG243</f>
        <v>-</v>
      </c>
      <c r="R237" s="378" t="str">
        <f>ADMIN1!CJ243</f>
        <v>-</v>
      </c>
      <c r="S237" s="378" t="str">
        <f>ADMIN1!CM243</f>
        <v>-</v>
      </c>
      <c r="T237" s="382" t="str">
        <f>ADMIN1!CP243</f>
        <v>-</v>
      </c>
      <c r="U237" s="382" t="str">
        <f>ADMIN1!CS243</f>
        <v>-</v>
      </c>
      <c r="V237" s="382" t="str">
        <f>ADMIN1!CV243</f>
        <v>-</v>
      </c>
      <c r="W237" s="382" t="str">
        <f>ADMIN1!CY243</f>
        <v>-</v>
      </c>
      <c r="X237" s="382" t="str">
        <f>ADMIN1!DB243</f>
        <v>-</v>
      </c>
    </row>
    <row r="238" spans="1:24" ht="25" customHeight="1" x14ac:dyDescent="0.15">
      <c r="A238" s="375">
        <f>ADMIN1!U244</f>
        <v>0</v>
      </c>
      <c r="B238" s="376">
        <f>ADMIN1!V244</f>
        <v>0</v>
      </c>
      <c r="C238" s="377">
        <f>ADMIN1!W244</f>
        <v>0</v>
      </c>
      <c r="D238" s="378">
        <f>ADMIN1!AS244</f>
        <v>0</v>
      </c>
      <c r="E238" s="378" t="str">
        <f>ADMIN1!AW244</f>
        <v>-</v>
      </c>
      <c r="F238" s="378" t="str">
        <f>ADMIN1!AZ244</f>
        <v>-</v>
      </c>
      <c r="G238" s="378" t="str">
        <f>ADMIN1!BC244</f>
        <v>-</v>
      </c>
      <c r="H238" s="378" t="str">
        <f>ADMIN1!BF244</f>
        <v>-</v>
      </c>
      <c r="I238" s="378" t="str">
        <f>ADMIN1!BI244</f>
        <v>-</v>
      </c>
      <c r="J238" s="378" t="str">
        <f>ADMIN1!BL244</f>
        <v>-</v>
      </c>
      <c r="K238" s="378" t="str">
        <f>ADMIN1!BO244</f>
        <v>-</v>
      </c>
      <c r="L238" s="378" t="str">
        <f>ADMIN1!BR244</f>
        <v>-</v>
      </c>
      <c r="M238" s="378" t="str">
        <f>ADMIN1!BU244</f>
        <v>-</v>
      </c>
      <c r="N238" s="378" t="str">
        <f>ADMIN1!BX244</f>
        <v>-</v>
      </c>
      <c r="O238" s="378" t="str">
        <f>ADMIN1!CA244</f>
        <v>-</v>
      </c>
      <c r="P238" s="378" t="str">
        <f>ADMIN1!CD244</f>
        <v>-</v>
      </c>
      <c r="Q238" s="378" t="str">
        <f>ADMIN1!CG244</f>
        <v>-</v>
      </c>
      <c r="R238" s="378" t="str">
        <f>ADMIN1!CJ244</f>
        <v>-</v>
      </c>
      <c r="S238" s="378" t="str">
        <f>ADMIN1!CM244</f>
        <v>-</v>
      </c>
      <c r="T238" s="382" t="str">
        <f>ADMIN1!CP244</f>
        <v>-</v>
      </c>
      <c r="U238" s="382" t="str">
        <f>ADMIN1!CS244</f>
        <v>-</v>
      </c>
      <c r="V238" s="382" t="str">
        <f>ADMIN1!CV244</f>
        <v>-</v>
      </c>
      <c r="W238" s="382" t="str">
        <f>ADMIN1!CY244</f>
        <v>-</v>
      </c>
      <c r="X238" s="382" t="str">
        <f>ADMIN1!DB244</f>
        <v>-</v>
      </c>
    </row>
    <row r="239" spans="1:24" ht="25" customHeight="1" x14ac:dyDescent="0.15">
      <c r="A239" s="375">
        <f>ADMIN1!U245</f>
        <v>0</v>
      </c>
      <c r="B239" s="376">
        <f>ADMIN1!V245</f>
        <v>0</v>
      </c>
      <c r="C239" s="377">
        <f>ADMIN1!W245</f>
        <v>0</v>
      </c>
      <c r="D239" s="378">
        <f>ADMIN1!AS245</f>
        <v>0</v>
      </c>
      <c r="E239" s="378" t="str">
        <f>ADMIN1!AW245</f>
        <v>-</v>
      </c>
      <c r="F239" s="378" t="str">
        <f>ADMIN1!AZ245</f>
        <v>-</v>
      </c>
      <c r="G239" s="378" t="str">
        <f>ADMIN1!BC245</f>
        <v>-</v>
      </c>
      <c r="H239" s="378" t="str">
        <f>ADMIN1!BF245</f>
        <v>-</v>
      </c>
      <c r="I239" s="378" t="str">
        <f>ADMIN1!BI245</f>
        <v>-</v>
      </c>
      <c r="J239" s="378" t="str">
        <f>ADMIN1!BL245</f>
        <v>-</v>
      </c>
      <c r="K239" s="378" t="str">
        <f>ADMIN1!BO245</f>
        <v>-</v>
      </c>
      <c r="L239" s="378" t="str">
        <f>ADMIN1!BR245</f>
        <v>-</v>
      </c>
      <c r="M239" s="378" t="str">
        <f>ADMIN1!BU245</f>
        <v>-</v>
      </c>
      <c r="N239" s="378" t="str">
        <f>ADMIN1!BX245</f>
        <v>-</v>
      </c>
      <c r="O239" s="378" t="str">
        <f>ADMIN1!CA245</f>
        <v>-</v>
      </c>
      <c r="P239" s="378" t="str">
        <f>ADMIN1!CD245</f>
        <v>-</v>
      </c>
      <c r="Q239" s="378" t="str">
        <f>ADMIN1!CG245</f>
        <v>-</v>
      </c>
      <c r="R239" s="378" t="str">
        <f>ADMIN1!CJ245</f>
        <v>-</v>
      </c>
      <c r="S239" s="378" t="str">
        <f>ADMIN1!CM245</f>
        <v>-</v>
      </c>
      <c r="T239" s="382" t="str">
        <f>ADMIN1!CP245</f>
        <v>-</v>
      </c>
      <c r="U239" s="382" t="str">
        <f>ADMIN1!CS245</f>
        <v>-</v>
      </c>
      <c r="V239" s="382" t="str">
        <f>ADMIN1!CV245</f>
        <v>-</v>
      </c>
      <c r="W239" s="382" t="str">
        <f>ADMIN1!CY245</f>
        <v>-</v>
      </c>
      <c r="X239" s="382" t="str">
        <f>ADMIN1!DB245</f>
        <v>-</v>
      </c>
    </row>
    <row r="240" spans="1:24" ht="25" customHeight="1" x14ac:dyDescent="0.15">
      <c r="A240" s="375">
        <f>ADMIN1!U246</f>
        <v>0</v>
      </c>
      <c r="B240" s="376">
        <f>ADMIN1!V246</f>
        <v>0</v>
      </c>
      <c r="C240" s="377">
        <f>ADMIN1!W246</f>
        <v>0</v>
      </c>
      <c r="D240" s="378">
        <f>ADMIN1!AS246</f>
        <v>0</v>
      </c>
      <c r="E240" s="378" t="str">
        <f>ADMIN1!AW246</f>
        <v>-</v>
      </c>
      <c r="F240" s="378" t="str">
        <f>ADMIN1!AZ246</f>
        <v>-</v>
      </c>
      <c r="G240" s="378" t="str">
        <f>ADMIN1!BC246</f>
        <v>-</v>
      </c>
      <c r="H240" s="378" t="str">
        <f>ADMIN1!BF246</f>
        <v>-</v>
      </c>
      <c r="I240" s="378" t="str">
        <f>ADMIN1!BI246</f>
        <v>-</v>
      </c>
      <c r="J240" s="378" t="str">
        <f>ADMIN1!BL246</f>
        <v>-</v>
      </c>
      <c r="K240" s="378" t="str">
        <f>ADMIN1!BO246</f>
        <v>-</v>
      </c>
      <c r="L240" s="378" t="str">
        <f>ADMIN1!BR246</f>
        <v>-</v>
      </c>
      <c r="M240" s="378" t="str">
        <f>ADMIN1!BU246</f>
        <v>-</v>
      </c>
      <c r="N240" s="378" t="str">
        <f>ADMIN1!BX246</f>
        <v>-</v>
      </c>
      <c r="O240" s="378" t="str">
        <f>ADMIN1!CA246</f>
        <v>-</v>
      </c>
      <c r="P240" s="378" t="str">
        <f>ADMIN1!CD246</f>
        <v>-</v>
      </c>
      <c r="Q240" s="378" t="str">
        <f>ADMIN1!CG246</f>
        <v>-</v>
      </c>
      <c r="R240" s="378" t="str">
        <f>ADMIN1!CJ246</f>
        <v>-</v>
      </c>
      <c r="S240" s="378" t="str">
        <f>ADMIN1!CM246</f>
        <v>-</v>
      </c>
      <c r="T240" s="382" t="str">
        <f>ADMIN1!CP246</f>
        <v>-</v>
      </c>
      <c r="U240" s="382" t="str">
        <f>ADMIN1!CS246</f>
        <v>-</v>
      </c>
      <c r="V240" s="382" t="str">
        <f>ADMIN1!CV246</f>
        <v>-</v>
      </c>
      <c r="W240" s="382" t="str">
        <f>ADMIN1!CY246</f>
        <v>-</v>
      </c>
      <c r="X240" s="382" t="str">
        <f>ADMIN1!DB246</f>
        <v>-</v>
      </c>
    </row>
    <row r="250" x14ac:dyDescent="0.15"/>
    <row r="251" x14ac:dyDescent="0.15"/>
    <row r="252" x14ac:dyDescent="0.15"/>
  </sheetData>
  <sheetProtection algorithmName="SHA-512" hashValue="iXkS+KvP80xNixBtIu5iwRYxRPyYOWvarng7BlJrs5HYmHYXpzSCHVjL9rJ8saWTNCKqobiBpu9OUJt03KV8Ag==" saltValue="fN/mLIVCnRinIrNVTMavKA==" spinCount="100000" sheet="1" sort="0" autoFilter="0"/>
  <autoFilter ref="A5:D240" xr:uid="{A726FC20-CDD7-45CC-AECC-5F6D8822B0D3}"/>
  <mergeCells count="4">
    <mergeCell ref="B1:J1"/>
    <mergeCell ref="D2:J2"/>
    <mergeCell ref="D3:J3"/>
    <mergeCell ref="C4:D4"/>
  </mergeCells>
  <pageMargins left="0.25" right="0.25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C4CD-62BB-4096-9511-F7F59002002B}">
  <sheetPr codeName="Feuil8"/>
  <dimension ref="A1:H257"/>
  <sheetViews>
    <sheetView showGridLines="0" zoomScaleNormal="100" workbookViewId="0">
      <selection activeCell="E14" sqref="E14"/>
    </sheetView>
  </sheetViews>
  <sheetFormatPr baseColWidth="10" defaultColWidth="0" defaultRowHeight="14" zeroHeight="1" outlineLevelRow="1" outlineLevelCol="1" x14ac:dyDescent="0.2"/>
  <cols>
    <col min="1" max="1" width="7.6640625" style="114" customWidth="1" outlineLevel="1"/>
    <col min="2" max="2" width="13.6640625" style="47" customWidth="1"/>
    <col min="3" max="3" width="35.6640625" style="117" customWidth="1"/>
    <col min="4" max="4" width="9.5" style="117" customWidth="1"/>
    <col min="5" max="5" width="12.83203125" style="114" bestFit="1" customWidth="1"/>
    <col min="6" max="6" width="14.5" style="114" customWidth="1"/>
    <col min="7" max="7" width="4.1640625" style="114" customWidth="1"/>
    <col min="8" max="8" width="0" style="114" hidden="1" customWidth="1"/>
    <col min="9" max="16384" width="11.5" style="114" hidden="1"/>
  </cols>
  <sheetData>
    <row r="1" spans="1:6" ht="45" customHeight="1" x14ac:dyDescent="0.2">
      <c r="A1" s="334"/>
      <c r="B1" s="599" t="s">
        <v>729</v>
      </c>
      <c r="C1" s="599"/>
      <c r="D1" s="599"/>
      <c r="E1" s="599"/>
      <c r="F1" s="599"/>
    </row>
    <row r="2" spans="1:6" ht="75" customHeight="1" x14ac:dyDescent="0.2">
      <c r="A2" s="334"/>
      <c r="B2" s="609" t="s">
        <v>730</v>
      </c>
      <c r="C2" s="610"/>
      <c r="D2" s="611"/>
      <c r="E2" s="612"/>
      <c r="F2" s="613"/>
    </row>
    <row r="3" spans="1:6" ht="30" customHeight="1" outlineLevel="1" x14ac:dyDescent="0.2">
      <c r="A3" s="334"/>
      <c r="B3" s="335" t="s">
        <v>140</v>
      </c>
      <c r="C3" s="275">
        <v>1</v>
      </c>
      <c r="D3" s="392" t="s">
        <v>138</v>
      </c>
      <c r="E3" s="601" t="s">
        <v>139</v>
      </c>
      <c r="F3" s="602"/>
    </row>
    <row r="4" spans="1:6" x14ac:dyDescent="0.2">
      <c r="A4" s="334"/>
      <c r="B4" s="335" t="s">
        <v>141</v>
      </c>
      <c r="C4" s="276" t="str">
        <f>_xlfn.IFS(C3=1, COMMANDE!O7, C3=2, COMMANDE!Q7, C3=3, COMMANDE!S7, C3=4, COMMANDE!U7, C3=5, COMMANDE!W7, C3=6, COMMANDE!Y7, C3=7, COMMANDE!AA7, C3=8, COMMANDE!AC7, C3=9, COMMANDE!AE7,C3=10, COMMANDE!AG7, C3=11, COMMANDE!AI7, C3=12, COMMANDE!AK7, C3=13, COMMANDE!AM7, C3=14, COMMANDE!AO7, C3=15, COMMANDE!AQ7, C3=16, COMMANDE!AS7, C3=17, COMMANDE!AU7, C3=18, COMMANDE!AW7, C3=19, COMMANDE!AY7, C3=20, COMMANDE!BA7)</f>
        <v>"À REMPLIR"</v>
      </c>
      <c r="D4" s="392" t="s">
        <v>94</v>
      </c>
      <c r="E4" s="601" t="e">
        <f>ADMIN1!AO7</f>
        <v>#DIV/0!</v>
      </c>
      <c r="F4" s="602"/>
    </row>
    <row r="5" spans="1:6" x14ac:dyDescent="0.2">
      <c r="A5" s="334"/>
      <c r="B5" s="335" t="s">
        <v>142</v>
      </c>
      <c r="C5" s="276" t="str">
        <f>_xlfn.IFS(C3=1, COMMANDE!E10, C3=2, COMMANDE!Q8, C3=3, COMMANDE!S8, C3=4, COMMANDE!U8, C3=5, COMMANDE!W8, C3=6, COMMANDE!Y8, C3=7, COMMANDE!AA8, C3=8, COMMANDE!AC8, C3=9, COMMANDE!AE8,C3=10, COMMANDE!AG8, C3=11, COMMANDE!AI8, C3=12, COMMANDE!AK8, C3=13, COMMANDE!AM8, C3=14, COMMANDE!AO8, C3=15, COMMANDE!AQ8, C3=16, COMMANDE!AS8, C3=17, COMMANDE!AU8, C3=18, COMMANDE!AW8, C3=19, COMMANDE!AY8, C21, COMMANDE!BA8)</f>
        <v>"À REMPLIR"</v>
      </c>
      <c r="D5" s="603"/>
      <c r="E5" s="604"/>
      <c r="F5" s="605"/>
    </row>
    <row r="6" spans="1:6" ht="14" customHeight="1" x14ac:dyDescent="0.2">
      <c r="A6" s="334"/>
      <c r="B6" s="335" t="s">
        <v>143</v>
      </c>
      <c r="C6" s="276">
        <f>_xlfn.IFS(C3=1, COMPTA!F3, C3=2, COMPTA!F4, C3=3,COMPTA!F5, C3=4, COMPTA!F6, C3=5, COMPTA!F7, C3=6, COMPTA!F8, C3=7, COMPTA!F9, C3=8, COMPTA!F10, C3=9, COMPTA!F11,C3=10, COMPTA!F12, C3=11, COMPTA!F13, C3=12, COMPTA!F14, C3=13, COMPTA!F15, C3=14, COMPTA!F16, C3=15, COMPTA!F17, C3=11, COMPTA!F13, C3=12, COMPTA!F14, C3=13, COMPTA!F15, C3=14, COMPTA!F16, C3=15, COMPTA!F17, C3=16, COMPTA!F18, C3=17, COMPTA!F19, C3=18, COMPTA!F20, C3=19, COMPTA!F21, C3=20, COMPTA!F22)</f>
        <v>1</v>
      </c>
      <c r="D6" s="606"/>
      <c r="E6" s="607"/>
      <c r="F6" s="608"/>
    </row>
    <row r="7" spans="1:6" ht="34.5" customHeight="1" x14ac:dyDescent="0.2">
      <c r="A7" s="334"/>
      <c r="B7" s="335" t="s">
        <v>144</v>
      </c>
      <c r="C7" s="600"/>
      <c r="D7" s="600"/>
      <c r="E7" s="600"/>
      <c r="F7" s="600"/>
    </row>
    <row r="8" spans="1:6" ht="45" customHeight="1" x14ac:dyDescent="0.2">
      <c r="A8" s="336" t="s">
        <v>108</v>
      </c>
      <c r="B8" s="337" t="s">
        <v>74</v>
      </c>
      <c r="C8" s="337" t="s">
        <v>76</v>
      </c>
      <c r="D8" s="337" t="s">
        <v>145</v>
      </c>
      <c r="E8" s="336" t="s">
        <v>82</v>
      </c>
      <c r="F8" s="336" t="s">
        <v>83</v>
      </c>
    </row>
    <row r="9" spans="1:6" s="115" customFormat="1" ht="30" customHeight="1" x14ac:dyDescent="0.2">
      <c r="A9" s="119" t="e">
        <f>_xlfn.IFS($C$3=1, ADMIN1!$A12, $C$3=2, ADMIN1!$B12, $C$3=3, ADMIN1!$C12, $C$3=4, ADMIN1!$D12, $C$3=5, ADMIN1!$E12, $C$3=6, ADMIN1!$F12, $C$3=7, ADMIN1!$G12, $C$3=8, ADMIN1!$H12, $C$3=9, ADMIN1!$I12, $C$3=10, ADMIN1!$J12, $C$3=11, ADMIN1!$K12, $C$3=12, ADMIN1!$L12, $C$3=13, ADMIN1!$M12, $C$3=14, ADMIN1!$N12, $C$3=15, ADMIN1!$O12, $C$3=16, ADMIN1!$P12, $C$3=17, ADMIN1!$Q12, $C$3=18, ADMIN1!$R12, $C$3=19, ADMIN1!$S12, $C$3=20, ADMIN1!$T12)</f>
        <v>#VALUE!</v>
      </c>
      <c r="B9" s="120">
        <f>ADMIN1!V12</f>
        <v>6096</v>
      </c>
      <c r="C9" s="338" t="str">
        <f>ADMIN1!W12</f>
        <v>Açaï en poudre iofilisée BIO (env. 250g)</v>
      </c>
      <c r="D9" s="120" t="str">
        <f>ADMIN1!AA12</f>
        <v>Pièce</v>
      </c>
      <c r="E9" s="121" t="str">
        <f>_xlfn.IFS($C$3=1, ADMIN1!$AW12, $C$3=2, ADMIN1!$AZ12, $C$3=3, ADMIN1!$BC12, $C$3=4, ADMIN1!$BF12, $C$3=5, ADMIN1!$BI12, $C$3=6, ADMIN1!$BL12, $C$3=7, ADMIN1!$BO12, $C$3=8, ADMIN1!$BR12, $C$3=9, ADMIN1!$BU12, $C$3=10, ADMIN1!$BX12, $C$3=11, ADMIN1!$CA12, $C$3=12, ADMIN1!$CD12, $C$3=13, ADMIN1!$CG12, $C$3=14, ADMIN1!$CJ12, $C$3=15, ADMIN1!$CM12, $C$3=16, ADMIN1!CP12, $C$3=17, ADMIN1!CS12, $C$3=18, ADMIN1!CV12, $C$3=19, ADMIN1!CY12, $C$3=20, ADMIN1!DB12)</f>
        <v>-</v>
      </c>
      <c r="F9" s="122" t="e">
        <f>_xlfn.IFS($C$3=1, ADMIN1!$AX12, $C$3=2, ADMIN1!$BA12, $C$3=3, ADMIN1!$BD12, $C$3=4, ADMIN1!$BG12, $C$3=5, ADMIN1!$BJ12, $C$3=6, ADMIN1!$BM12, $C$3=7, ADMIN1!$BP12, $C$3=8, ADMIN1!$BS12, $C$3=9, ADMIN1!$BV12, $C$3=10, ADMIN1!$BY12, $C$3=11, ADMIN1!$CB12, $C$3=12, ADMIN1!$CE12, $C$3=13, ADMIN1!$CH12, $C$3=14, ADMIN1!$CK12, $C$3=15, ADMIN1!$CN12, $C$3=16, ADMIN1!CQ12, $C$3=17, ADMIN1!CT12, $C$3=18, ADMIN1!CW12, $C$3=19, ADMIN1!CZ12, $C$3=20, ADMIN1!DC12)</f>
        <v>#VALUE!</v>
      </c>
    </row>
    <row r="10" spans="1:6" s="115" customFormat="1" ht="30" customHeight="1" x14ac:dyDescent="0.2">
      <c r="A10" s="119" t="e">
        <f>_xlfn.IFS($C$3=1, ADMIN1!$A13, $C$3=2, ADMIN1!$B13, $C$3=3, ADMIN1!$C13, $C$3=4, ADMIN1!$D13, $C$3=5, ADMIN1!$E13, $C$3=6, ADMIN1!$F13, $C$3=7, ADMIN1!$G13, $C$3=8, ADMIN1!$H13, $C$3=9, ADMIN1!$I13, $C$3=10, ADMIN1!$J13, $C$3=11, ADMIN1!$K13, $C$3=12, ADMIN1!$L13, $C$3=13, ADMIN1!$M13, $C$3=14, ADMIN1!$N13, $C$3=15, ADMIN1!$O13, $C$3=16, ADMIN1!$P13, $C$3=17, ADMIN1!$Q13, $C$3=18, ADMIN1!$R13, $C$3=19, ADMIN1!$S13, $C$3=20, ADMIN1!$T13)</f>
        <v>#VALUE!</v>
      </c>
      <c r="B10" s="120" t="str">
        <f>ADMIN1!V13</f>
        <v>1100-1312</v>
      </c>
      <c r="C10" s="338" t="str">
        <f>ADMIN1!W13</f>
        <v>Ail blanc ou violet BIO</v>
      </c>
      <c r="D10" s="120" t="str">
        <f>ADMIN1!AA13</f>
        <v>kg</v>
      </c>
      <c r="E10" s="121" t="str">
        <f>_xlfn.IFS($C$3=1, ADMIN1!$AW13, $C$3=2, ADMIN1!$AZ13, $C$3=3, ADMIN1!$BC13, $C$3=4, ADMIN1!$BF13, $C$3=5, ADMIN1!$BI13, $C$3=6, ADMIN1!$BL13, $C$3=7, ADMIN1!$BO13, $C$3=8, ADMIN1!$BR13, $C$3=9, ADMIN1!$BU13, $C$3=10, ADMIN1!$BX13, $C$3=11, ADMIN1!$CA13, $C$3=12, ADMIN1!$CD13, $C$3=13, ADMIN1!$CG13, $C$3=14, ADMIN1!$CJ13, $C$3=15, ADMIN1!$CM13, $C$3=16, ADMIN1!CP13, $C$3=17, ADMIN1!CS13, $C$3=18, ADMIN1!CV13, $C$3=19, ADMIN1!CY13, $C$3=20, ADMIN1!DB13)</f>
        <v>-</v>
      </c>
      <c r="F10" s="122" t="e">
        <f>_xlfn.IFS($C$3=1, ADMIN1!$AX13, $C$3=2, ADMIN1!$BA13, $C$3=3, ADMIN1!$BD13, $C$3=4, ADMIN1!$BG13, $C$3=5, ADMIN1!$BJ13, $C$3=6, ADMIN1!$BM13, $C$3=7, ADMIN1!$BP13, $C$3=8, ADMIN1!$BS13, $C$3=9, ADMIN1!$BV13, $C$3=10, ADMIN1!$BY13, $C$3=11, ADMIN1!$CB13, $C$3=12, ADMIN1!$CE13, $C$3=13, ADMIN1!$CH13, $C$3=14, ADMIN1!$CK13, $C$3=15, ADMIN1!$CN13, $C$3=16, ADMIN1!CQ13, $C$3=17, ADMIN1!CT13, $C$3=18, ADMIN1!CW13, $C$3=19, ADMIN1!CZ13, $C$3=20, ADMIN1!DC13)</f>
        <v>#VALUE!</v>
      </c>
    </row>
    <row r="11" spans="1:6" s="115" customFormat="1" ht="30" customHeight="1" x14ac:dyDescent="0.2">
      <c r="A11" s="119" t="e">
        <f>_xlfn.IFS($C$3=1, ADMIN1!$A14, $C$3=2, ADMIN1!$B14, $C$3=3, ADMIN1!$C14, $C$3=4, ADMIN1!$D14, $C$3=5, ADMIN1!$E14, $C$3=6, ADMIN1!$F14, $C$3=7, ADMIN1!$G14, $C$3=8, ADMIN1!$H14, $C$3=9, ADMIN1!$I14, $C$3=10, ADMIN1!$J14, $C$3=11, ADMIN1!$K14, $C$3=12, ADMIN1!$L14, $C$3=13, ADMIN1!$M14, $C$3=14, ADMIN1!$N14, $C$3=15, ADMIN1!$O14, $C$3=16, ADMIN1!$P14, $C$3=17, ADMIN1!$Q14, $C$3=18, ADMIN1!$R14, $C$3=19, ADMIN1!$S14, $C$3=20, ADMIN1!$T14)</f>
        <v>#VALUE!</v>
      </c>
      <c r="B11" s="120">
        <f>ADMIN1!V14</f>
        <v>1497</v>
      </c>
      <c r="C11" s="338" t="str">
        <f>ADMIN1!W14</f>
        <v>Algue Chlorella en poudre BIO (env. 1kg)</v>
      </c>
      <c r="D11" s="120" t="str">
        <f>ADMIN1!AA14</f>
        <v>Pièce</v>
      </c>
      <c r="E11" s="121" t="str">
        <f>_xlfn.IFS($C$3=1, ADMIN1!$AW14, $C$3=2, ADMIN1!$AZ14, $C$3=3, ADMIN1!$BC14, $C$3=4, ADMIN1!$BF14, $C$3=5, ADMIN1!$BI14, $C$3=6, ADMIN1!$BL14, $C$3=7, ADMIN1!$BO14, $C$3=8, ADMIN1!$BR14, $C$3=9, ADMIN1!$BU14, $C$3=10, ADMIN1!$BX14, $C$3=11, ADMIN1!$CA14, $C$3=12, ADMIN1!$CD14, $C$3=13, ADMIN1!$CG14, $C$3=14, ADMIN1!$CJ14, $C$3=15, ADMIN1!$CM14, $C$3=16, ADMIN1!CP14, $C$3=17, ADMIN1!CS14, $C$3=18, ADMIN1!CV14, $C$3=19, ADMIN1!CY14, $C$3=20, ADMIN1!DB14)</f>
        <v>-</v>
      </c>
      <c r="F11" s="122" t="e">
        <f>_xlfn.IFS($C$3=1, ADMIN1!$AX14, $C$3=2, ADMIN1!$BA14, $C$3=3, ADMIN1!$BD14, $C$3=4, ADMIN1!$BG14, $C$3=5, ADMIN1!$BJ14, $C$3=6, ADMIN1!$BM14, $C$3=7, ADMIN1!$BP14, $C$3=8, ADMIN1!$BS14, $C$3=9, ADMIN1!$BV14, $C$3=10, ADMIN1!$BY14, $C$3=11, ADMIN1!$CB14, $C$3=12, ADMIN1!$CE14, $C$3=13, ADMIN1!$CH14, $C$3=14, ADMIN1!$CK14, $C$3=15, ADMIN1!$CN14, $C$3=16, ADMIN1!CQ14, $C$3=17, ADMIN1!CT14, $C$3=18, ADMIN1!CW14, $C$3=19, ADMIN1!CZ14, $C$3=20, ADMIN1!DC14)</f>
        <v>#VALUE!</v>
      </c>
    </row>
    <row r="12" spans="1:6" s="115" customFormat="1" ht="30" customHeight="1" x14ac:dyDescent="0.2">
      <c r="A12" s="119" t="e">
        <f>_xlfn.IFS($C$3=1, ADMIN1!$A15, $C$3=2, ADMIN1!$B15, $C$3=3, ADMIN1!$C15, $C$3=4, ADMIN1!$D15, $C$3=5, ADMIN1!$E15, $C$3=6, ADMIN1!$F15, $C$3=7, ADMIN1!$G15, $C$3=8, ADMIN1!$H15, $C$3=9, ADMIN1!$I15, $C$3=10, ADMIN1!$J15, $C$3=11, ADMIN1!$K15, $C$3=12, ADMIN1!$L15, $C$3=13, ADMIN1!$M15, $C$3=14, ADMIN1!$N15, $C$3=15, ADMIN1!$O15, $C$3=16, ADMIN1!$P15, $C$3=17, ADMIN1!$Q15, $C$3=18, ADMIN1!$R15, $C$3=19, ADMIN1!$S15, $C$3=20, ADMIN1!$T15)</f>
        <v>#VALUE!</v>
      </c>
      <c r="B12" s="120">
        <f>ADMIN1!V15</f>
        <v>1497</v>
      </c>
      <c r="C12" s="338" t="str">
        <f>ADMIN1!W15</f>
        <v>Algue Chlorella en poudre BIO (env. 500g)</v>
      </c>
      <c r="D12" s="120" t="str">
        <f>ADMIN1!AA15</f>
        <v>Pièce</v>
      </c>
      <c r="E12" s="121" t="str">
        <f>_xlfn.IFS($C$3=1, ADMIN1!$AW15, $C$3=2, ADMIN1!$AZ15, $C$3=3, ADMIN1!$BC15, $C$3=4, ADMIN1!$BF15, $C$3=5, ADMIN1!$BI15, $C$3=6, ADMIN1!$BL15, $C$3=7, ADMIN1!$BO15, $C$3=8, ADMIN1!$BR15, $C$3=9, ADMIN1!$BU15, $C$3=10, ADMIN1!$BX15, $C$3=11, ADMIN1!$CA15, $C$3=12, ADMIN1!$CD15, $C$3=13, ADMIN1!$CG15, $C$3=14, ADMIN1!$CJ15, $C$3=15, ADMIN1!$CM15, $C$3=16, ADMIN1!CP15, $C$3=17, ADMIN1!CS15, $C$3=18, ADMIN1!CV15, $C$3=19, ADMIN1!CY15, $C$3=20, ADMIN1!DB15)</f>
        <v>-</v>
      </c>
      <c r="F12" s="122" t="e">
        <f>_xlfn.IFS($C$3=1, ADMIN1!$AX15, $C$3=2, ADMIN1!$BA15, $C$3=3, ADMIN1!$BD15, $C$3=4, ADMIN1!$BG15, $C$3=5, ADMIN1!$BJ15, $C$3=6, ADMIN1!$BM15, $C$3=7, ADMIN1!$BP15, $C$3=8, ADMIN1!$BS15, $C$3=9, ADMIN1!$BV15, $C$3=10, ADMIN1!$BY15, $C$3=11, ADMIN1!$CB15, $C$3=12, ADMIN1!$CE15, $C$3=13, ADMIN1!$CH15, $C$3=14, ADMIN1!$CK15, $C$3=15, ADMIN1!$CN15, $C$3=16, ADMIN1!CQ15, $C$3=17, ADMIN1!CT15, $C$3=18, ADMIN1!CW15, $C$3=19, ADMIN1!CZ15, $C$3=20, ADMIN1!DC15)</f>
        <v>#VALUE!</v>
      </c>
    </row>
    <row r="13" spans="1:6" s="115" customFormat="1" ht="30" customHeight="1" x14ac:dyDescent="0.2">
      <c r="A13" s="119" t="e">
        <f>_xlfn.IFS($C$3=1, ADMIN1!$A16, $C$3=2, ADMIN1!$B16, $C$3=3, ADMIN1!$C16, $C$3=4, ADMIN1!$D16, $C$3=5, ADMIN1!$E16, $C$3=6, ADMIN1!$F16, $C$3=7, ADMIN1!$G16, $C$3=8, ADMIN1!$H16, $C$3=9, ADMIN1!$I16, $C$3=10, ADMIN1!$J16, $C$3=11, ADMIN1!$K16, $C$3=12, ADMIN1!$L16, $C$3=13, ADMIN1!$M16, $C$3=14, ADMIN1!$N16, $C$3=15, ADMIN1!$O16, $C$3=16, ADMIN1!$P16, $C$3=17, ADMIN1!$Q16, $C$3=18, ADMIN1!$R16, $C$3=19, ADMIN1!$S16, $C$3=20, ADMIN1!$T16)</f>
        <v>#VALUE!</v>
      </c>
      <c r="B13" s="120">
        <f>ADMIN1!V16</f>
        <v>1189</v>
      </c>
      <c r="C13" s="338" t="str">
        <f>ADMIN1!W16</f>
        <v>Algue Dulse déshydratée BIO (env. 1kg)</v>
      </c>
      <c r="D13" s="120" t="str">
        <f>ADMIN1!AA16</f>
        <v>Pièce</v>
      </c>
      <c r="E13" s="121" t="str">
        <f>_xlfn.IFS($C$3=1, ADMIN1!$AW16, $C$3=2, ADMIN1!$AZ16, $C$3=3, ADMIN1!$BC16, $C$3=4, ADMIN1!$BF16, $C$3=5, ADMIN1!$BI16, $C$3=6, ADMIN1!$BL16, $C$3=7, ADMIN1!$BO16, $C$3=8, ADMIN1!$BR16, $C$3=9, ADMIN1!$BU16, $C$3=10, ADMIN1!$BX16, $C$3=11, ADMIN1!$CA16, $C$3=12, ADMIN1!$CD16, $C$3=13, ADMIN1!$CG16, $C$3=14, ADMIN1!$CJ16, $C$3=15, ADMIN1!$CM16, $C$3=16, ADMIN1!CP16, $C$3=17, ADMIN1!CS16, $C$3=18, ADMIN1!CV16, $C$3=19, ADMIN1!CY16, $C$3=20, ADMIN1!DB16)</f>
        <v>-</v>
      </c>
      <c r="F13" s="122" t="e">
        <f>_xlfn.IFS($C$3=1, ADMIN1!$AX16, $C$3=2, ADMIN1!$BA16, $C$3=3, ADMIN1!$BD16, $C$3=4, ADMIN1!$BG16, $C$3=5, ADMIN1!$BJ16, $C$3=6, ADMIN1!$BM16, $C$3=7, ADMIN1!$BP16, $C$3=8, ADMIN1!$BS16, $C$3=9, ADMIN1!$BV16, $C$3=10, ADMIN1!$BY16, $C$3=11, ADMIN1!$CB16, $C$3=12, ADMIN1!$CE16, $C$3=13, ADMIN1!$CH16, $C$3=14, ADMIN1!$CK16, $C$3=15, ADMIN1!$CN16, $C$3=16, ADMIN1!CQ16, $C$3=17, ADMIN1!CT16, $C$3=18, ADMIN1!CW16, $C$3=19, ADMIN1!CZ16, $C$3=20, ADMIN1!DC16)</f>
        <v>#VALUE!</v>
      </c>
    </row>
    <row r="14" spans="1:6" s="115" customFormat="1" ht="30" customHeight="1" x14ac:dyDescent="0.2">
      <c r="A14" s="119" t="e">
        <f>_xlfn.IFS($C$3=1, ADMIN1!$A17, $C$3=2, ADMIN1!$B17, $C$3=3, ADMIN1!$C17, $C$3=4, ADMIN1!$D17, $C$3=5, ADMIN1!$E17, $C$3=6, ADMIN1!$F17, $C$3=7, ADMIN1!$G17, $C$3=8, ADMIN1!$H17, $C$3=9, ADMIN1!$I17, $C$3=10, ADMIN1!$J17, $C$3=11, ADMIN1!$K17, $C$3=12, ADMIN1!$L17, $C$3=13, ADMIN1!$M17, $C$3=14, ADMIN1!$N17, $C$3=15, ADMIN1!$O17, $C$3=16, ADMIN1!$P17, $C$3=17, ADMIN1!$Q17, $C$3=18, ADMIN1!$R17, $C$3=19, ADMIN1!$S17, $C$3=20, ADMIN1!$T17)</f>
        <v>#VALUE!</v>
      </c>
      <c r="B14" s="120">
        <f>ADMIN1!V17</f>
        <v>1189</v>
      </c>
      <c r="C14" s="338" t="str">
        <f>ADMIN1!W17</f>
        <v>Algue Dulse déshydratée BIO (env. 500g)</v>
      </c>
      <c r="D14" s="120" t="str">
        <f>ADMIN1!AA17</f>
        <v>Pièce</v>
      </c>
      <c r="E14" s="121" t="str">
        <f>_xlfn.IFS($C$3=1, ADMIN1!$AW17, $C$3=2, ADMIN1!$AZ17, $C$3=3, ADMIN1!$BC17, $C$3=4, ADMIN1!$BF17, $C$3=5, ADMIN1!$BI17, $C$3=6, ADMIN1!$BL17, $C$3=7, ADMIN1!$BO17, $C$3=8, ADMIN1!$BR17, $C$3=9, ADMIN1!$BU17, $C$3=10, ADMIN1!$BX17, $C$3=11, ADMIN1!$CA17, $C$3=12, ADMIN1!$CD17, $C$3=13, ADMIN1!$CG17, $C$3=14, ADMIN1!$CJ17, $C$3=15, ADMIN1!$CM17, $C$3=16, ADMIN1!CP17, $C$3=17, ADMIN1!CS17, $C$3=18, ADMIN1!CV17, $C$3=19, ADMIN1!CY17, $C$3=20, ADMIN1!DB17)</f>
        <v>-</v>
      </c>
      <c r="F14" s="122" t="e">
        <f>_xlfn.IFS($C$3=1, ADMIN1!$AX17, $C$3=2, ADMIN1!$BA17, $C$3=3, ADMIN1!$BD17, $C$3=4, ADMIN1!$BG17, $C$3=5, ADMIN1!$BJ17, $C$3=6, ADMIN1!$BM17, $C$3=7, ADMIN1!$BP17, $C$3=8, ADMIN1!$BS17, $C$3=9, ADMIN1!$BV17, $C$3=10, ADMIN1!$BY17, $C$3=11, ADMIN1!$CB17, $C$3=12, ADMIN1!$CE17, $C$3=13, ADMIN1!$CH17, $C$3=14, ADMIN1!$CK17, $C$3=15, ADMIN1!$CN17, $C$3=16, ADMIN1!CQ17, $C$3=17, ADMIN1!CT17, $C$3=18, ADMIN1!CW17, $C$3=19, ADMIN1!CZ17, $C$3=20, ADMIN1!DC17)</f>
        <v>#VALUE!</v>
      </c>
    </row>
    <row r="15" spans="1:6" s="115" customFormat="1" ht="30" customHeight="1" x14ac:dyDescent="0.2">
      <c r="A15" s="119" t="e">
        <f>_xlfn.IFS($C$3=1, ADMIN1!$A18, $C$3=2, ADMIN1!$B18, $C$3=3, ADMIN1!$C18, $C$3=4, ADMIN1!$D18, $C$3=5, ADMIN1!$E18, $C$3=6, ADMIN1!$F18, $C$3=7, ADMIN1!$G18, $C$3=8, ADMIN1!$H18, $C$3=9, ADMIN1!$I18, $C$3=10, ADMIN1!$J18, $C$3=11, ADMIN1!$K18, $C$3=12, ADMIN1!$L18, $C$3=13, ADMIN1!$M18, $C$3=14, ADMIN1!$N18, $C$3=15, ADMIN1!$O18, $C$3=16, ADMIN1!$P18, $C$3=17, ADMIN1!$Q18, $C$3=18, ADMIN1!$R18, $C$3=19, ADMIN1!$S18, $C$3=20, ADMIN1!$T18)</f>
        <v>#VALUE!</v>
      </c>
      <c r="B15" s="120">
        <f>ADMIN1!V18</f>
        <v>6073</v>
      </c>
      <c r="C15" s="338" t="str">
        <f>ADMIN1!W18</f>
        <v>Algue Kombu déshydratées BIO (env. 1kg)</v>
      </c>
      <c r="D15" s="120" t="str">
        <f>ADMIN1!AA18</f>
        <v>Pièce</v>
      </c>
      <c r="E15" s="121" t="str">
        <f>_xlfn.IFS($C$3=1, ADMIN1!$AW18, $C$3=2, ADMIN1!$AZ18, $C$3=3, ADMIN1!$BC18, $C$3=4, ADMIN1!$BF18, $C$3=5, ADMIN1!$BI18, $C$3=6, ADMIN1!$BL18, $C$3=7, ADMIN1!$BO18, $C$3=8, ADMIN1!$BR18, $C$3=9, ADMIN1!$BU18, $C$3=10, ADMIN1!$BX18, $C$3=11, ADMIN1!$CA18, $C$3=12, ADMIN1!$CD18, $C$3=13, ADMIN1!$CG18, $C$3=14, ADMIN1!$CJ18, $C$3=15, ADMIN1!$CM18, $C$3=16, ADMIN1!CP18, $C$3=17, ADMIN1!CS18, $C$3=18, ADMIN1!CV18, $C$3=19, ADMIN1!CY18, $C$3=20, ADMIN1!DB18)</f>
        <v>-</v>
      </c>
      <c r="F15" s="122" t="e">
        <f>_xlfn.IFS($C$3=1, ADMIN1!$AX18, $C$3=2, ADMIN1!$BA18, $C$3=3, ADMIN1!$BD18, $C$3=4, ADMIN1!$BG18, $C$3=5, ADMIN1!$BJ18, $C$3=6, ADMIN1!$BM18, $C$3=7, ADMIN1!$BP18, $C$3=8, ADMIN1!$BS18, $C$3=9, ADMIN1!$BV18, $C$3=10, ADMIN1!$BY18, $C$3=11, ADMIN1!$CB18, $C$3=12, ADMIN1!$CE18, $C$3=13, ADMIN1!$CH18, $C$3=14, ADMIN1!$CK18, $C$3=15, ADMIN1!$CN18, $C$3=16, ADMIN1!CQ18, $C$3=17, ADMIN1!CT18, $C$3=18, ADMIN1!CW18, $C$3=19, ADMIN1!CZ18, $C$3=20, ADMIN1!DC18)</f>
        <v>#VALUE!</v>
      </c>
    </row>
    <row r="16" spans="1:6" s="115" customFormat="1" ht="30" customHeight="1" x14ac:dyDescent="0.2">
      <c r="A16" s="119" t="e">
        <f>_xlfn.IFS($C$3=1, ADMIN1!$A19, $C$3=2, ADMIN1!$B19, $C$3=3, ADMIN1!$C19, $C$3=4, ADMIN1!$D19, $C$3=5, ADMIN1!$E19, $C$3=6, ADMIN1!$F19, $C$3=7, ADMIN1!$G19, $C$3=8, ADMIN1!$H19, $C$3=9, ADMIN1!$I19, $C$3=10, ADMIN1!$J19, $C$3=11, ADMIN1!$K19, $C$3=12, ADMIN1!$L19, $C$3=13, ADMIN1!$M19, $C$3=14, ADMIN1!$N19, $C$3=15, ADMIN1!$O19, $C$3=16, ADMIN1!$P19, $C$3=17, ADMIN1!$Q19, $C$3=18, ADMIN1!$R19, $C$3=19, ADMIN1!$S19, $C$3=20, ADMIN1!$T19)</f>
        <v>#VALUE!</v>
      </c>
      <c r="B16" s="120">
        <f>ADMIN1!V19</f>
        <v>6073</v>
      </c>
      <c r="C16" s="338" t="str">
        <f>ADMIN1!W19</f>
        <v>Algue Kombu déshydratées BIO (env. 500g)</v>
      </c>
      <c r="D16" s="120" t="str">
        <f>ADMIN1!AA19</f>
        <v>Pièce</v>
      </c>
      <c r="E16" s="121" t="str">
        <f>_xlfn.IFS($C$3=1, ADMIN1!$AW19, $C$3=2, ADMIN1!$AZ19, $C$3=3, ADMIN1!$BC19, $C$3=4, ADMIN1!$BF19, $C$3=5, ADMIN1!$BI19, $C$3=6, ADMIN1!$BL19, $C$3=7, ADMIN1!$BO19, $C$3=8, ADMIN1!$BR19, $C$3=9, ADMIN1!$BU19, $C$3=10, ADMIN1!$BX19, $C$3=11, ADMIN1!$CA19, $C$3=12, ADMIN1!$CD19, $C$3=13, ADMIN1!$CG19, $C$3=14, ADMIN1!$CJ19, $C$3=15, ADMIN1!$CM19, $C$3=16, ADMIN1!CP19, $C$3=17, ADMIN1!CS19, $C$3=18, ADMIN1!CV19, $C$3=19, ADMIN1!CY19, $C$3=20, ADMIN1!DB19)</f>
        <v>-</v>
      </c>
      <c r="F16" s="122" t="e">
        <f>_xlfn.IFS($C$3=1, ADMIN1!$AX19, $C$3=2, ADMIN1!$BA19, $C$3=3, ADMIN1!$BD19, $C$3=4, ADMIN1!$BG19, $C$3=5, ADMIN1!$BJ19, $C$3=6, ADMIN1!$BM19, $C$3=7, ADMIN1!$BP19, $C$3=8, ADMIN1!$BS19, $C$3=9, ADMIN1!$BV19, $C$3=10, ADMIN1!$BY19, $C$3=11, ADMIN1!$CB19, $C$3=12, ADMIN1!$CE19, $C$3=13, ADMIN1!$CH19, $C$3=14, ADMIN1!$CK19, $C$3=15, ADMIN1!$CN19, $C$3=16, ADMIN1!CQ19, $C$3=17, ADMIN1!CT19, $C$3=18, ADMIN1!CW19, $C$3=19, ADMIN1!CZ19, $C$3=20, ADMIN1!DC19)</f>
        <v>#VALUE!</v>
      </c>
    </row>
    <row r="17" spans="1:6" s="115" customFormat="1" ht="30" customHeight="1" x14ac:dyDescent="0.2">
      <c r="A17" s="119" t="e">
        <f>_xlfn.IFS($C$3=1, ADMIN1!$A20, $C$3=2, ADMIN1!$B20, $C$3=3, ADMIN1!$C20, $C$3=4, ADMIN1!$D20, $C$3=5, ADMIN1!$E20, $C$3=6, ADMIN1!$F20, $C$3=7, ADMIN1!$G20, $C$3=8, ADMIN1!$H20, $C$3=9, ADMIN1!$I20, $C$3=10, ADMIN1!$J20, $C$3=11, ADMIN1!$K20, $C$3=12, ADMIN1!$L20, $C$3=13, ADMIN1!$M20, $C$3=14, ADMIN1!$N20, $C$3=15, ADMIN1!$O20, $C$3=16, ADMIN1!$P20, $C$3=17, ADMIN1!$Q20, $C$3=18, ADMIN1!$R20, $C$3=19, ADMIN1!$S20, $C$3=20, ADMIN1!$T20)</f>
        <v>#VALUE!</v>
      </c>
      <c r="B17" s="120">
        <f>ADMIN1!V20</f>
        <v>1096</v>
      </c>
      <c r="C17" s="338" t="str">
        <f>ADMIN1!W20</f>
        <v>Algue Nori entière déshydratées BIO (env. 1kg)</v>
      </c>
      <c r="D17" s="120" t="str">
        <f>ADMIN1!AA20</f>
        <v>Pièce</v>
      </c>
      <c r="E17" s="121" t="str">
        <f>_xlfn.IFS($C$3=1, ADMIN1!$AW20, $C$3=2, ADMIN1!$AZ20, $C$3=3, ADMIN1!$BC20, $C$3=4, ADMIN1!$BF20, $C$3=5, ADMIN1!$BI20, $C$3=6, ADMIN1!$BL20, $C$3=7, ADMIN1!$BO20, $C$3=8, ADMIN1!$BR20, $C$3=9, ADMIN1!$BU20, $C$3=10, ADMIN1!$BX20, $C$3=11, ADMIN1!$CA20, $C$3=12, ADMIN1!$CD20, $C$3=13, ADMIN1!$CG20, $C$3=14, ADMIN1!$CJ20, $C$3=15, ADMIN1!$CM20, $C$3=16, ADMIN1!CP20, $C$3=17, ADMIN1!CS20, $C$3=18, ADMIN1!CV20, $C$3=19, ADMIN1!CY20, $C$3=20, ADMIN1!DB20)</f>
        <v>-</v>
      </c>
      <c r="F17" s="122" t="e">
        <f>_xlfn.IFS($C$3=1, ADMIN1!$AX20, $C$3=2, ADMIN1!$BA20, $C$3=3, ADMIN1!$BD20, $C$3=4, ADMIN1!$BG20, $C$3=5, ADMIN1!$BJ20, $C$3=6, ADMIN1!$BM20, $C$3=7, ADMIN1!$BP20, $C$3=8, ADMIN1!$BS20, $C$3=9, ADMIN1!$BV20, $C$3=10, ADMIN1!$BY20, $C$3=11, ADMIN1!$CB20, $C$3=12, ADMIN1!$CE20, $C$3=13, ADMIN1!$CH20, $C$3=14, ADMIN1!$CK20, $C$3=15, ADMIN1!$CN20, $C$3=16, ADMIN1!CQ20, $C$3=17, ADMIN1!CT20, $C$3=18, ADMIN1!CW20, $C$3=19, ADMIN1!CZ20, $C$3=20, ADMIN1!DC20)</f>
        <v>#VALUE!</v>
      </c>
    </row>
    <row r="18" spans="1:6" s="115" customFormat="1" ht="30" customHeight="1" x14ac:dyDescent="0.2">
      <c r="A18" s="119" t="e">
        <f>_xlfn.IFS($C$3=1, ADMIN1!$A21, $C$3=2, ADMIN1!$B21, $C$3=3, ADMIN1!$C21, $C$3=4, ADMIN1!$D21, $C$3=5, ADMIN1!$E21, $C$3=6, ADMIN1!$F21, $C$3=7, ADMIN1!$G21, $C$3=8, ADMIN1!$H21, $C$3=9, ADMIN1!$I21, $C$3=10, ADMIN1!$J21, $C$3=11, ADMIN1!$K21, $C$3=12, ADMIN1!$L21, $C$3=13, ADMIN1!$M21, $C$3=14, ADMIN1!$N21, $C$3=15, ADMIN1!$O21, $C$3=16, ADMIN1!$P21, $C$3=17, ADMIN1!$Q21, $C$3=18, ADMIN1!$R21, $C$3=19, ADMIN1!$S21, $C$3=20, ADMIN1!$T21)</f>
        <v>#VALUE!</v>
      </c>
      <c r="B18" s="120">
        <f>ADMIN1!V21</f>
        <v>1096</v>
      </c>
      <c r="C18" s="338" t="str">
        <f>ADMIN1!W21</f>
        <v>Algue Nori entière déshydratées BIO (env. 500g)</v>
      </c>
      <c r="D18" s="120" t="str">
        <f>ADMIN1!AA21</f>
        <v>Pièce</v>
      </c>
      <c r="E18" s="121" t="str">
        <f>_xlfn.IFS($C$3=1, ADMIN1!$AW21, $C$3=2, ADMIN1!$AZ21, $C$3=3, ADMIN1!$BC21, $C$3=4, ADMIN1!$BF21, $C$3=5, ADMIN1!$BI21, $C$3=6, ADMIN1!$BL21, $C$3=7, ADMIN1!$BO21, $C$3=8, ADMIN1!$BR21, $C$3=9, ADMIN1!$BU21, $C$3=10, ADMIN1!$BX21, $C$3=11, ADMIN1!$CA21, $C$3=12, ADMIN1!$CD21, $C$3=13, ADMIN1!$CG21, $C$3=14, ADMIN1!$CJ21, $C$3=15, ADMIN1!$CM21, $C$3=16, ADMIN1!CP21, $C$3=17, ADMIN1!CS21, $C$3=18, ADMIN1!CV21, $C$3=19, ADMIN1!CY21, $C$3=20, ADMIN1!DB21)</f>
        <v>-</v>
      </c>
      <c r="F18" s="122" t="e">
        <f>_xlfn.IFS($C$3=1, ADMIN1!$AX21, $C$3=2, ADMIN1!$BA21, $C$3=3, ADMIN1!$BD21, $C$3=4, ADMIN1!$BG21, $C$3=5, ADMIN1!$BJ21, $C$3=6, ADMIN1!$BM21, $C$3=7, ADMIN1!$BP21, $C$3=8, ADMIN1!$BS21, $C$3=9, ADMIN1!$BV21, $C$3=10, ADMIN1!$BY21, $C$3=11, ADMIN1!$CB21, $C$3=12, ADMIN1!$CE21, $C$3=13, ADMIN1!$CH21, $C$3=14, ADMIN1!$CK21, $C$3=15, ADMIN1!$CN21, $C$3=16, ADMIN1!CQ21, $C$3=17, ADMIN1!CT21, $C$3=18, ADMIN1!CW21, $C$3=19, ADMIN1!CZ21, $C$3=20, ADMIN1!DC21)</f>
        <v>#VALUE!</v>
      </c>
    </row>
    <row r="19" spans="1:6" s="115" customFormat="1" ht="30" customHeight="1" x14ac:dyDescent="0.2">
      <c r="A19" s="119" t="e">
        <f>_xlfn.IFS($C$3=1, ADMIN1!$A22, $C$3=2, ADMIN1!$B22, $C$3=3, ADMIN1!$C22, $C$3=4, ADMIN1!$D22, $C$3=5, ADMIN1!$E22, $C$3=6, ADMIN1!$F22, $C$3=7, ADMIN1!$G22, $C$3=8, ADMIN1!$H22, $C$3=9, ADMIN1!$I22, $C$3=10, ADMIN1!$J22, $C$3=11, ADMIN1!$K22, $C$3=12, ADMIN1!$L22, $C$3=13, ADMIN1!$M22, $C$3=14, ADMIN1!$N22, $C$3=15, ADMIN1!$O22, $C$3=16, ADMIN1!$P22, $C$3=17, ADMIN1!$Q22, $C$3=18, ADMIN1!$R22, $C$3=19, ADMIN1!$S22, $C$3=20, ADMIN1!$T22)</f>
        <v>#VALUE!</v>
      </c>
      <c r="B19" s="120">
        <f>ADMIN1!V22</f>
        <v>1102</v>
      </c>
      <c r="C19" s="338" t="str">
        <f>ADMIN1!W22</f>
        <v>Aloe Vera (feuille fraîche) BIO</v>
      </c>
      <c r="D19" s="120" t="str">
        <f>ADMIN1!AA22</f>
        <v>Pièce</v>
      </c>
      <c r="E19" s="121" t="str">
        <f>_xlfn.IFS($C$3=1, ADMIN1!$AW22, $C$3=2, ADMIN1!$AZ22, $C$3=3, ADMIN1!$BC22, $C$3=4, ADMIN1!$BF22, $C$3=5, ADMIN1!$BI22, $C$3=6, ADMIN1!$BL22, $C$3=7, ADMIN1!$BO22, $C$3=8, ADMIN1!$BR22, $C$3=9, ADMIN1!$BU22, $C$3=10, ADMIN1!$BX22, $C$3=11, ADMIN1!$CA22, $C$3=12, ADMIN1!$CD22, $C$3=13, ADMIN1!$CG22, $C$3=14, ADMIN1!$CJ22, $C$3=15, ADMIN1!$CM22, $C$3=16, ADMIN1!CP22, $C$3=17, ADMIN1!CS22, $C$3=18, ADMIN1!CV22, $C$3=19, ADMIN1!CY22, $C$3=20, ADMIN1!DB22)</f>
        <v>-</v>
      </c>
      <c r="F19" s="122" t="e">
        <f>_xlfn.IFS($C$3=1, ADMIN1!$AX22, $C$3=2, ADMIN1!$BA22, $C$3=3, ADMIN1!$BD22, $C$3=4, ADMIN1!$BG22, $C$3=5, ADMIN1!$BJ22, $C$3=6, ADMIN1!$BM22, $C$3=7, ADMIN1!$BP22, $C$3=8, ADMIN1!$BS22, $C$3=9, ADMIN1!$BV22, $C$3=10, ADMIN1!$BY22, $C$3=11, ADMIN1!$CB22, $C$3=12, ADMIN1!$CE22, $C$3=13, ADMIN1!$CH22, $C$3=14, ADMIN1!$CK22, $C$3=15, ADMIN1!$CN22, $C$3=16, ADMIN1!CQ22, $C$3=17, ADMIN1!CT22, $C$3=18, ADMIN1!CW22, $C$3=19, ADMIN1!CZ22, $C$3=20, ADMIN1!DC22)</f>
        <v>#VALUE!</v>
      </c>
    </row>
    <row r="20" spans="1:6" s="115" customFormat="1" ht="30" customHeight="1" x14ac:dyDescent="0.2">
      <c r="A20" s="119" t="e">
        <f>_xlfn.IFS($C$3=1, ADMIN1!$A23, $C$3=2, ADMIN1!$B23, $C$3=3, ADMIN1!$C23, $C$3=4, ADMIN1!$D23, $C$3=5, ADMIN1!$E23, $C$3=6, ADMIN1!$F23, $C$3=7, ADMIN1!$G23, $C$3=8, ADMIN1!$H23, $C$3=9, ADMIN1!$I23, $C$3=10, ADMIN1!$J23, $C$3=11, ADMIN1!$K23, $C$3=12, ADMIN1!$L23, $C$3=13, ADMIN1!$M23, $C$3=14, ADMIN1!$N23, $C$3=15, ADMIN1!$O23, $C$3=16, ADMIN1!$P23, $C$3=17, ADMIN1!$Q23, $C$3=18, ADMIN1!$R23, $C$3=19, ADMIN1!$S23, $C$3=20, ADMIN1!$T23)</f>
        <v>#VALUE!</v>
      </c>
      <c r="B20" s="120">
        <f>ADMIN1!V23</f>
        <v>5035</v>
      </c>
      <c r="C20" s="338" t="str">
        <f>ADMIN1!W23</f>
        <v>Amande Desmayo avec coque</v>
      </c>
      <c r="D20" s="120" t="str">
        <f>ADMIN1!AA23</f>
        <v>kg</v>
      </c>
      <c r="E20" s="121" t="str">
        <f>_xlfn.IFS($C$3=1, ADMIN1!$AW23, $C$3=2, ADMIN1!$AZ23, $C$3=3, ADMIN1!$BC23, $C$3=4, ADMIN1!$BF23, $C$3=5, ADMIN1!$BI23, $C$3=6, ADMIN1!$BL23, $C$3=7, ADMIN1!$BO23, $C$3=8, ADMIN1!$BR23, $C$3=9, ADMIN1!$BU23, $C$3=10, ADMIN1!$BX23, $C$3=11, ADMIN1!$CA23, $C$3=12, ADMIN1!$CD23, $C$3=13, ADMIN1!$CG23, $C$3=14, ADMIN1!$CJ23, $C$3=15, ADMIN1!$CM23, $C$3=16, ADMIN1!CP23, $C$3=17, ADMIN1!CS23, $C$3=18, ADMIN1!CV23, $C$3=19, ADMIN1!CY23, $C$3=20, ADMIN1!DB23)</f>
        <v>-</v>
      </c>
      <c r="F20" s="122" t="e">
        <f>_xlfn.IFS($C$3=1, ADMIN1!$AX23, $C$3=2, ADMIN1!$BA23, $C$3=3, ADMIN1!$BD23, $C$3=4, ADMIN1!$BG23, $C$3=5, ADMIN1!$BJ23, $C$3=6, ADMIN1!$BM23, $C$3=7, ADMIN1!$BP23, $C$3=8, ADMIN1!$BS23, $C$3=9, ADMIN1!$BV23, $C$3=10, ADMIN1!$BY23, $C$3=11, ADMIN1!$CB23, $C$3=12, ADMIN1!$CE23, $C$3=13, ADMIN1!$CH23, $C$3=14, ADMIN1!$CK23, $C$3=15, ADMIN1!$CN23, $C$3=16, ADMIN1!CQ23, $C$3=17, ADMIN1!CT23, $C$3=18, ADMIN1!CW23, $C$3=19, ADMIN1!CZ23, $C$3=20, ADMIN1!DC23)</f>
        <v>#VALUE!</v>
      </c>
    </row>
    <row r="21" spans="1:6" s="115" customFormat="1" ht="30" customHeight="1" x14ac:dyDescent="0.2">
      <c r="A21" s="119" t="e">
        <f>_xlfn.IFS($C$3=1, ADMIN1!$A24, $C$3=2, ADMIN1!$B24, $C$3=3, ADMIN1!$C24, $C$3=4, ADMIN1!$D24, $C$3=5, ADMIN1!$E24, $C$3=6, ADMIN1!$F24, $C$3=7, ADMIN1!$G24, $C$3=8, ADMIN1!$H24, $C$3=9, ADMIN1!$I24, $C$3=10, ADMIN1!$J24, $C$3=11, ADMIN1!$K24, $C$3=12, ADMIN1!$L24, $C$3=13, ADMIN1!$M24, $C$3=14, ADMIN1!$N24, $C$3=15, ADMIN1!$O24, $C$3=16, ADMIN1!$P24, $C$3=17, ADMIN1!$Q24, $C$3=18, ADMIN1!$R24, $C$3=19, ADMIN1!$S24, $C$3=20, ADMIN1!$T24)</f>
        <v>#VALUE!</v>
      </c>
      <c r="B21" s="120">
        <f>ADMIN1!V24</f>
        <v>5147</v>
      </c>
      <c r="C21" s="338" t="str">
        <f>ADMIN1!W24</f>
        <v>Amande Lauren avec coque (saveur sucrée)</v>
      </c>
      <c r="D21" s="120" t="str">
        <f>ADMIN1!AA24</f>
        <v>kg</v>
      </c>
      <c r="E21" s="121" t="str">
        <f>_xlfn.IFS($C$3=1, ADMIN1!$AW24, $C$3=2, ADMIN1!$AZ24, $C$3=3, ADMIN1!$BC24, $C$3=4, ADMIN1!$BF24, $C$3=5, ADMIN1!$BI24, $C$3=6, ADMIN1!$BL24, $C$3=7, ADMIN1!$BO24, $C$3=8, ADMIN1!$BR24, $C$3=9, ADMIN1!$BU24, $C$3=10, ADMIN1!$BX24, $C$3=11, ADMIN1!$CA24, $C$3=12, ADMIN1!$CD24, $C$3=13, ADMIN1!$CG24, $C$3=14, ADMIN1!$CJ24, $C$3=15, ADMIN1!$CM24, $C$3=16, ADMIN1!CP24, $C$3=17, ADMIN1!CS24, $C$3=18, ADMIN1!CV24, $C$3=19, ADMIN1!CY24, $C$3=20, ADMIN1!DB24)</f>
        <v>-</v>
      </c>
      <c r="F21" s="122" t="e">
        <f>_xlfn.IFS($C$3=1, ADMIN1!$AX24, $C$3=2, ADMIN1!$BA24, $C$3=3, ADMIN1!$BD24, $C$3=4, ADMIN1!$BG24, $C$3=5, ADMIN1!$BJ24, $C$3=6, ADMIN1!$BM24, $C$3=7, ADMIN1!$BP24, $C$3=8, ADMIN1!$BS24, $C$3=9, ADMIN1!$BV24, $C$3=10, ADMIN1!$BY24, $C$3=11, ADMIN1!$CB24, $C$3=12, ADMIN1!$CE24, $C$3=13, ADMIN1!$CH24, $C$3=14, ADMIN1!$CK24, $C$3=15, ADMIN1!$CN24, $C$3=16, ADMIN1!CQ24, $C$3=17, ADMIN1!CT24, $C$3=18, ADMIN1!CW24, $C$3=19, ADMIN1!CZ24, $C$3=20, ADMIN1!DC24)</f>
        <v>#VALUE!</v>
      </c>
    </row>
    <row r="22" spans="1:6" s="115" customFormat="1" ht="30" customHeight="1" x14ac:dyDescent="0.2">
      <c r="A22" s="119" t="e">
        <f>_xlfn.IFS($C$3=1, ADMIN1!$A25, $C$3=2, ADMIN1!$B25, $C$3=3, ADMIN1!$C25, $C$3=4, ADMIN1!$D25, $C$3=5, ADMIN1!$E25, $C$3=6, ADMIN1!$F25, $C$3=7, ADMIN1!$G25, $C$3=8, ADMIN1!$H25, $C$3=9, ADMIN1!$I25, $C$3=10, ADMIN1!$J25, $C$3=11, ADMIN1!$K25, $C$3=12, ADMIN1!$L25, $C$3=13, ADMIN1!$M25, $C$3=14, ADMIN1!$N25, $C$3=15, ADMIN1!$O25, $C$3=16, ADMIN1!$P25, $C$3=17, ADMIN1!$Q25, $C$3=18, ADMIN1!$R25, $C$3=19, ADMIN1!$S25, $C$3=20, ADMIN1!$T25)</f>
        <v>#VALUE!</v>
      </c>
      <c r="B22" s="120">
        <f>ADMIN1!V25</f>
        <v>5127</v>
      </c>
      <c r="C22" s="338" t="str">
        <f>ADMIN1!W25</f>
        <v>Amande Romera avec coque</v>
      </c>
      <c r="D22" s="120" t="str">
        <f>ADMIN1!AA25</f>
        <v>kg</v>
      </c>
      <c r="E22" s="121" t="str">
        <f>_xlfn.IFS($C$3=1, ADMIN1!$AW25, $C$3=2, ADMIN1!$AZ25, $C$3=3, ADMIN1!$BC25, $C$3=4, ADMIN1!$BF25, $C$3=5, ADMIN1!$BI25, $C$3=6, ADMIN1!$BL25, $C$3=7, ADMIN1!$BO25, $C$3=8, ADMIN1!$BR25, $C$3=9, ADMIN1!$BU25, $C$3=10, ADMIN1!$BX25, $C$3=11, ADMIN1!$CA25, $C$3=12, ADMIN1!$CD25, $C$3=13, ADMIN1!$CG25, $C$3=14, ADMIN1!$CJ25, $C$3=15, ADMIN1!$CM25, $C$3=16, ADMIN1!CP25, $C$3=17, ADMIN1!CS25, $C$3=18, ADMIN1!CV25, $C$3=19, ADMIN1!CY25, $C$3=20, ADMIN1!DB25)</f>
        <v>-</v>
      </c>
      <c r="F22" s="122" t="e">
        <f>_xlfn.IFS($C$3=1, ADMIN1!$AX25, $C$3=2, ADMIN1!$BA25, $C$3=3, ADMIN1!$BD25, $C$3=4, ADMIN1!$BG25, $C$3=5, ADMIN1!$BJ25, $C$3=6, ADMIN1!$BM25, $C$3=7, ADMIN1!$BP25, $C$3=8, ADMIN1!$BS25, $C$3=9, ADMIN1!$BV25, $C$3=10, ADMIN1!$BY25, $C$3=11, ADMIN1!$CB25, $C$3=12, ADMIN1!$CE25, $C$3=13, ADMIN1!$CH25, $C$3=14, ADMIN1!$CK25, $C$3=15, ADMIN1!$CN25, $C$3=16, ADMIN1!CQ25, $C$3=17, ADMIN1!CT25, $C$3=18, ADMIN1!CW25, $C$3=19, ADMIN1!CZ25, $C$3=20, ADMIN1!DC25)</f>
        <v>#VALUE!</v>
      </c>
    </row>
    <row r="23" spans="1:6" s="115" customFormat="1" ht="30" customHeight="1" x14ac:dyDescent="0.2">
      <c r="A23" s="119" t="e">
        <f>_xlfn.IFS($C$3=1, ADMIN1!$A26, $C$3=2, ADMIN1!$B26, $C$3=3, ADMIN1!$C26, $C$3=4, ADMIN1!$D26, $C$3=5, ADMIN1!$E26, $C$3=6, ADMIN1!$F26, $C$3=7, ADMIN1!$G26, $C$3=8, ADMIN1!$H26, $C$3=9, ADMIN1!$I26, $C$3=10, ADMIN1!$J26, $C$3=11, ADMIN1!$K26, $C$3=12, ADMIN1!$L26, $C$3=13, ADMIN1!$M26, $C$3=14, ADMIN1!$N26, $C$3=15, ADMIN1!$O26, $C$3=16, ADMIN1!$P26, $C$3=17, ADMIN1!$Q26, $C$3=18, ADMIN1!$R26, $C$3=19, ADMIN1!$S26, $C$3=20, ADMIN1!$T26)</f>
        <v>#VALUE!</v>
      </c>
      <c r="B23" s="120">
        <f>ADMIN1!V26</f>
        <v>1197</v>
      </c>
      <c r="C23" s="338" t="str">
        <f>ADMIN1!W26</f>
        <v>Amande sans coque CRU BIO (env. 1kg)</v>
      </c>
      <c r="D23" s="120" t="str">
        <f>ADMIN1!AA26</f>
        <v>Pièce</v>
      </c>
      <c r="E23" s="121" t="str">
        <f>_xlfn.IFS($C$3=1, ADMIN1!$AW26, $C$3=2, ADMIN1!$AZ26, $C$3=3, ADMIN1!$BC26, $C$3=4, ADMIN1!$BF26, $C$3=5, ADMIN1!$BI26, $C$3=6, ADMIN1!$BL26, $C$3=7, ADMIN1!$BO26, $C$3=8, ADMIN1!$BR26, $C$3=9, ADMIN1!$BU26, $C$3=10, ADMIN1!$BX26, $C$3=11, ADMIN1!$CA26, $C$3=12, ADMIN1!$CD26, $C$3=13, ADMIN1!$CG26, $C$3=14, ADMIN1!$CJ26, $C$3=15, ADMIN1!$CM26, $C$3=16, ADMIN1!CP26, $C$3=17, ADMIN1!CS26, $C$3=18, ADMIN1!CV26, $C$3=19, ADMIN1!CY26, $C$3=20, ADMIN1!DB26)</f>
        <v>-</v>
      </c>
      <c r="F23" s="122" t="e">
        <f>_xlfn.IFS($C$3=1, ADMIN1!$AX26, $C$3=2, ADMIN1!$BA26, $C$3=3, ADMIN1!$BD26, $C$3=4, ADMIN1!$BG26, $C$3=5, ADMIN1!$BJ26, $C$3=6, ADMIN1!$BM26, $C$3=7, ADMIN1!$BP26, $C$3=8, ADMIN1!$BS26, $C$3=9, ADMIN1!$BV26, $C$3=10, ADMIN1!$BY26, $C$3=11, ADMIN1!$CB26, $C$3=12, ADMIN1!$CE26, $C$3=13, ADMIN1!$CH26, $C$3=14, ADMIN1!$CK26, $C$3=15, ADMIN1!$CN26, $C$3=16, ADMIN1!CQ26, $C$3=17, ADMIN1!CT26, $C$3=18, ADMIN1!CW26, $C$3=19, ADMIN1!CZ26, $C$3=20, ADMIN1!DC26)</f>
        <v>#VALUE!</v>
      </c>
    </row>
    <row r="24" spans="1:6" s="115" customFormat="1" ht="30" customHeight="1" x14ac:dyDescent="0.2">
      <c r="A24" s="119" t="e">
        <f>_xlfn.IFS($C$3=1, ADMIN1!$A27, $C$3=2, ADMIN1!$B27, $C$3=3, ADMIN1!$C27, $C$3=4, ADMIN1!$D27, $C$3=5, ADMIN1!$E27, $C$3=6, ADMIN1!$F27, $C$3=7, ADMIN1!$G27, $C$3=8, ADMIN1!$H27, $C$3=9, ADMIN1!$I27, $C$3=10, ADMIN1!$J27, $C$3=11, ADMIN1!$K27, $C$3=12, ADMIN1!$L27, $C$3=13, ADMIN1!$M27, $C$3=14, ADMIN1!$N27, $C$3=15, ADMIN1!$O27, $C$3=16, ADMIN1!$P27, $C$3=17, ADMIN1!$Q27, $C$3=18, ADMIN1!$R27, $C$3=19, ADMIN1!$S27, $C$3=20, ADMIN1!$T27)</f>
        <v>#VALUE!</v>
      </c>
      <c r="B24" s="120">
        <f>ADMIN1!V27</f>
        <v>3020</v>
      </c>
      <c r="C24" s="338" t="str">
        <f>ADMIN1!W27</f>
        <v>Ananas (mûri sur plante, env. 2kg)
Super bon, couleur intense, très aromatique</v>
      </c>
      <c r="D24" s="120" t="str">
        <f>ADMIN1!AA27</f>
        <v>kg</v>
      </c>
      <c r="E24" s="121" t="str">
        <f>_xlfn.IFS($C$3=1, ADMIN1!$AW27, $C$3=2, ADMIN1!$AZ27, $C$3=3, ADMIN1!$BC27, $C$3=4, ADMIN1!$BF27, $C$3=5, ADMIN1!$BI27, $C$3=6, ADMIN1!$BL27, $C$3=7, ADMIN1!$BO27, $C$3=8, ADMIN1!$BR27, $C$3=9, ADMIN1!$BU27, $C$3=10, ADMIN1!$BX27, $C$3=11, ADMIN1!$CA27, $C$3=12, ADMIN1!$CD27, $C$3=13, ADMIN1!$CG27, $C$3=14, ADMIN1!$CJ27, $C$3=15, ADMIN1!$CM27, $C$3=16, ADMIN1!CP27, $C$3=17, ADMIN1!CS27, $C$3=18, ADMIN1!CV27, $C$3=19, ADMIN1!CY27, $C$3=20, ADMIN1!DB27)</f>
        <v>-</v>
      </c>
      <c r="F24" s="122" t="e">
        <f>_xlfn.IFS($C$3=1, ADMIN1!$AX27, $C$3=2, ADMIN1!$BA27, $C$3=3, ADMIN1!$BD27, $C$3=4, ADMIN1!$BG27, $C$3=5, ADMIN1!$BJ27, $C$3=6, ADMIN1!$BM27, $C$3=7, ADMIN1!$BP27, $C$3=8, ADMIN1!$BS27, $C$3=9, ADMIN1!$BV27, $C$3=10, ADMIN1!$BY27, $C$3=11, ADMIN1!$CB27, $C$3=12, ADMIN1!$CE27, $C$3=13, ADMIN1!$CH27, $C$3=14, ADMIN1!$CK27, $C$3=15, ADMIN1!$CN27, $C$3=16, ADMIN1!CQ27, $C$3=17, ADMIN1!CT27, $C$3=18, ADMIN1!CW27, $C$3=19, ADMIN1!CZ27, $C$3=20, ADMIN1!DC27)</f>
        <v>#VALUE!</v>
      </c>
    </row>
    <row r="25" spans="1:6" s="115" customFormat="1" ht="30" customHeight="1" x14ac:dyDescent="0.2">
      <c r="A25" s="119" t="e">
        <f>_xlfn.IFS($C$3=1, ADMIN1!$A28, $C$3=2, ADMIN1!$B28, $C$3=3, ADMIN1!$C28, $C$3=4, ADMIN1!$D28, $C$3=5, ADMIN1!$E28, $C$3=6, ADMIN1!$F28, $C$3=7, ADMIN1!$G28, $C$3=8, ADMIN1!$H28, $C$3=9, ADMIN1!$I28, $C$3=10, ADMIN1!$J28, $C$3=11, ADMIN1!$K28, $C$3=12, ADMIN1!$L28, $C$3=13, ADMIN1!$M28, $C$3=14, ADMIN1!$N28, $C$3=15, ADMIN1!$O28, $C$3=16, ADMIN1!$P28, $C$3=17, ADMIN1!$Q28, $C$3=18, ADMIN1!$R28, $C$3=19, ADMIN1!$S28, $C$3=20, ADMIN1!$T28)</f>
        <v>#VALUE!</v>
      </c>
      <c r="B25" s="120">
        <f>ADMIN1!V28</f>
        <v>1338</v>
      </c>
      <c r="C25" s="338" t="str">
        <f>ADMIN1!W28</f>
        <v>Ananas deshydraté BIO (env. 1kg)</v>
      </c>
      <c r="D25" s="120" t="str">
        <f>ADMIN1!AA28</f>
        <v>Pièce</v>
      </c>
      <c r="E25" s="121" t="str">
        <f>_xlfn.IFS($C$3=1, ADMIN1!$AW28, $C$3=2, ADMIN1!$AZ28, $C$3=3, ADMIN1!$BC28, $C$3=4, ADMIN1!$BF28, $C$3=5, ADMIN1!$BI28, $C$3=6, ADMIN1!$BL28, $C$3=7, ADMIN1!$BO28, $C$3=8, ADMIN1!$BR28, $C$3=9, ADMIN1!$BU28, $C$3=10, ADMIN1!$BX28, $C$3=11, ADMIN1!$CA28, $C$3=12, ADMIN1!$CD28, $C$3=13, ADMIN1!$CG28, $C$3=14, ADMIN1!$CJ28, $C$3=15, ADMIN1!$CM28, $C$3=16, ADMIN1!CP28, $C$3=17, ADMIN1!CS28, $C$3=18, ADMIN1!CV28, $C$3=19, ADMIN1!CY28, $C$3=20, ADMIN1!DB28)</f>
        <v>-</v>
      </c>
      <c r="F25" s="122" t="e">
        <f>_xlfn.IFS($C$3=1, ADMIN1!$AX28, $C$3=2, ADMIN1!$BA28, $C$3=3, ADMIN1!$BD28, $C$3=4, ADMIN1!$BG28, $C$3=5, ADMIN1!$BJ28, $C$3=6, ADMIN1!$BM28, $C$3=7, ADMIN1!$BP28, $C$3=8, ADMIN1!$BS28, $C$3=9, ADMIN1!$BV28, $C$3=10, ADMIN1!$BY28, $C$3=11, ADMIN1!$CB28, $C$3=12, ADMIN1!$CE28, $C$3=13, ADMIN1!$CH28, $C$3=14, ADMIN1!$CK28, $C$3=15, ADMIN1!$CN28, $C$3=16, ADMIN1!CQ28, $C$3=17, ADMIN1!CT28, $C$3=18, ADMIN1!CW28, $C$3=19, ADMIN1!CZ28, $C$3=20, ADMIN1!DC28)</f>
        <v>#VALUE!</v>
      </c>
    </row>
    <row r="26" spans="1:6" s="115" customFormat="1" ht="30" customHeight="1" x14ac:dyDescent="0.2">
      <c r="A26" s="119" t="e">
        <f>_xlfn.IFS($C$3=1, ADMIN1!$A29, $C$3=2, ADMIN1!$B29, $C$3=3, ADMIN1!$C29, $C$3=4, ADMIN1!$D29, $C$3=5, ADMIN1!$E29, $C$3=6, ADMIN1!$F29, $C$3=7, ADMIN1!$G29, $C$3=8, ADMIN1!$H29, $C$3=9, ADMIN1!$I29, $C$3=10, ADMIN1!$J29, $C$3=11, ADMIN1!$K29, $C$3=12, ADMIN1!$L29, $C$3=13, ADMIN1!$M29, $C$3=14, ADMIN1!$N29, $C$3=15, ADMIN1!$O29, $C$3=16, ADMIN1!$P29, $C$3=17, ADMIN1!$Q29, $C$3=18, ADMIN1!$R29, $C$3=19, ADMIN1!$S29, $C$3=20, ADMIN1!$T29)</f>
        <v>#VALUE!</v>
      </c>
      <c r="B26" s="120">
        <f>ADMIN1!V29</f>
        <v>3785</v>
      </c>
      <c r="C26" s="338" t="str">
        <f>ADMIN1!W29</f>
        <v>Arachides crues avec coque</v>
      </c>
      <c r="D26" s="120" t="str">
        <f>ADMIN1!AA29</f>
        <v>kg</v>
      </c>
      <c r="E26" s="121" t="str">
        <f>_xlfn.IFS($C$3=1, ADMIN1!$AW29, $C$3=2, ADMIN1!$AZ29, $C$3=3, ADMIN1!$BC29, $C$3=4, ADMIN1!$BF29, $C$3=5, ADMIN1!$BI29, $C$3=6, ADMIN1!$BL29, $C$3=7, ADMIN1!$BO29, $C$3=8, ADMIN1!$BR29, $C$3=9, ADMIN1!$BU29, $C$3=10, ADMIN1!$BX29, $C$3=11, ADMIN1!$CA29, $C$3=12, ADMIN1!$CD29, $C$3=13, ADMIN1!$CG29, $C$3=14, ADMIN1!$CJ29, $C$3=15, ADMIN1!$CM29, $C$3=16, ADMIN1!CP29, $C$3=17, ADMIN1!CS29, $C$3=18, ADMIN1!CV29, $C$3=19, ADMIN1!CY29, $C$3=20, ADMIN1!DB29)</f>
        <v>-</v>
      </c>
      <c r="F26" s="122" t="e">
        <f>_xlfn.IFS($C$3=1, ADMIN1!$AX29, $C$3=2, ADMIN1!$BA29, $C$3=3, ADMIN1!$BD29, $C$3=4, ADMIN1!$BG29, $C$3=5, ADMIN1!$BJ29, $C$3=6, ADMIN1!$BM29, $C$3=7, ADMIN1!$BP29, $C$3=8, ADMIN1!$BS29, $C$3=9, ADMIN1!$BV29, $C$3=10, ADMIN1!$BY29, $C$3=11, ADMIN1!$CB29, $C$3=12, ADMIN1!$CE29, $C$3=13, ADMIN1!$CH29, $C$3=14, ADMIN1!$CK29, $C$3=15, ADMIN1!$CN29, $C$3=16, ADMIN1!CQ29, $C$3=17, ADMIN1!CT29, $C$3=18, ADMIN1!CW29, $C$3=19, ADMIN1!CZ29, $C$3=20, ADMIN1!DC29)</f>
        <v>#VALUE!</v>
      </c>
    </row>
    <row r="27" spans="1:6" s="115" customFormat="1" ht="30" customHeight="1" x14ac:dyDescent="0.2">
      <c r="A27" s="119" t="e">
        <f>_xlfn.IFS($C$3=1, ADMIN1!$A30, $C$3=2, ADMIN1!$B30, $C$3=3, ADMIN1!$C30, $C$3=4, ADMIN1!$D30, $C$3=5, ADMIN1!$E30, $C$3=6, ADMIN1!$F30, $C$3=7, ADMIN1!$G30, $C$3=8, ADMIN1!$H30, $C$3=9, ADMIN1!$I30, $C$3=10, ADMIN1!$J30, $C$3=11, ADMIN1!$K30, $C$3=12, ADMIN1!$L30, $C$3=13, ADMIN1!$M30, $C$3=14, ADMIN1!$N30, $C$3=15, ADMIN1!$O30, $C$3=16, ADMIN1!$P30, $C$3=17, ADMIN1!$Q30, $C$3=18, ADMIN1!$R30, $C$3=19, ADMIN1!$S30, $C$3=20, ADMIN1!$T30)</f>
        <v>#VALUE!</v>
      </c>
      <c r="B27" s="120">
        <f>ADMIN1!V30</f>
        <v>1827</v>
      </c>
      <c r="C27" s="338" t="str">
        <f>ADMIN1!W30</f>
        <v>Arachides sans coque pelé CRU BIO</v>
      </c>
      <c r="D27" s="120" t="str">
        <f>ADMIN1!AA30</f>
        <v>kg</v>
      </c>
      <c r="E27" s="121" t="str">
        <f>_xlfn.IFS($C$3=1, ADMIN1!$AW30, $C$3=2, ADMIN1!$AZ30, $C$3=3, ADMIN1!$BC30, $C$3=4, ADMIN1!$BF30, $C$3=5, ADMIN1!$BI30, $C$3=6, ADMIN1!$BL30, $C$3=7, ADMIN1!$BO30, $C$3=8, ADMIN1!$BR30, $C$3=9, ADMIN1!$BU30, $C$3=10, ADMIN1!$BX30, $C$3=11, ADMIN1!$CA30, $C$3=12, ADMIN1!$CD30, $C$3=13, ADMIN1!$CG30, $C$3=14, ADMIN1!$CJ30, $C$3=15, ADMIN1!$CM30, $C$3=16, ADMIN1!CP30, $C$3=17, ADMIN1!CS30, $C$3=18, ADMIN1!CV30, $C$3=19, ADMIN1!CY30, $C$3=20, ADMIN1!DB30)</f>
        <v>-</v>
      </c>
      <c r="F27" s="122" t="e">
        <f>_xlfn.IFS($C$3=1, ADMIN1!$AX30, $C$3=2, ADMIN1!$BA30, $C$3=3, ADMIN1!$BD30, $C$3=4, ADMIN1!$BG30, $C$3=5, ADMIN1!$BJ30, $C$3=6, ADMIN1!$BM30, $C$3=7, ADMIN1!$BP30, $C$3=8, ADMIN1!$BS30, $C$3=9, ADMIN1!$BV30, $C$3=10, ADMIN1!$BY30, $C$3=11, ADMIN1!$CB30, $C$3=12, ADMIN1!$CE30, $C$3=13, ADMIN1!$CH30, $C$3=14, ADMIN1!$CK30, $C$3=15, ADMIN1!$CN30, $C$3=16, ADMIN1!CQ30, $C$3=17, ADMIN1!CT30, $C$3=18, ADMIN1!CW30, $C$3=19, ADMIN1!CZ30, $C$3=20, ADMIN1!DC30)</f>
        <v>#VALUE!</v>
      </c>
    </row>
    <row r="28" spans="1:6" s="115" customFormat="1" ht="30" customHeight="1" x14ac:dyDescent="0.2">
      <c r="A28" s="119" t="e">
        <f>_xlfn.IFS($C$3=1, ADMIN1!$A31, $C$3=2, ADMIN1!$B31, $C$3=3, ADMIN1!$C31, $C$3=4, ADMIN1!$D31, $C$3=5, ADMIN1!$E31, $C$3=6, ADMIN1!$F31, $C$3=7, ADMIN1!$G31, $C$3=8, ADMIN1!$H31, $C$3=9, ADMIN1!$I31, $C$3=10, ADMIN1!$J31, $C$3=11, ADMIN1!$K31, $C$3=12, ADMIN1!$L31, $C$3=13, ADMIN1!$M31, $C$3=14, ADMIN1!$N31, $C$3=15, ADMIN1!$O31, $C$3=16, ADMIN1!$P31, $C$3=17, ADMIN1!$Q31, $C$3=18, ADMIN1!$R31, $C$3=19, ADMIN1!$S31, $C$3=20, ADMIN1!$T31)</f>
        <v>#VALUE!</v>
      </c>
      <c r="B28" s="120">
        <f>ADMIN1!V31</f>
        <v>1008</v>
      </c>
      <c r="C28" s="338" t="str">
        <f>ADMIN1!W31</f>
        <v>Aubergine</v>
      </c>
      <c r="D28" s="120" t="str">
        <f>ADMIN1!AA31</f>
        <v>kg</v>
      </c>
      <c r="E28" s="121" t="str">
        <f>_xlfn.IFS($C$3=1, ADMIN1!$AW31, $C$3=2, ADMIN1!$AZ31, $C$3=3, ADMIN1!$BC31, $C$3=4, ADMIN1!$BF31, $C$3=5, ADMIN1!$BI31, $C$3=6, ADMIN1!$BL31, $C$3=7, ADMIN1!$BO31, $C$3=8, ADMIN1!$BR31, $C$3=9, ADMIN1!$BU31, $C$3=10, ADMIN1!$BX31, $C$3=11, ADMIN1!$CA31, $C$3=12, ADMIN1!$CD31, $C$3=13, ADMIN1!$CG31, $C$3=14, ADMIN1!$CJ31, $C$3=15, ADMIN1!$CM31, $C$3=16, ADMIN1!CP31, $C$3=17, ADMIN1!CS31, $C$3=18, ADMIN1!CV31, $C$3=19, ADMIN1!CY31, $C$3=20, ADMIN1!DB31)</f>
        <v>-</v>
      </c>
      <c r="F28" s="122" t="e">
        <f>_xlfn.IFS($C$3=1, ADMIN1!$AX31, $C$3=2, ADMIN1!$BA31, $C$3=3, ADMIN1!$BD31, $C$3=4, ADMIN1!$BG31, $C$3=5, ADMIN1!$BJ31, $C$3=6, ADMIN1!$BM31, $C$3=7, ADMIN1!$BP31, $C$3=8, ADMIN1!$BS31, $C$3=9, ADMIN1!$BV31, $C$3=10, ADMIN1!$BY31, $C$3=11, ADMIN1!$CB31, $C$3=12, ADMIN1!$CE31, $C$3=13, ADMIN1!$CH31, $C$3=14, ADMIN1!$CK31, $C$3=15, ADMIN1!$CN31, $C$3=16, ADMIN1!CQ31, $C$3=17, ADMIN1!CT31, $C$3=18, ADMIN1!CW31, $C$3=19, ADMIN1!CZ31, $C$3=20, ADMIN1!DC31)</f>
        <v>#VALUE!</v>
      </c>
    </row>
    <row r="29" spans="1:6" s="115" customFormat="1" ht="30" customHeight="1" x14ac:dyDescent="0.2">
      <c r="A29" s="119" t="e">
        <f>_xlfn.IFS($C$3=1, ADMIN1!$A32, $C$3=2, ADMIN1!$B32, $C$3=3, ADMIN1!$C32, $C$3=4, ADMIN1!$D32, $C$3=5, ADMIN1!$E32, $C$3=6, ADMIN1!$F32, $C$3=7, ADMIN1!$G32, $C$3=8, ADMIN1!$H32, $C$3=9, ADMIN1!$I32, $C$3=10, ADMIN1!$J32, $C$3=11, ADMIN1!$K32, $C$3=12, ADMIN1!$L32, $C$3=13, ADMIN1!$M32, $C$3=14, ADMIN1!$N32, $C$3=15, ADMIN1!$O32, $C$3=16, ADMIN1!$P32, $C$3=17, ADMIN1!$Q32, $C$3=18, ADMIN1!$R32, $C$3=19, ADMIN1!$S32, $C$3=20, ADMIN1!$T32)</f>
        <v>#VALUE!</v>
      </c>
      <c r="B29" s="120">
        <f>ADMIN1!V32</f>
        <v>3001</v>
      </c>
      <c r="C29" s="338" t="str">
        <f>ADMIN1!W32</f>
        <v>Avocat Bacon (grand)</v>
      </c>
      <c r="D29" s="120" t="str">
        <f>ADMIN1!AA32</f>
        <v>kg</v>
      </c>
      <c r="E29" s="121" t="str">
        <f>_xlfn.IFS($C$3=1, ADMIN1!$AW32, $C$3=2, ADMIN1!$AZ32, $C$3=3, ADMIN1!$BC32, $C$3=4, ADMIN1!$BF32, $C$3=5, ADMIN1!$BI32, $C$3=6, ADMIN1!$BL32, $C$3=7, ADMIN1!$BO32, $C$3=8, ADMIN1!$BR32, $C$3=9, ADMIN1!$BU32, $C$3=10, ADMIN1!$BX32, $C$3=11, ADMIN1!$CA32, $C$3=12, ADMIN1!$CD32, $C$3=13, ADMIN1!$CG32, $C$3=14, ADMIN1!$CJ32, $C$3=15, ADMIN1!$CM32, $C$3=16, ADMIN1!CP32, $C$3=17, ADMIN1!CS32, $C$3=18, ADMIN1!CV32, $C$3=19, ADMIN1!CY32, $C$3=20, ADMIN1!DB32)</f>
        <v>-</v>
      </c>
      <c r="F29" s="122" t="e">
        <f>_xlfn.IFS($C$3=1, ADMIN1!$AX32, $C$3=2, ADMIN1!$BA32, $C$3=3, ADMIN1!$BD32, $C$3=4, ADMIN1!$BG32, $C$3=5, ADMIN1!$BJ32, $C$3=6, ADMIN1!$BM32, $C$3=7, ADMIN1!$BP32, $C$3=8, ADMIN1!$BS32, $C$3=9, ADMIN1!$BV32, $C$3=10, ADMIN1!$BY32, $C$3=11, ADMIN1!$CB32, $C$3=12, ADMIN1!$CE32, $C$3=13, ADMIN1!$CH32, $C$3=14, ADMIN1!$CK32, $C$3=15, ADMIN1!$CN32, $C$3=16, ADMIN1!CQ32, $C$3=17, ADMIN1!CT32, $C$3=18, ADMIN1!CW32, $C$3=19, ADMIN1!CZ32, $C$3=20, ADMIN1!DC32)</f>
        <v>#VALUE!</v>
      </c>
    </row>
    <row r="30" spans="1:6" s="115" customFormat="1" ht="30" customHeight="1" x14ac:dyDescent="0.2">
      <c r="A30" s="119" t="e">
        <f>_xlfn.IFS($C$3=1, ADMIN1!$A33, $C$3=2, ADMIN1!$B33, $C$3=3, ADMIN1!$C33, $C$3=4, ADMIN1!$D33, $C$3=5, ADMIN1!$E33, $C$3=6, ADMIN1!$F33, $C$3=7, ADMIN1!$G33, $C$3=8, ADMIN1!$H33, $C$3=9, ADMIN1!$I33, $C$3=10, ADMIN1!$J33, $C$3=11, ADMIN1!$K33, $C$3=12, ADMIN1!$L33, $C$3=13, ADMIN1!$M33, $C$3=14, ADMIN1!$N33, $C$3=15, ADMIN1!$O33, $C$3=16, ADMIN1!$P33, $C$3=17, ADMIN1!$Q33, $C$3=18, ADMIN1!$R33, $C$3=19, ADMIN1!$S33, $C$3=20, ADMIN1!$T33)</f>
        <v>#VALUE!</v>
      </c>
      <c r="B30" s="120">
        <f>ADMIN1!V33</f>
        <v>1001</v>
      </c>
      <c r="C30" s="338" t="str">
        <f>ADMIN1!W33</f>
        <v>Avocat Bacon BIO</v>
      </c>
      <c r="D30" s="120" t="str">
        <f>ADMIN1!AA33</f>
        <v>kg</v>
      </c>
      <c r="E30" s="121" t="str">
        <f>_xlfn.IFS($C$3=1, ADMIN1!$AW33, $C$3=2, ADMIN1!$AZ33, $C$3=3, ADMIN1!$BC33, $C$3=4, ADMIN1!$BF33, $C$3=5, ADMIN1!$BI33, $C$3=6, ADMIN1!$BL33, $C$3=7, ADMIN1!$BO33, $C$3=8, ADMIN1!$BR33, $C$3=9, ADMIN1!$BU33, $C$3=10, ADMIN1!$BX33, $C$3=11, ADMIN1!$CA33, $C$3=12, ADMIN1!$CD33, $C$3=13, ADMIN1!$CG33, $C$3=14, ADMIN1!$CJ33, $C$3=15, ADMIN1!$CM33, $C$3=16, ADMIN1!CP33, $C$3=17, ADMIN1!CS33, $C$3=18, ADMIN1!CV33, $C$3=19, ADMIN1!CY33, $C$3=20, ADMIN1!DB33)</f>
        <v>-</v>
      </c>
      <c r="F30" s="122" t="e">
        <f>_xlfn.IFS($C$3=1, ADMIN1!$AX33, $C$3=2, ADMIN1!$BA33, $C$3=3, ADMIN1!$BD33, $C$3=4, ADMIN1!$BG33, $C$3=5, ADMIN1!$BJ33, $C$3=6, ADMIN1!$BM33, $C$3=7, ADMIN1!$BP33, $C$3=8, ADMIN1!$BS33, $C$3=9, ADMIN1!$BV33, $C$3=10, ADMIN1!$BY33, $C$3=11, ADMIN1!$CB33, $C$3=12, ADMIN1!$CE33, $C$3=13, ADMIN1!$CH33, $C$3=14, ADMIN1!$CK33, $C$3=15, ADMIN1!$CN33, $C$3=16, ADMIN1!CQ33, $C$3=17, ADMIN1!CT33, $C$3=18, ADMIN1!CW33, $C$3=19, ADMIN1!CZ33, $C$3=20, ADMIN1!DC33)</f>
        <v>#VALUE!</v>
      </c>
    </row>
    <row r="31" spans="1:6" s="115" customFormat="1" ht="30" customHeight="1" x14ac:dyDescent="0.2">
      <c r="A31" s="119" t="e">
        <f>_xlfn.IFS($C$3=1, ADMIN1!$A34, $C$3=2, ADMIN1!$B34, $C$3=3, ADMIN1!$C34, $C$3=4, ADMIN1!$D34, $C$3=5, ADMIN1!$E34, $C$3=6, ADMIN1!$F34, $C$3=7, ADMIN1!$G34, $C$3=8, ADMIN1!$H34, $C$3=9, ADMIN1!$I34, $C$3=10, ADMIN1!$J34, $C$3=11, ADMIN1!$K34, $C$3=12, ADMIN1!$L34, $C$3=13, ADMIN1!$M34, $C$3=14, ADMIN1!$N34, $C$3=15, ADMIN1!$O34, $C$3=16, ADMIN1!$P34, $C$3=17, ADMIN1!$Q34, $C$3=18, ADMIN1!$R34, $C$3=19, ADMIN1!$S34, $C$3=20, ADMIN1!$T34)</f>
        <v>#VALUE!</v>
      </c>
      <c r="B31" s="120">
        <f>ADMIN1!V34</f>
        <v>3944</v>
      </c>
      <c r="C31" s="338" t="str">
        <f>ADMIN1!W34</f>
        <v>Avocat Bacon Cocktail (petit calibre)</v>
      </c>
      <c r="D31" s="120" t="str">
        <f>ADMIN1!AA34</f>
        <v>kg</v>
      </c>
      <c r="E31" s="121" t="str">
        <f>_xlfn.IFS($C$3=1, ADMIN1!$AW34, $C$3=2, ADMIN1!$AZ34, $C$3=3, ADMIN1!$BC34, $C$3=4, ADMIN1!$BF34, $C$3=5, ADMIN1!$BI34, $C$3=6, ADMIN1!$BL34, $C$3=7, ADMIN1!$BO34, $C$3=8, ADMIN1!$BR34, $C$3=9, ADMIN1!$BU34, $C$3=10, ADMIN1!$BX34, $C$3=11, ADMIN1!$CA34, $C$3=12, ADMIN1!$CD34, $C$3=13, ADMIN1!$CG34, $C$3=14, ADMIN1!$CJ34, $C$3=15, ADMIN1!$CM34, $C$3=16, ADMIN1!CP34, $C$3=17, ADMIN1!CS34, $C$3=18, ADMIN1!CV34, $C$3=19, ADMIN1!CY34, $C$3=20, ADMIN1!DB34)</f>
        <v>-</v>
      </c>
      <c r="F31" s="122" t="e">
        <f>_xlfn.IFS($C$3=1, ADMIN1!$AX34, $C$3=2, ADMIN1!$BA34, $C$3=3, ADMIN1!$BD34, $C$3=4, ADMIN1!$BG34, $C$3=5, ADMIN1!$BJ34, $C$3=6, ADMIN1!$BM34, $C$3=7, ADMIN1!$BP34, $C$3=8, ADMIN1!$BS34, $C$3=9, ADMIN1!$BV34, $C$3=10, ADMIN1!$BY34, $C$3=11, ADMIN1!$CB34, $C$3=12, ADMIN1!$CE34, $C$3=13, ADMIN1!$CH34, $C$3=14, ADMIN1!$CK34, $C$3=15, ADMIN1!$CN34, $C$3=16, ADMIN1!CQ34, $C$3=17, ADMIN1!CT34, $C$3=18, ADMIN1!CW34, $C$3=19, ADMIN1!CZ34, $C$3=20, ADMIN1!DC34)</f>
        <v>#VALUE!</v>
      </c>
    </row>
    <row r="32" spans="1:6" s="115" customFormat="1" ht="30" customHeight="1" x14ac:dyDescent="0.2">
      <c r="A32" s="119" t="e">
        <f>_xlfn.IFS($C$3=1, ADMIN1!$A35, $C$3=2, ADMIN1!$B35, $C$3=3, ADMIN1!$C35, $C$3=4, ADMIN1!$D35, $C$3=5, ADMIN1!$E35, $C$3=6, ADMIN1!$F35, $C$3=7, ADMIN1!$G35, $C$3=8, ADMIN1!$H35, $C$3=9, ADMIN1!$I35, $C$3=10, ADMIN1!$J35, $C$3=11, ADMIN1!$K35, $C$3=12, ADMIN1!$L35, $C$3=13, ADMIN1!$M35, $C$3=14, ADMIN1!$N35, $C$3=15, ADMIN1!$O35, $C$3=16, ADMIN1!$P35, $C$3=17, ADMIN1!$Q35, $C$3=18, ADMIN1!$R35, $C$3=19, ADMIN1!$S35, $C$3=20, ADMIN1!$T35)</f>
        <v>#VALUE!</v>
      </c>
      <c r="B32" s="120" t="str">
        <f>ADMIN1!V35</f>
        <v>6119-1265</v>
      </c>
      <c r="C32" s="338" t="str">
        <f>ADMIN1!W35</f>
        <v>Avocat Bacon médium BIO</v>
      </c>
      <c r="D32" s="120" t="str">
        <f>ADMIN1!AA35</f>
        <v>kg</v>
      </c>
      <c r="E32" s="121" t="str">
        <f>_xlfn.IFS($C$3=1, ADMIN1!$AW35, $C$3=2, ADMIN1!$AZ35, $C$3=3, ADMIN1!$BC35, $C$3=4, ADMIN1!$BF35, $C$3=5, ADMIN1!$BI35, $C$3=6, ADMIN1!$BL35, $C$3=7, ADMIN1!$BO35, $C$3=8, ADMIN1!$BR35, $C$3=9, ADMIN1!$BU35, $C$3=10, ADMIN1!$BX35, $C$3=11, ADMIN1!$CA35, $C$3=12, ADMIN1!$CD35, $C$3=13, ADMIN1!$CG35, $C$3=14, ADMIN1!$CJ35, $C$3=15, ADMIN1!$CM35, $C$3=16, ADMIN1!CP35, $C$3=17, ADMIN1!CS35, $C$3=18, ADMIN1!CV35, $C$3=19, ADMIN1!CY35, $C$3=20, ADMIN1!DB35)</f>
        <v>-</v>
      </c>
      <c r="F32" s="122" t="e">
        <f>_xlfn.IFS($C$3=1, ADMIN1!$AX35, $C$3=2, ADMIN1!$BA35, $C$3=3, ADMIN1!$BD35, $C$3=4, ADMIN1!$BG35, $C$3=5, ADMIN1!$BJ35, $C$3=6, ADMIN1!$BM35, $C$3=7, ADMIN1!$BP35, $C$3=8, ADMIN1!$BS35, $C$3=9, ADMIN1!$BV35, $C$3=10, ADMIN1!$BY35, $C$3=11, ADMIN1!$CB35, $C$3=12, ADMIN1!$CE35, $C$3=13, ADMIN1!$CH35, $C$3=14, ADMIN1!$CK35, $C$3=15, ADMIN1!$CN35, $C$3=16, ADMIN1!CQ35, $C$3=17, ADMIN1!CT35, $C$3=18, ADMIN1!CW35, $C$3=19, ADMIN1!CZ35, $C$3=20, ADMIN1!DC35)</f>
        <v>#VALUE!</v>
      </c>
    </row>
    <row r="33" spans="1:6" s="115" customFormat="1" ht="30" customHeight="1" x14ac:dyDescent="0.2">
      <c r="A33" s="119" t="e">
        <f>_xlfn.IFS($C$3=1, ADMIN1!$A36, $C$3=2, ADMIN1!$B36, $C$3=3, ADMIN1!$C36, $C$3=4, ADMIN1!$D36, $C$3=5, ADMIN1!$E36, $C$3=6, ADMIN1!$F36, $C$3=7, ADMIN1!$G36, $C$3=8, ADMIN1!$H36, $C$3=9, ADMIN1!$I36, $C$3=10, ADMIN1!$J36, $C$3=11, ADMIN1!$K36, $C$3=12, ADMIN1!$L36, $C$3=13, ADMIN1!$M36, $C$3=14, ADMIN1!$N36, $C$3=15, ADMIN1!$O36, $C$3=16, ADMIN1!$P36, $C$3=17, ADMIN1!$Q36, $C$3=18, ADMIN1!$R36, $C$3=19, ADMIN1!$S36, $C$3=20, ADMIN1!$T36)</f>
        <v>#VALUE!</v>
      </c>
      <c r="B33" s="120">
        <f>ADMIN1!V36</f>
        <v>3048</v>
      </c>
      <c r="C33" s="338" t="str">
        <f>ADMIN1!W36</f>
        <v>Avocat Fuerte</v>
      </c>
      <c r="D33" s="120" t="str">
        <f>ADMIN1!AA36</f>
        <v>kg</v>
      </c>
      <c r="E33" s="121" t="str">
        <f>_xlfn.IFS($C$3=1, ADMIN1!$AW36, $C$3=2, ADMIN1!$AZ36, $C$3=3, ADMIN1!$BC36, $C$3=4, ADMIN1!$BF36, $C$3=5, ADMIN1!$BI36, $C$3=6, ADMIN1!$BL36, $C$3=7, ADMIN1!$BO36, $C$3=8, ADMIN1!$BR36, $C$3=9, ADMIN1!$BU36, $C$3=10, ADMIN1!$BX36, $C$3=11, ADMIN1!$CA36, $C$3=12, ADMIN1!$CD36, $C$3=13, ADMIN1!$CG36, $C$3=14, ADMIN1!$CJ36, $C$3=15, ADMIN1!$CM36, $C$3=16, ADMIN1!CP36, $C$3=17, ADMIN1!CS36, $C$3=18, ADMIN1!CV36, $C$3=19, ADMIN1!CY36, $C$3=20, ADMIN1!DB36)</f>
        <v>-</v>
      </c>
      <c r="F33" s="122" t="e">
        <f>_xlfn.IFS($C$3=1, ADMIN1!$AX36, $C$3=2, ADMIN1!$BA36, $C$3=3, ADMIN1!$BD36, $C$3=4, ADMIN1!$BG36, $C$3=5, ADMIN1!$BJ36, $C$3=6, ADMIN1!$BM36, $C$3=7, ADMIN1!$BP36, $C$3=8, ADMIN1!$BS36, $C$3=9, ADMIN1!$BV36, $C$3=10, ADMIN1!$BY36, $C$3=11, ADMIN1!$CB36, $C$3=12, ADMIN1!$CE36, $C$3=13, ADMIN1!$CH36, $C$3=14, ADMIN1!$CK36, $C$3=15, ADMIN1!$CN36, $C$3=16, ADMIN1!CQ36, $C$3=17, ADMIN1!CT36, $C$3=18, ADMIN1!CW36, $C$3=19, ADMIN1!CZ36, $C$3=20, ADMIN1!DC36)</f>
        <v>#VALUE!</v>
      </c>
    </row>
    <row r="34" spans="1:6" s="115" customFormat="1" ht="30" customHeight="1" x14ac:dyDescent="0.2">
      <c r="A34" s="119" t="e">
        <f>_xlfn.IFS($C$3=1, ADMIN1!$A37, $C$3=2, ADMIN1!$B37, $C$3=3, ADMIN1!$C37, $C$3=4, ADMIN1!$D37, $C$3=5, ADMIN1!$E37, $C$3=6, ADMIN1!$F37, $C$3=7, ADMIN1!$G37, $C$3=8, ADMIN1!$H37, $C$3=9, ADMIN1!$I37, $C$3=10, ADMIN1!$J37, $C$3=11, ADMIN1!$K37, $C$3=12, ADMIN1!$L37, $C$3=13, ADMIN1!$M37, $C$3=14, ADMIN1!$N37, $C$3=15, ADMIN1!$O37, $C$3=16, ADMIN1!$P37, $C$3=17, ADMIN1!$Q37, $C$3=18, ADMIN1!$R37, $C$3=19, ADMIN1!$S37, $C$3=20, ADMIN1!$T37)</f>
        <v>#VALUE!</v>
      </c>
      <c r="B34" s="120">
        <f>ADMIN1!V37</f>
        <v>1200</v>
      </c>
      <c r="C34" s="338" t="str">
        <f>ADMIN1!W37</f>
        <v>Avocat Fuerte BIO</v>
      </c>
      <c r="D34" s="120" t="str">
        <f>ADMIN1!AA37</f>
        <v>kg</v>
      </c>
      <c r="E34" s="121" t="str">
        <f>_xlfn.IFS($C$3=1, ADMIN1!$AW37, $C$3=2, ADMIN1!$AZ37, $C$3=3, ADMIN1!$BC37, $C$3=4, ADMIN1!$BF37, $C$3=5, ADMIN1!$BI37, $C$3=6, ADMIN1!$BL37, $C$3=7, ADMIN1!$BO37, $C$3=8, ADMIN1!$BR37, $C$3=9, ADMIN1!$BU37, $C$3=10, ADMIN1!$BX37, $C$3=11, ADMIN1!$CA37, $C$3=12, ADMIN1!$CD37, $C$3=13, ADMIN1!$CG37, $C$3=14, ADMIN1!$CJ37, $C$3=15, ADMIN1!$CM37, $C$3=16, ADMIN1!CP37, $C$3=17, ADMIN1!CS37, $C$3=18, ADMIN1!CV37, $C$3=19, ADMIN1!CY37, $C$3=20, ADMIN1!DB37)</f>
        <v>-</v>
      </c>
      <c r="F34" s="122" t="e">
        <f>_xlfn.IFS($C$3=1, ADMIN1!$AX37, $C$3=2, ADMIN1!$BA37, $C$3=3, ADMIN1!$BD37, $C$3=4, ADMIN1!$BG37, $C$3=5, ADMIN1!$BJ37, $C$3=6, ADMIN1!$BM37, $C$3=7, ADMIN1!$BP37, $C$3=8, ADMIN1!$BS37, $C$3=9, ADMIN1!$BV37, $C$3=10, ADMIN1!$BY37, $C$3=11, ADMIN1!$CB37, $C$3=12, ADMIN1!$CE37, $C$3=13, ADMIN1!$CH37, $C$3=14, ADMIN1!$CK37, $C$3=15, ADMIN1!$CN37, $C$3=16, ADMIN1!CQ37, $C$3=17, ADMIN1!CT37, $C$3=18, ADMIN1!CW37, $C$3=19, ADMIN1!CZ37, $C$3=20, ADMIN1!DC37)</f>
        <v>#VALUE!</v>
      </c>
    </row>
    <row r="35" spans="1:6" s="115" customFormat="1" ht="30" customHeight="1" x14ac:dyDescent="0.2">
      <c r="A35" s="119" t="e">
        <f>_xlfn.IFS($C$3=1, ADMIN1!$A38, $C$3=2, ADMIN1!$B38, $C$3=3, ADMIN1!$C38, $C$3=4, ADMIN1!$D38, $C$3=5, ADMIN1!$E38, $C$3=6, ADMIN1!$F38, $C$3=7, ADMIN1!$G38, $C$3=8, ADMIN1!$H38, $C$3=9, ADMIN1!$I38, $C$3=10, ADMIN1!$J38, $C$3=11, ADMIN1!$K38, $C$3=12, ADMIN1!$L38, $C$3=13, ADMIN1!$M38, $C$3=14, ADMIN1!$N38, $C$3=15, ADMIN1!$O38, $C$3=16, ADMIN1!$P38, $C$3=17, ADMIN1!$Q38, $C$3=18, ADMIN1!$R38, $C$3=19, ADMIN1!$S38, $C$3=20, ADMIN1!$T38)</f>
        <v>#VALUE!</v>
      </c>
      <c r="B35" s="120">
        <f>ADMIN1!V38</f>
        <v>1527</v>
      </c>
      <c r="C35" s="338" t="str">
        <f>ADMIN1!W38</f>
        <v>Baie de Goji BIO (env. 1kg)</v>
      </c>
      <c r="D35" s="120" t="str">
        <f>ADMIN1!AA38</f>
        <v>Pièce</v>
      </c>
      <c r="E35" s="121" t="str">
        <f>_xlfn.IFS($C$3=1, ADMIN1!$AW38, $C$3=2, ADMIN1!$AZ38, $C$3=3, ADMIN1!$BC38, $C$3=4, ADMIN1!$BF38, $C$3=5, ADMIN1!$BI38, $C$3=6, ADMIN1!$BL38, $C$3=7, ADMIN1!$BO38, $C$3=8, ADMIN1!$BR38, $C$3=9, ADMIN1!$BU38, $C$3=10, ADMIN1!$BX38, $C$3=11, ADMIN1!$CA38, $C$3=12, ADMIN1!$CD38, $C$3=13, ADMIN1!$CG38, $C$3=14, ADMIN1!$CJ38, $C$3=15, ADMIN1!$CM38, $C$3=16, ADMIN1!CP38, $C$3=17, ADMIN1!CS38, $C$3=18, ADMIN1!CV38, $C$3=19, ADMIN1!CY38, $C$3=20, ADMIN1!DB38)</f>
        <v>-</v>
      </c>
      <c r="F35" s="122" t="e">
        <f>_xlfn.IFS($C$3=1, ADMIN1!$AX38, $C$3=2, ADMIN1!$BA38, $C$3=3, ADMIN1!$BD38, $C$3=4, ADMIN1!$BG38, $C$3=5, ADMIN1!$BJ38, $C$3=6, ADMIN1!$BM38, $C$3=7, ADMIN1!$BP38, $C$3=8, ADMIN1!$BS38, $C$3=9, ADMIN1!$BV38, $C$3=10, ADMIN1!$BY38, $C$3=11, ADMIN1!$CB38, $C$3=12, ADMIN1!$CE38, $C$3=13, ADMIN1!$CH38, $C$3=14, ADMIN1!$CK38, $C$3=15, ADMIN1!$CN38, $C$3=16, ADMIN1!CQ38, $C$3=17, ADMIN1!CT38, $C$3=18, ADMIN1!CW38, $C$3=19, ADMIN1!CZ38, $C$3=20, ADMIN1!DC38)</f>
        <v>#VALUE!</v>
      </c>
    </row>
    <row r="36" spans="1:6" s="115" customFormat="1" ht="30" customHeight="1" x14ac:dyDescent="0.2">
      <c r="A36" s="119" t="e">
        <f>_xlfn.IFS($C$3=1, ADMIN1!$A39, $C$3=2, ADMIN1!$B39, $C$3=3, ADMIN1!$C39, $C$3=4, ADMIN1!$D39, $C$3=5, ADMIN1!$E39, $C$3=6, ADMIN1!$F39, $C$3=7, ADMIN1!$G39, $C$3=8, ADMIN1!$H39, $C$3=9, ADMIN1!$I39, $C$3=10, ADMIN1!$J39, $C$3=11, ADMIN1!$K39, $C$3=12, ADMIN1!$L39, $C$3=13, ADMIN1!$M39, $C$3=14, ADMIN1!$N39, $C$3=15, ADMIN1!$O39, $C$3=16, ADMIN1!$P39, $C$3=17, ADMIN1!$Q39, $C$3=18, ADMIN1!$R39, $C$3=19, ADMIN1!$S39, $C$3=20, ADMIN1!$T39)</f>
        <v>#VALUE!</v>
      </c>
      <c r="B36" s="120">
        <f>ADMIN1!V39</f>
        <v>1527</v>
      </c>
      <c r="C36" s="338" t="str">
        <f>ADMIN1!W39</f>
        <v>Baie de Goji BIO (envi. 500g)</v>
      </c>
      <c r="D36" s="120" t="str">
        <f>ADMIN1!AA39</f>
        <v>Pièce</v>
      </c>
      <c r="E36" s="121" t="str">
        <f>_xlfn.IFS($C$3=1, ADMIN1!$AW39, $C$3=2, ADMIN1!$AZ39, $C$3=3, ADMIN1!$BC39, $C$3=4, ADMIN1!$BF39, $C$3=5, ADMIN1!$BI39, $C$3=6, ADMIN1!$BL39, $C$3=7, ADMIN1!$BO39, $C$3=8, ADMIN1!$BR39, $C$3=9, ADMIN1!$BU39, $C$3=10, ADMIN1!$BX39, $C$3=11, ADMIN1!$CA39, $C$3=12, ADMIN1!$CD39, $C$3=13, ADMIN1!$CG39, $C$3=14, ADMIN1!$CJ39, $C$3=15, ADMIN1!$CM39, $C$3=16, ADMIN1!CP39, $C$3=17, ADMIN1!CS39, $C$3=18, ADMIN1!CV39, $C$3=19, ADMIN1!CY39, $C$3=20, ADMIN1!DB39)</f>
        <v>-</v>
      </c>
      <c r="F36" s="122" t="e">
        <f>_xlfn.IFS($C$3=1, ADMIN1!$AX39, $C$3=2, ADMIN1!$BA39, $C$3=3, ADMIN1!$BD39, $C$3=4, ADMIN1!$BG39, $C$3=5, ADMIN1!$BJ39, $C$3=6, ADMIN1!$BM39, $C$3=7, ADMIN1!$BP39, $C$3=8, ADMIN1!$BS39, $C$3=9, ADMIN1!$BV39, $C$3=10, ADMIN1!$BY39, $C$3=11, ADMIN1!$CB39, $C$3=12, ADMIN1!$CE39, $C$3=13, ADMIN1!$CH39, $C$3=14, ADMIN1!$CK39, $C$3=15, ADMIN1!$CN39, $C$3=16, ADMIN1!CQ39, $C$3=17, ADMIN1!CT39, $C$3=18, ADMIN1!CW39, $C$3=19, ADMIN1!CZ39, $C$3=20, ADMIN1!DC39)</f>
        <v>#VALUE!</v>
      </c>
    </row>
    <row r="37" spans="1:6" s="115" customFormat="1" ht="30" customHeight="1" x14ac:dyDescent="0.2">
      <c r="A37" s="119" t="e">
        <f>_xlfn.IFS($C$3=1, ADMIN1!$A40, $C$3=2, ADMIN1!$B40, $C$3=3, ADMIN1!$C40, $C$3=4, ADMIN1!$D40, $C$3=5, ADMIN1!$E40, $C$3=6, ADMIN1!$F40, $C$3=7, ADMIN1!$G40, $C$3=8, ADMIN1!$H40, $C$3=9, ADMIN1!$I40, $C$3=10, ADMIN1!$J40, $C$3=11, ADMIN1!$K40, $C$3=12, ADMIN1!$L40, $C$3=13, ADMIN1!$M40, $C$3=14, ADMIN1!$N40, $C$3=15, ADMIN1!$O40, $C$3=16, ADMIN1!$P40, $C$3=17, ADMIN1!$Q40, $C$3=18, ADMIN1!$R40, $C$3=19, ADMIN1!$S40, $C$3=20, ADMIN1!$T40)</f>
        <v>#VALUE!</v>
      </c>
      <c r="B37" s="120">
        <f>ADMIN1!V40</f>
        <v>3033</v>
      </c>
      <c r="C37" s="338" t="str">
        <f>ADMIN1!W40</f>
        <v>Banane Cavendish (mûri sur plante)</v>
      </c>
      <c r="D37" s="120" t="str">
        <f>ADMIN1!AA40</f>
        <v>kg</v>
      </c>
      <c r="E37" s="121" t="str">
        <f>_xlfn.IFS($C$3=1, ADMIN1!$AW40, $C$3=2, ADMIN1!$AZ40, $C$3=3, ADMIN1!$BC40, $C$3=4, ADMIN1!$BF40, $C$3=5, ADMIN1!$BI40, $C$3=6, ADMIN1!$BL40, $C$3=7, ADMIN1!$BO40, $C$3=8, ADMIN1!$BR40, $C$3=9, ADMIN1!$BU40, $C$3=10, ADMIN1!$BX40, $C$3=11, ADMIN1!$CA40, $C$3=12, ADMIN1!$CD40, $C$3=13, ADMIN1!$CG40, $C$3=14, ADMIN1!$CJ40, $C$3=15, ADMIN1!$CM40, $C$3=16, ADMIN1!CP40, $C$3=17, ADMIN1!CS40, $C$3=18, ADMIN1!CV40, $C$3=19, ADMIN1!CY40, $C$3=20, ADMIN1!DB40)</f>
        <v>-</v>
      </c>
      <c r="F37" s="122" t="e">
        <f>_xlfn.IFS($C$3=1, ADMIN1!$AX40, $C$3=2, ADMIN1!$BA40, $C$3=3, ADMIN1!$BD40, $C$3=4, ADMIN1!$BG40, $C$3=5, ADMIN1!$BJ40, $C$3=6, ADMIN1!$BM40, $C$3=7, ADMIN1!$BP40, $C$3=8, ADMIN1!$BS40, $C$3=9, ADMIN1!$BV40, $C$3=10, ADMIN1!$BY40, $C$3=11, ADMIN1!$CB40, $C$3=12, ADMIN1!$CE40, $C$3=13, ADMIN1!$CH40, $C$3=14, ADMIN1!$CK40, $C$3=15, ADMIN1!$CN40, $C$3=16, ADMIN1!CQ40, $C$3=17, ADMIN1!CT40, $C$3=18, ADMIN1!CW40, $C$3=19, ADMIN1!CZ40, $C$3=20, ADMIN1!DC40)</f>
        <v>#VALUE!</v>
      </c>
    </row>
    <row r="38" spans="1:6" s="115" customFormat="1" ht="30" customHeight="1" x14ac:dyDescent="0.2">
      <c r="A38" s="119" t="e">
        <f>_xlfn.IFS($C$3=1, ADMIN1!$A41, $C$3=2, ADMIN1!$B41, $C$3=3, ADMIN1!$C41, $C$3=4, ADMIN1!$D41, $C$3=5, ADMIN1!$E41, $C$3=6, ADMIN1!$F41, $C$3=7, ADMIN1!$G41, $C$3=8, ADMIN1!$H41, $C$3=9, ADMIN1!$I41, $C$3=10, ADMIN1!$J41, $C$3=11, ADMIN1!$K41, $C$3=12, ADMIN1!$L41, $C$3=13, ADMIN1!$M41, $C$3=14, ADMIN1!$N41, $C$3=15, ADMIN1!$O41, $C$3=16, ADMIN1!$P41, $C$3=17, ADMIN1!$Q41, $C$3=18, ADMIN1!$R41, $C$3=19, ADMIN1!$S41, $C$3=20, ADMIN1!$T41)</f>
        <v>#VALUE!</v>
      </c>
      <c r="B38" s="120" t="str">
        <f>ADMIN1!V41</f>
        <v>1007-2364</v>
      </c>
      <c r="C38" s="338" t="str">
        <f>ADMIN1!W41</f>
        <v>Banane Cavendish BIO/RECO
    - (robuste et ferme)</v>
      </c>
      <c r="D38" s="120" t="str">
        <f>ADMIN1!AA41</f>
        <v>kg</v>
      </c>
      <c r="E38" s="121" t="str">
        <f>_xlfn.IFS($C$3=1, ADMIN1!$AW41, $C$3=2, ADMIN1!$AZ41, $C$3=3, ADMIN1!$BC41, $C$3=4, ADMIN1!$BF41, $C$3=5, ADMIN1!$BI41, $C$3=6, ADMIN1!$BL41, $C$3=7, ADMIN1!$BO41, $C$3=8, ADMIN1!$BR41, $C$3=9, ADMIN1!$BU41, $C$3=10, ADMIN1!$BX41, $C$3=11, ADMIN1!$CA41, $C$3=12, ADMIN1!$CD41, $C$3=13, ADMIN1!$CG41, $C$3=14, ADMIN1!$CJ41, $C$3=15, ADMIN1!$CM41, $C$3=16, ADMIN1!CP41, $C$3=17, ADMIN1!CS41, $C$3=18, ADMIN1!CV41, $C$3=19, ADMIN1!CY41, $C$3=20, ADMIN1!DB41)</f>
        <v>-</v>
      </c>
      <c r="F38" s="122" t="e">
        <f>_xlfn.IFS($C$3=1, ADMIN1!$AX41, $C$3=2, ADMIN1!$BA41, $C$3=3, ADMIN1!$BD41, $C$3=4, ADMIN1!$BG41, $C$3=5, ADMIN1!$BJ41, $C$3=6, ADMIN1!$BM41, $C$3=7, ADMIN1!$BP41, $C$3=8, ADMIN1!$BS41, $C$3=9, ADMIN1!$BV41, $C$3=10, ADMIN1!$BY41, $C$3=11, ADMIN1!$CB41, $C$3=12, ADMIN1!$CE41, $C$3=13, ADMIN1!$CH41, $C$3=14, ADMIN1!$CK41, $C$3=15, ADMIN1!$CN41, $C$3=16, ADMIN1!CQ41, $C$3=17, ADMIN1!CT41, $C$3=18, ADMIN1!CW41, $C$3=19, ADMIN1!CZ41, $C$3=20, ADMIN1!DC41)</f>
        <v>#VALUE!</v>
      </c>
    </row>
    <row r="39" spans="1:6" s="115" customFormat="1" ht="30" customHeight="1" x14ac:dyDescent="0.2">
      <c r="A39" s="119" t="e">
        <f>_xlfn.IFS($C$3=1, ADMIN1!$A42, $C$3=2, ADMIN1!$B42, $C$3=3, ADMIN1!$C42, $C$3=4, ADMIN1!$D42, $C$3=5, ADMIN1!$E42, $C$3=6, ADMIN1!$F42, $C$3=7, ADMIN1!$G42, $C$3=8, ADMIN1!$H42, $C$3=9, ADMIN1!$I42, $C$3=10, ADMIN1!$J42, $C$3=11, ADMIN1!$K42, $C$3=12, ADMIN1!$L42, $C$3=13, ADMIN1!$M42, $C$3=14, ADMIN1!$N42, $C$3=15, ADMIN1!$O42, $C$3=16, ADMIN1!$P42, $C$3=17, ADMIN1!$Q42, $C$3=18, ADMIN1!$R42, $C$3=19, ADMIN1!$S42, $C$3=20, ADMIN1!$T42)</f>
        <v>#VALUE!</v>
      </c>
      <c r="B39" s="120">
        <f>ADMIN1!V42</f>
        <v>3746</v>
      </c>
      <c r="C39" s="338" t="str">
        <f>ADMIN1!W42</f>
        <v>Banane deshydratée BIO semi-sèche
    - (Production Rufino, env. 200g)</v>
      </c>
      <c r="D39" s="120" t="str">
        <f>ADMIN1!AA42</f>
        <v>Pièce</v>
      </c>
      <c r="E39" s="121" t="str">
        <f>_xlfn.IFS($C$3=1, ADMIN1!$AW42, $C$3=2, ADMIN1!$AZ42, $C$3=3, ADMIN1!$BC42, $C$3=4, ADMIN1!$BF42, $C$3=5, ADMIN1!$BI42, $C$3=6, ADMIN1!$BL42, $C$3=7, ADMIN1!$BO42, $C$3=8, ADMIN1!$BR42, $C$3=9, ADMIN1!$BU42, $C$3=10, ADMIN1!$BX42, $C$3=11, ADMIN1!$CA42, $C$3=12, ADMIN1!$CD42, $C$3=13, ADMIN1!$CG42, $C$3=14, ADMIN1!$CJ42, $C$3=15, ADMIN1!$CM42, $C$3=16, ADMIN1!CP42, $C$3=17, ADMIN1!CS42, $C$3=18, ADMIN1!CV42, $C$3=19, ADMIN1!CY42, $C$3=20, ADMIN1!DB42)</f>
        <v>-</v>
      </c>
      <c r="F39" s="122" t="e">
        <f>_xlfn.IFS($C$3=1, ADMIN1!$AX42, $C$3=2, ADMIN1!$BA42, $C$3=3, ADMIN1!$BD42, $C$3=4, ADMIN1!$BG42, $C$3=5, ADMIN1!$BJ42, $C$3=6, ADMIN1!$BM42, $C$3=7, ADMIN1!$BP42, $C$3=8, ADMIN1!$BS42, $C$3=9, ADMIN1!$BV42, $C$3=10, ADMIN1!$BY42, $C$3=11, ADMIN1!$CB42, $C$3=12, ADMIN1!$CE42, $C$3=13, ADMIN1!$CH42, $C$3=14, ADMIN1!$CK42, $C$3=15, ADMIN1!$CN42, $C$3=16, ADMIN1!CQ42, $C$3=17, ADMIN1!CT42, $C$3=18, ADMIN1!CW42, $C$3=19, ADMIN1!CZ42, $C$3=20, ADMIN1!DC42)</f>
        <v>#VALUE!</v>
      </c>
    </row>
    <row r="40" spans="1:6" s="115" customFormat="1" ht="30" customHeight="1" x14ac:dyDescent="0.2">
      <c r="A40" s="119" t="e">
        <f>_xlfn.IFS($C$3=1, ADMIN1!$A43, $C$3=2, ADMIN1!$B43, $C$3=3, ADMIN1!$C43, $C$3=4, ADMIN1!$D43, $C$3=5, ADMIN1!$E43, $C$3=6, ADMIN1!$F43, $C$3=7, ADMIN1!$G43, $C$3=8, ADMIN1!$H43, $C$3=9, ADMIN1!$I43, $C$3=10, ADMIN1!$J43, $C$3=11, ADMIN1!$K43, $C$3=12, ADMIN1!$L43, $C$3=13, ADMIN1!$M43, $C$3=14, ADMIN1!$N43, $C$3=15, ADMIN1!$O43, $C$3=16, ADMIN1!$P43, $C$3=17, ADMIN1!$Q43, $C$3=18, ADMIN1!$R43, $C$3=19, ADMIN1!$S43, $C$3=20, ADMIN1!$T43)</f>
        <v>#VALUE!</v>
      </c>
      <c r="B40" s="120">
        <f>ADMIN1!V43</f>
        <v>1458</v>
      </c>
      <c r="C40" s="338" t="str">
        <f>ADMIN1!W43</f>
        <v>Bâtons de cannelle BIO (env. 100g)</v>
      </c>
      <c r="D40" s="120" t="str">
        <f>ADMIN1!AA43</f>
        <v>Pièce</v>
      </c>
      <c r="E40" s="121" t="str">
        <f>_xlfn.IFS($C$3=1, ADMIN1!$AW43, $C$3=2, ADMIN1!$AZ43, $C$3=3, ADMIN1!$BC43, $C$3=4, ADMIN1!$BF43, $C$3=5, ADMIN1!$BI43, $C$3=6, ADMIN1!$BL43, $C$3=7, ADMIN1!$BO43, $C$3=8, ADMIN1!$BR43, $C$3=9, ADMIN1!$BU43, $C$3=10, ADMIN1!$BX43, $C$3=11, ADMIN1!$CA43, $C$3=12, ADMIN1!$CD43, $C$3=13, ADMIN1!$CG43, $C$3=14, ADMIN1!$CJ43, $C$3=15, ADMIN1!$CM43, $C$3=16, ADMIN1!CP43, $C$3=17, ADMIN1!CS43, $C$3=18, ADMIN1!CV43, $C$3=19, ADMIN1!CY43, $C$3=20, ADMIN1!DB43)</f>
        <v>-</v>
      </c>
      <c r="F40" s="122" t="e">
        <f>_xlfn.IFS($C$3=1, ADMIN1!$AX43, $C$3=2, ADMIN1!$BA43, $C$3=3, ADMIN1!$BD43, $C$3=4, ADMIN1!$BG43, $C$3=5, ADMIN1!$BJ43, $C$3=6, ADMIN1!$BM43, $C$3=7, ADMIN1!$BP43, $C$3=8, ADMIN1!$BS43, $C$3=9, ADMIN1!$BV43, $C$3=10, ADMIN1!$BY43, $C$3=11, ADMIN1!$CB43, $C$3=12, ADMIN1!$CE43, $C$3=13, ADMIN1!$CH43, $C$3=14, ADMIN1!$CK43, $C$3=15, ADMIN1!$CN43, $C$3=16, ADMIN1!CQ43, $C$3=17, ADMIN1!CT43, $C$3=18, ADMIN1!CW43, $C$3=19, ADMIN1!CZ43, $C$3=20, ADMIN1!DC43)</f>
        <v>#VALUE!</v>
      </c>
    </row>
    <row r="41" spans="1:6" s="115" customFormat="1" ht="30" customHeight="1" x14ac:dyDescent="0.2">
      <c r="A41" s="119" t="e">
        <f>_xlfn.IFS($C$3=1, ADMIN1!$A44, $C$3=2, ADMIN1!$B44, $C$3=3, ADMIN1!$C44, $C$3=4, ADMIN1!$D44, $C$3=5, ADMIN1!$E44, $C$3=6, ADMIN1!$F44, $C$3=7, ADMIN1!$G44, $C$3=8, ADMIN1!$H44, $C$3=9, ADMIN1!$I44, $C$3=10, ADMIN1!$J44, $C$3=11, ADMIN1!$K44, $C$3=12, ADMIN1!$L44, $C$3=13, ADMIN1!$M44, $C$3=14, ADMIN1!$N44, $C$3=15, ADMIN1!$O44, $C$3=16, ADMIN1!$P44, $C$3=17, ADMIN1!$Q44, $C$3=18, ADMIN1!$R44, $C$3=19, ADMIN1!$S44, $C$3=20, ADMIN1!$T44)</f>
        <v>#VALUE!</v>
      </c>
      <c r="B41" s="120" t="str">
        <f>ADMIN1!V44</f>
        <v>1124-1275-1679</v>
      </c>
      <c r="C41" s="338" t="str">
        <f>ADMIN1!W44</f>
        <v>Betterave BIO</v>
      </c>
      <c r="D41" s="120" t="str">
        <f>ADMIN1!AA44</f>
        <v>kg</v>
      </c>
      <c r="E41" s="121" t="str">
        <f>_xlfn.IFS($C$3=1, ADMIN1!$AW44, $C$3=2, ADMIN1!$AZ44, $C$3=3, ADMIN1!$BC44, $C$3=4, ADMIN1!$BF44, $C$3=5, ADMIN1!$BI44, $C$3=6, ADMIN1!$BL44, $C$3=7, ADMIN1!$BO44, $C$3=8, ADMIN1!$BR44, $C$3=9, ADMIN1!$BU44, $C$3=10, ADMIN1!$BX44, $C$3=11, ADMIN1!$CA44, $C$3=12, ADMIN1!$CD44, $C$3=13, ADMIN1!$CG44, $C$3=14, ADMIN1!$CJ44, $C$3=15, ADMIN1!$CM44, $C$3=16, ADMIN1!CP44, $C$3=17, ADMIN1!CS44, $C$3=18, ADMIN1!CV44, $C$3=19, ADMIN1!CY44, $C$3=20, ADMIN1!DB44)</f>
        <v>-</v>
      </c>
      <c r="F41" s="122" t="e">
        <f>_xlfn.IFS($C$3=1, ADMIN1!$AX44, $C$3=2, ADMIN1!$BA44, $C$3=3, ADMIN1!$BD44, $C$3=4, ADMIN1!$BG44, $C$3=5, ADMIN1!$BJ44, $C$3=6, ADMIN1!$BM44, $C$3=7, ADMIN1!$BP44, $C$3=8, ADMIN1!$BS44, $C$3=9, ADMIN1!$BV44, $C$3=10, ADMIN1!$BY44, $C$3=11, ADMIN1!$CB44, $C$3=12, ADMIN1!$CE44, $C$3=13, ADMIN1!$CH44, $C$3=14, ADMIN1!$CK44, $C$3=15, ADMIN1!$CN44, $C$3=16, ADMIN1!CQ44, $C$3=17, ADMIN1!CT44, $C$3=18, ADMIN1!CW44, $C$3=19, ADMIN1!CZ44, $C$3=20, ADMIN1!DC44)</f>
        <v>#VALUE!</v>
      </c>
    </row>
    <row r="42" spans="1:6" s="115" customFormat="1" ht="30" customHeight="1" x14ac:dyDescent="0.2">
      <c r="A42" s="119" t="e">
        <f>_xlfn.IFS($C$3=1, ADMIN1!$A45, $C$3=2, ADMIN1!$B45, $C$3=3, ADMIN1!$C45, $C$3=4, ADMIN1!$D45, $C$3=5, ADMIN1!$E45, $C$3=6, ADMIN1!$F45, $C$3=7, ADMIN1!$G45, $C$3=8, ADMIN1!$H45, $C$3=9, ADMIN1!$I45, $C$3=10, ADMIN1!$J45, $C$3=11, ADMIN1!$K45, $C$3=12, ADMIN1!$L45, $C$3=13, ADMIN1!$M45, $C$3=14, ADMIN1!$N45, $C$3=15, ADMIN1!$O45, $C$3=16, ADMIN1!$P45, $C$3=17, ADMIN1!$Q45, $C$3=18, ADMIN1!$R45, $C$3=19, ADMIN1!$S45, $C$3=20, ADMIN1!$T45)</f>
        <v>#VALUE!</v>
      </c>
      <c r="B42" s="120">
        <f>ADMIN1!V45</f>
        <v>1696</v>
      </c>
      <c r="C42" s="338" t="str">
        <f>ADMIN1!W45</f>
        <v>Betterave en poudre BIO (env. 1kg)</v>
      </c>
      <c r="D42" s="120" t="str">
        <f>ADMIN1!AA45</f>
        <v>Pièce</v>
      </c>
      <c r="E42" s="121" t="str">
        <f>_xlfn.IFS($C$3=1, ADMIN1!$AW45, $C$3=2, ADMIN1!$AZ45, $C$3=3, ADMIN1!$BC45, $C$3=4, ADMIN1!$BF45, $C$3=5, ADMIN1!$BI45, $C$3=6, ADMIN1!$BL45, $C$3=7, ADMIN1!$BO45, $C$3=8, ADMIN1!$BR45, $C$3=9, ADMIN1!$BU45, $C$3=10, ADMIN1!$BX45, $C$3=11, ADMIN1!$CA45, $C$3=12, ADMIN1!$CD45, $C$3=13, ADMIN1!$CG45, $C$3=14, ADMIN1!$CJ45, $C$3=15, ADMIN1!$CM45, $C$3=16, ADMIN1!CP45, $C$3=17, ADMIN1!CS45, $C$3=18, ADMIN1!CV45, $C$3=19, ADMIN1!CY45, $C$3=20, ADMIN1!DB45)</f>
        <v>-</v>
      </c>
      <c r="F42" s="122" t="e">
        <f>_xlfn.IFS($C$3=1, ADMIN1!$AX45, $C$3=2, ADMIN1!$BA45, $C$3=3, ADMIN1!$BD45, $C$3=4, ADMIN1!$BG45, $C$3=5, ADMIN1!$BJ45, $C$3=6, ADMIN1!$BM45, $C$3=7, ADMIN1!$BP45, $C$3=8, ADMIN1!$BS45, $C$3=9, ADMIN1!$BV45, $C$3=10, ADMIN1!$BY45, $C$3=11, ADMIN1!$CB45, $C$3=12, ADMIN1!$CE45, $C$3=13, ADMIN1!$CH45, $C$3=14, ADMIN1!$CK45, $C$3=15, ADMIN1!$CN45, $C$3=16, ADMIN1!CQ45, $C$3=17, ADMIN1!CT45, $C$3=18, ADMIN1!CW45, $C$3=19, ADMIN1!CZ45, $C$3=20, ADMIN1!DC45)</f>
        <v>#VALUE!</v>
      </c>
    </row>
    <row r="43" spans="1:6" s="115" customFormat="1" ht="30" customHeight="1" x14ac:dyDescent="0.2">
      <c r="A43" s="119" t="e">
        <f>_xlfn.IFS($C$3=1, ADMIN1!$A46, $C$3=2, ADMIN1!$B46, $C$3=3, ADMIN1!$C46, $C$3=4, ADMIN1!$D46, $C$3=5, ADMIN1!$E46, $C$3=6, ADMIN1!$F46, $C$3=7, ADMIN1!$G46, $C$3=8, ADMIN1!$H46, $C$3=9, ADMIN1!$I46, $C$3=10, ADMIN1!$J46, $C$3=11, ADMIN1!$K46, $C$3=12, ADMIN1!$L46, $C$3=13, ADMIN1!$M46, $C$3=14, ADMIN1!$N46, $C$3=15, ADMIN1!$O46, $C$3=16, ADMIN1!$P46, $C$3=17, ADMIN1!$Q46, $C$3=18, ADMIN1!$R46, $C$3=19, ADMIN1!$S46, $C$3=20, ADMIN1!$T46)</f>
        <v>#VALUE!</v>
      </c>
      <c r="B43" s="120">
        <f>ADMIN1!V46</f>
        <v>1696</v>
      </c>
      <c r="C43" s="338" t="str">
        <f>ADMIN1!W46</f>
        <v>Betterave en poudre BIO (env. 500g)</v>
      </c>
      <c r="D43" s="120" t="str">
        <f>ADMIN1!AA46</f>
        <v>Pièce</v>
      </c>
      <c r="E43" s="121" t="str">
        <f>_xlfn.IFS($C$3=1, ADMIN1!$AW46, $C$3=2, ADMIN1!$AZ46, $C$3=3, ADMIN1!$BC46, $C$3=4, ADMIN1!$BF46, $C$3=5, ADMIN1!$BI46, $C$3=6, ADMIN1!$BL46, $C$3=7, ADMIN1!$BO46, $C$3=8, ADMIN1!$BR46, $C$3=9, ADMIN1!$BU46, $C$3=10, ADMIN1!$BX46, $C$3=11, ADMIN1!$CA46, $C$3=12, ADMIN1!$CD46, $C$3=13, ADMIN1!$CG46, $C$3=14, ADMIN1!$CJ46, $C$3=15, ADMIN1!$CM46, $C$3=16, ADMIN1!CP46, $C$3=17, ADMIN1!CS46, $C$3=18, ADMIN1!CV46, $C$3=19, ADMIN1!CY46, $C$3=20, ADMIN1!DB46)</f>
        <v>-</v>
      </c>
      <c r="F43" s="122" t="e">
        <f>_xlfn.IFS($C$3=1, ADMIN1!$AX46, $C$3=2, ADMIN1!$BA46, $C$3=3, ADMIN1!$BD46, $C$3=4, ADMIN1!$BG46, $C$3=5, ADMIN1!$BJ46, $C$3=6, ADMIN1!$BM46, $C$3=7, ADMIN1!$BP46, $C$3=8, ADMIN1!$BS46, $C$3=9, ADMIN1!$BV46, $C$3=10, ADMIN1!$BY46, $C$3=11, ADMIN1!$CB46, $C$3=12, ADMIN1!$CE46, $C$3=13, ADMIN1!$CH46, $C$3=14, ADMIN1!$CK46, $C$3=15, ADMIN1!$CN46, $C$3=16, ADMIN1!CQ46, $C$3=17, ADMIN1!CT46, $C$3=18, ADMIN1!CW46, $C$3=19, ADMIN1!CZ46, $C$3=20, ADMIN1!DC46)</f>
        <v>#VALUE!</v>
      </c>
    </row>
    <row r="44" spans="1:6" s="115" customFormat="1" ht="30" customHeight="1" x14ac:dyDescent="0.2">
      <c r="A44" s="119" t="e">
        <f>_xlfn.IFS($C$3=1, ADMIN1!$A47, $C$3=2, ADMIN1!$B47, $C$3=3, ADMIN1!$C47, $C$3=4, ADMIN1!$D47, $C$3=5, ADMIN1!$E47, $C$3=6, ADMIN1!$F47, $C$3=7, ADMIN1!$G47, $C$3=8, ADMIN1!$H47, $C$3=9, ADMIN1!$I47, $C$3=10, ADMIN1!$J47, $C$3=11, ADMIN1!$K47, $C$3=12, ADMIN1!$L47, $C$3=13, ADMIN1!$M47, $C$3=14, ADMIN1!$N47, $C$3=15, ADMIN1!$O47, $C$3=16, ADMIN1!$P47, $C$3=17, ADMIN1!$Q47, $C$3=18, ADMIN1!$R47, $C$3=19, ADMIN1!$S47, $C$3=20, ADMIN1!$T47)</f>
        <v>#VALUE!</v>
      </c>
      <c r="B44" s="120">
        <f>ADMIN1!V47</f>
        <v>1758</v>
      </c>
      <c r="C44" s="338" t="str">
        <f>ADMIN1!W47</f>
        <v>Beurre de cacao BIO (env. 1kg)</v>
      </c>
      <c r="D44" s="120" t="str">
        <f>ADMIN1!AA47</f>
        <v>Pièce</v>
      </c>
      <c r="E44" s="121" t="str">
        <f>_xlfn.IFS($C$3=1, ADMIN1!$AW47, $C$3=2, ADMIN1!$AZ47, $C$3=3, ADMIN1!$BC47, $C$3=4, ADMIN1!$BF47, $C$3=5, ADMIN1!$BI47, $C$3=6, ADMIN1!$BL47, $C$3=7, ADMIN1!$BO47, $C$3=8, ADMIN1!$BR47, $C$3=9, ADMIN1!$BU47, $C$3=10, ADMIN1!$BX47, $C$3=11, ADMIN1!$CA47, $C$3=12, ADMIN1!$CD47, $C$3=13, ADMIN1!$CG47, $C$3=14, ADMIN1!$CJ47, $C$3=15, ADMIN1!$CM47, $C$3=16, ADMIN1!CP47, $C$3=17, ADMIN1!CS47, $C$3=18, ADMIN1!CV47, $C$3=19, ADMIN1!CY47, $C$3=20, ADMIN1!DB47)</f>
        <v>-</v>
      </c>
      <c r="F44" s="122" t="e">
        <f>_xlfn.IFS($C$3=1, ADMIN1!$AX47, $C$3=2, ADMIN1!$BA47, $C$3=3, ADMIN1!$BD47, $C$3=4, ADMIN1!$BG47, $C$3=5, ADMIN1!$BJ47, $C$3=6, ADMIN1!$BM47, $C$3=7, ADMIN1!$BP47, $C$3=8, ADMIN1!$BS47, $C$3=9, ADMIN1!$BV47, $C$3=10, ADMIN1!$BY47, $C$3=11, ADMIN1!$CB47, $C$3=12, ADMIN1!$CE47, $C$3=13, ADMIN1!$CH47, $C$3=14, ADMIN1!$CK47, $C$3=15, ADMIN1!$CN47, $C$3=16, ADMIN1!CQ47, $C$3=17, ADMIN1!CT47, $C$3=18, ADMIN1!CW47, $C$3=19, ADMIN1!CZ47, $C$3=20, ADMIN1!DC47)</f>
        <v>#VALUE!</v>
      </c>
    </row>
    <row r="45" spans="1:6" s="115" customFormat="1" ht="30" customHeight="1" x14ac:dyDescent="0.2">
      <c r="A45" s="119" t="e">
        <f>_xlfn.IFS($C$3=1, ADMIN1!$A48, $C$3=2, ADMIN1!$B48, $C$3=3, ADMIN1!$C48, $C$3=4, ADMIN1!$D48, $C$3=5, ADMIN1!$E48, $C$3=6, ADMIN1!$F48, $C$3=7, ADMIN1!$G48, $C$3=8, ADMIN1!$H48, $C$3=9, ADMIN1!$I48, $C$3=10, ADMIN1!$J48, $C$3=11, ADMIN1!$K48, $C$3=12, ADMIN1!$L48, $C$3=13, ADMIN1!$M48, $C$3=14, ADMIN1!$N48, $C$3=15, ADMIN1!$O48, $C$3=16, ADMIN1!$P48, $C$3=17, ADMIN1!$Q48, $C$3=18, ADMIN1!$R48, $C$3=19, ADMIN1!$S48, $C$3=20, ADMIN1!$T48)</f>
        <v>#VALUE!</v>
      </c>
      <c r="B45" s="120">
        <f>ADMIN1!V48</f>
        <v>1257</v>
      </c>
      <c r="C45" s="338" t="str">
        <f>ADMIN1!W48</f>
        <v>Blette BIO</v>
      </c>
      <c r="D45" s="120" t="str">
        <f>ADMIN1!AA48</f>
        <v>kg</v>
      </c>
      <c r="E45" s="121" t="str">
        <f>_xlfn.IFS($C$3=1, ADMIN1!$AW48, $C$3=2, ADMIN1!$AZ48, $C$3=3, ADMIN1!$BC48, $C$3=4, ADMIN1!$BF48, $C$3=5, ADMIN1!$BI48, $C$3=6, ADMIN1!$BL48, $C$3=7, ADMIN1!$BO48, $C$3=8, ADMIN1!$BR48, $C$3=9, ADMIN1!$BU48, $C$3=10, ADMIN1!$BX48, $C$3=11, ADMIN1!$CA48, $C$3=12, ADMIN1!$CD48, $C$3=13, ADMIN1!$CG48, $C$3=14, ADMIN1!$CJ48, $C$3=15, ADMIN1!$CM48, $C$3=16, ADMIN1!CP48, $C$3=17, ADMIN1!CS48, $C$3=18, ADMIN1!CV48, $C$3=19, ADMIN1!CY48, $C$3=20, ADMIN1!DB48)</f>
        <v>-</v>
      </c>
      <c r="F45" s="122" t="e">
        <f>_xlfn.IFS($C$3=1, ADMIN1!$AX48, $C$3=2, ADMIN1!$BA48, $C$3=3, ADMIN1!$BD48, $C$3=4, ADMIN1!$BG48, $C$3=5, ADMIN1!$BJ48, $C$3=6, ADMIN1!$BM48, $C$3=7, ADMIN1!$BP48, $C$3=8, ADMIN1!$BS48, $C$3=9, ADMIN1!$BV48, $C$3=10, ADMIN1!$BY48, $C$3=11, ADMIN1!$CB48, $C$3=12, ADMIN1!$CE48, $C$3=13, ADMIN1!$CH48, $C$3=14, ADMIN1!$CK48, $C$3=15, ADMIN1!$CN48, $C$3=16, ADMIN1!CQ48, $C$3=17, ADMIN1!CT48, $C$3=18, ADMIN1!CW48, $C$3=19, ADMIN1!CZ48, $C$3=20, ADMIN1!DC48)</f>
        <v>#VALUE!</v>
      </c>
    </row>
    <row r="46" spans="1:6" s="115" customFormat="1" ht="30" customHeight="1" x14ac:dyDescent="0.2">
      <c r="A46" s="119" t="e">
        <f>_xlfn.IFS($C$3=1, ADMIN1!$A49, $C$3=2, ADMIN1!$B49, $C$3=3, ADMIN1!$C49, $C$3=4, ADMIN1!$D49, $C$3=5, ADMIN1!$E49, $C$3=6, ADMIN1!$F49, $C$3=7, ADMIN1!$G49, $C$3=8, ADMIN1!$H49, $C$3=9, ADMIN1!$I49, $C$3=10, ADMIN1!$J49, $C$3=11, ADMIN1!$K49, $C$3=12, ADMIN1!$L49, $C$3=13, ADMIN1!$M49, $C$3=14, ADMIN1!$N49, $C$3=15, ADMIN1!$O49, $C$3=16, ADMIN1!$P49, $C$3=17, ADMIN1!$Q49, $C$3=18, ADMIN1!$R49, $C$3=19, ADMIN1!$S49, $C$3=20, ADMIN1!$T49)</f>
        <v>#VALUE!</v>
      </c>
      <c r="B46" s="120">
        <f>ADMIN1!V49</f>
        <v>1597</v>
      </c>
      <c r="C46" s="338" t="str">
        <f>ADMIN1!W49</f>
        <v xml:space="preserve">Cacao en poudre CRU BIO (env. 1 kg) </v>
      </c>
      <c r="D46" s="120" t="str">
        <f>ADMIN1!AA49</f>
        <v>Pièce</v>
      </c>
      <c r="E46" s="121" t="str">
        <f>_xlfn.IFS($C$3=1, ADMIN1!$AW49, $C$3=2, ADMIN1!$AZ49, $C$3=3, ADMIN1!$BC49, $C$3=4, ADMIN1!$BF49, $C$3=5, ADMIN1!$BI49, $C$3=6, ADMIN1!$BL49, $C$3=7, ADMIN1!$BO49, $C$3=8, ADMIN1!$BR49, $C$3=9, ADMIN1!$BU49, $C$3=10, ADMIN1!$BX49, $C$3=11, ADMIN1!$CA49, $C$3=12, ADMIN1!$CD49, $C$3=13, ADMIN1!$CG49, $C$3=14, ADMIN1!$CJ49, $C$3=15, ADMIN1!$CM49, $C$3=16, ADMIN1!CP49, $C$3=17, ADMIN1!CS49, $C$3=18, ADMIN1!CV49, $C$3=19, ADMIN1!CY49, $C$3=20, ADMIN1!DB49)</f>
        <v>-</v>
      </c>
      <c r="F46" s="122" t="e">
        <f>_xlfn.IFS($C$3=1, ADMIN1!$AX49, $C$3=2, ADMIN1!$BA49, $C$3=3, ADMIN1!$BD49, $C$3=4, ADMIN1!$BG49, $C$3=5, ADMIN1!$BJ49, $C$3=6, ADMIN1!$BM49, $C$3=7, ADMIN1!$BP49, $C$3=8, ADMIN1!$BS49, $C$3=9, ADMIN1!$BV49, $C$3=10, ADMIN1!$BY49, $C$3=11, ADMIN1!$CB49, $C$3=12, ADMIN1!$CE49, $C$3=13, ADMIN1!$CH49, $C$3=14, ADMIN1!$CK49, $C$3=15, ADMIN1!$CN49, $C$3=16, ADMIN1!CQ49, $C$3=17, ADMIN1!CT49, $C$3=18, ADMIN1!CW49, $C$3=19, ADMIN1!CZ49, $C$3=20, ADMIN1!DC49)</f>
        <v>#VALUE!</v>
      </c>
    </row>
    <row r="47" spans="1:6" s="115" customFormat="1" ht="30" customHeight="1" x14ac:dyDescent="0.2">
      <c r="A47" s="119" t="e">
        <f>_xlfn.IFS($C$3=1, ADMIN1!$A50, $C$3=2, ADMIN1!$B50, $C$3=3, ADMIN1!$C50, $C$3=4, ADMIN1!$D50, $C$3=5, ADMIN1!$E50, $C$3=6, ADMIN1!$F50, $C$3=7, ADMIN1!$G50, $C$3=8, ADMIN1!$H50, $C$3=9, ADMIN1!$I50, $C$3=10, ADMIN1!$J50, $C$3=11, ADMIN1!$K50, $C$3=12, ADMIN1!$L50, $C$3=13, ADMIN1!$M50, $C$3=14, ADMIN1!$N50, $C$3=15, ADMIN1!$O50, $C$3=16, ADMIN1!$P50, $C$3=17, ADMIN1!$Q50, $C$3=18, ADMIN1!$R50, $C$3=19, ADMIN1!$S50, $C$3=20, ADMIN1!$T50)</f>
        <v>#VALUE!</v>
      </c>
      <c r="B47" s="120">
        <f>ADMIN1!V50</f>
        <v>6099</v>
      </c>
      <c r="C47" s="338" t="str">
        <f>ADMIN1!W50</f>
        <v>Camu Camu en poudre BIO (env. 250g)</v>
      </c>
      <c r="D47" s="120" t="str">
        <f>ADMIN1!AA50</f>
        <v>Pièce</v>
      </c>
      <c r="E47" s="121" t="str">
        <f>_xlfn.IFS($C$3=1, ADMIN1!$AW50, $C$3=2, ADMIN1!$AZ50, $C$3=3, ADMIN1!$BC50, $C$3=4, ADMIN1!$BF50, $C$3=5, ADMIN1!$BI50, $C$3=6, ADMIN1!$BL50, $C$3=7, ADMIN1!$BO50, $C$3=8, ADMIN1!$BR50, $C$3=9, ADMIN1!$BU50, $C$3=10, ADMIN1!$BX50, $C$3=11, ADMIN1!$CA50, $C$3=12, ADMIN1!$CD50, $C$3=13, ADMIN1!$CG50, $C$3=14, ADMIN1!$CJ50, $C$3=15, ADMIN1!$CM50, $C$3=16, ADMIN1!CP50, $C$3=17, ADMIN1!CS50, $C$3=18, ADMIN1!CV50, $C$3=19, ADMIN1!CY50, $C$3=20, ADMIN1!DB50)</f>
        <v>-</v>
      </c>
      <c r="F47" s="122" t="e">
        <f>_xlfn.IFS($C$3=1, ADMIN1!$AX50, $C$3=2, ADMIN1!$BA50, $C$3=3, ADMIN1!$BD50, $C$3=4, ADMIN1!$BG50, $C$3=5, ADMIN1!$BJ50, $C$3=6, ADMIN1!$BM50, $C$3=7, ADMIN1!$BP50, $C$3=8, ADMIN1!$BS50, $C$3=9, ADMIN1!$BV50, $C$3=10, ADMIN1!$BY50, $C$3=11, ADMIN1!$CB50, $C$3=12, ADMIN1!$CE50, $C$3=13, ADMIN1!$CH50, $C$3=14, ADMIN1!$CK50, $C$3=15, ADMIN1!$CN50, $C$3=16, ADMIN1!CQ50, $C$3=17, ADMIN1!CT50, $C$3=18, ADMIN1!CW50, $C$3=19, ADMIN1!CZ50, $C$3=20, ADMIN1!DC50)</f>
        <v>#VALUE!</v>
      </c>
    </row>
    <row r="48" spans="1:6" s="115" customFormat="1" ht="30" customHeight="1" x14ac:dyDescent="0.2">
      <c r="A48" s="119" t="e">
        <f>_xlfn.IFS($C$3=1, ADMIN1!$A51, $C$3=2, ADMIN1!$B51, $C$3=3, ADMIN1!$C51, $C$3=4, ADMIN1!$D51, $C$3=5, ADMIN1!$E51, $C$3=6, ADMIN1!$F51, $C$3=7, ADMIN1!$G51, $C$3=8, ADMIN1!$H51, $C$3=9, ADMIN1!$I51, $C$3=10, ADMIN1!$J51, $C$3=11, ADMIN1!$K51, $C$3=12, ADMIN1!$L51, $C$3=13, ADMIN1!$M51, $C$3=14, ADMIN1!$N51, $C$3=15, ADMIN1!$O51, $C$3=16, ADMIN1!$P51, $C$3=17, ADMIN1!$Q51, $C$3=18, ADMIN1!$R51, $C$3=19, ADMIN1!$S51, $C$3=20, ADMIN1!$T51)</f>
        <v>#VALUE!</v>
      </c>
      <c r="B48" s="120">
        <f>ADMIN1!V51</f>
        <v>3210</v>
      </c>
      <c r="C48" s="338" t="str">
        <f>ADMIN1!W51</f>
        <v>Carambole / fruit étoilé</v>
      </c>
      <c r="D48" s="120" t="str">
        <f>ADMIN1!AA51</f>
        <v>kg</v>
      </c>
      <c r="E48" s="121" t="str">
        <f>_xlfn.IFS($C$3=1, ADMIN1!$AW51, $C$3=2, ADMIN1!$AZ51, $C$3=3, ADMIN1!$BC51, $C$3=4, ADMIN1!$BF51, $C$3=5, ADMIN1!$BI51, $C$3=6, ADMIN1!$BL51, $C$3=7, ADMIN1!$BO51, $C$3=8, ADMIN1!$BR51, $C$3=9, ADMIN1!$BU51, $C$3=10, ADMIN1!$BX51, $C$3=11, ADMIN1!$CA51, $C$3=12, ADMIN1!$CD51, $C$3=13, ADMIN1!$CG51, $C$3=14, ADMIN1!$CJ51, $C$3=15, ADMIN1!$CM51, $C$3=16, ADMIN1!CP51, $C$3=17, ADMIN1!CS51, $C$3=18, ADMIN1!CV51, $C$3=19, ADMIN1!CY51, $C$3=20, ADMIN1!DB51)</f>
        <v>-</v>
      </c>
      <c r="F48" s="122" t="e">
        <f>_xlfn.IFS($C$3=1, ADMIN1!$AX51, $C$3=2, ADMIN1!$BA51, $C$3=3, ADMIN1!$BD51, $C$3=4, ADMIN1!$BG51, $C$3=5, ADMIN1!$BJ51, $C$3=6, ADMIN1!$BM51, $C$3=7, ADMIN1!$BP51, $C$3=8, ADMIN1!$BS51, $C$3=9, ADMIN1!$BV51, $C$3=10, ADMIN1!$BY51, $C$3=11, ADMIN1!$CB51, $C$3=12, ADMIN1!$CE51, $C$3=13, ADMIN1!$CH51, $C$3=14, ADMIN1!$CK51, $C$3=15, ADMIN1!$CN51, $C$3=16, ADMIN1!CQ51, $C$3=17, ADMIN1!CT51, $C$3=18, ADMIN1!CW51, $C$3=19, ADMIN1!CZ51, $C$3=20, ADMIN1!DC51)</f>
        <v>#VALUE!</v>
      </c>
    </row>
    <row r="49" spans="1:6" s="115" customFormat="1" ht="30" customHeight="1" x14ac:dyDescent="0.2">
      <c r="A49" s="119" t="e">
        <f>_xlfn.IFS($C$3=1, ADMIN1!$A52, $C$3=2, ADMIN1!$B52, $C$3=3, ADMIN1!$C52, $C$3=4, ADMIN1!$D52, $C$3=5, ADMIN1!$E52, $C$3=6, ADMIN1!$F52, $C$3=7, ADMIN1!$G52, $C$3=8, ADMIN1!$H52, $C$3=9, ADMIN1!$I52, $C$3=10, ADMIN1!$J52, $C$3=11, ADMIN1!$K52, $C$3=12, ADMIN1!$L52, $C$3=13, ADMIN1!$M52, $C$3=14, ADMIN1!$N52, $C$3=15, ADMIN1!$O52, $C$3=16, ADMIN1!$P52, $C$3=17, ADMIN1!$Q52, $C$3=18, ADMIN1!$R52, $C$3=19, ADMIN1!$S52, $C$3=20, ADMIN1!$T52)</f>
        <v>#VALUE!</v>
      </c>
      <c r="B49" s="120">
        <f>ADMIN1!V52</f>
        <v>5075</v>
      </c>
      <c r="C49" s="338" t="str">
        <f>ADMIN1!W52</f>
        <v>Carotte avec fane</v>
      </c>
      <c r="D49" s="120" t="str">
        <f>ADMIN1!AA52</f>
        <v>kg</v>
      </c>
      <c r="E49" s="121" t="str">
        <f>_xlfn.IFS($C$3=1, ADMIN1!$AW52, $C$3=2, ADMIN1!$AZ52, $C$3=3, ADMIN1!$BC52, $C$3=4, ADMIN1!$BF52, $C$3=5, ADMIN1!$BI52, $C$3=6, ADMIN1!$BL52, $C$3=7, ADMIN1!$BO52, $C$3=8, ADMIN1!$BR52, $C$3=9, ADMIN1!$BU52, $C$3=10, ADMIN1!$BX52, $C$3=11, ADMIN1!$CA52, $C$3=12, ADMIN1!$CD52, $C$3=13, ADMIN1!$CG52, $C$3=14, ADMIN1!$CJ52, $C$3=15, ADMIN1!$CM52, $C$3=16, ADMIN1!CP52, $C$3=17, ADMIN1!CS52, $C$3=18, ADMIN1!CV52, $C$3=19, ADMIN1!CY52, $C$3=20, ADMIN1!DB52)</f>
        <v>-</v>
      </c>
      <c r="F49" s="122" t="e">
        <f>_xlfn.IFS($C$3=1, ADMIN1!$AX52, $C$3=2, ADMIN1!$BA52, $C$3=3, ADMIN1!$BD52, $C$3=4, ADMIN1!$BG52, $C$3=5, ADMIN1!$BJ52, $C$3=6, ADMIN1!$BM52, $C$3=7, ADMIN1!$BP52, $C$3=8, ADMIN1!$BS52, $C$3=9, ADMIN1!$BV52, $C$3=10, ADMIN1!$BY52, $C$3=11, ADMIN1!$CB52, $C$3=12, ADMIN1!$CE52, $C$3=13, ADMIN1!$CH52, $C$3=14, ADMIN1!$CK52, $C$3=15, ADMIN1!$CN52, $C$3=16, ADMIN1!CQ52, $C$3=17, ADMIN1!CT52, $C$3=18, ADMIN1!CW52, $C$3=19, ADMIN1!CZ52, $C$3=20, ADMIN1!DC52)</f>
        <v>#VALUE!</v>
      </c>
    </row>
    <row r="50" spans="1:6" s="115" customFormat="1" ht="30" customHeight="1" x14ac:dyDescent="0.2">
      <c r="A50" s="119" t="e">
        <f>_xlfn.IFS($C$3=1, ADMIN1!$A53, $C$3=2, ADMIN1!$B53, $C$3=3, ADMIN1!$C53, $C$3=4, ADMIN1!$D53, $C$3=5, ADMIN1!$E53, $C$3=6, ADMIN1!$F53, $C$3=7, ADMIN1!$G53, $C$3=8, ADMIN1!$H53, $C$3=9, ADMIN1!$I53, $C$3=10, ADMIN1!$J53, $C$3=11, ADMIN1!$K53, $C$3=12, ADMIN1!$L53, $C$3=13, ADMIN1!$M53, $C$3=14, ADMIN1!$N53, $C$3=15, ADMIN1!$O53, $C$3=16, ADMIN1!$P53, $C$3=17, ADMIN1!$Q53, $C$3=18, ADMIN1!$R53, $C$3=19, ADMIN1!$S53, $C$3=20, ADMIN1!$T53)</f>
        <v>#VALUE!</v>
      </c>
      <c r="B50" s="120">
        <f>ADMIN1!V53</f>
        <v>3017</v>
      </c>
      <c r="C50" s="338" t="str">
        <f>ADMIN1!W53</f>
        <v>Carotte sans fane</v>
      </c>
      <c r="D50" s="120" t="str">
        <f>ADMIN1!AA53</f>
        <v>kg</v>
      </c>
      <c r="E50" s="121" t="str">
        <f>_xlfn.IFS($C$3=1, ADMIN1!$AW53, $C$3=2, ADMIN1!$AZ53, $C$3=3, ADMIN1!$BC53, $C$3=4, ADMIN1!$BF53, $C$3=5, ADMIN1!$BI53, $C$3=6, ADMIN1!$BL53, $C$3=7, ADMIN1!$BO53, $C$3=8, ADMIN1!$BR53, $C$3=9, ADMIN1!$BU53, $C$3=10, ADMIN1!$BX53, $C$3=11, ADMIN1!$CA53, $C$3=12, ADMIN1!$CD53, $C$3=13, ADMIN1!$CG53, $C$3=14, ADMIN1!$CJ53, $C$3=15, ADMIN1!$CM53, $C$3=16, ADMIN1!CP53, $C$3=17, ADMIN1!CS53, $C$3=18, ADMIN1!CV53, $C$3=19, ADMIN1!CY53, $C$3=20, ADMIN1!DB53)</f>
        <v>-</v>
      </c>
      <c r="F50" s="122" t="e">
        <f>_xlfn.IFS($C$3=1, ADMIN1!$AX53, $C$3=2, ADMIN1!$BA53, $C$3=3, ADMIN1!$BD53, $C$3=4, ADMIN1!$BG53, $C$3=5, ADMIN1!$BJ53, $C$3=6, ADMIN1!$BM53, $C$3=7, ADMIN1!$BP53, $C$3=8, ADMIN1!$BS53, $C$3=9, ADMIN1!$BV53, $C$3=10, ADMIN1!$BY53, $C$3=11, ADMIN1!$CB53, $C$3=12, ADMIN1!$CE53, $C$3=13, ADMIN1!$CH53, $C$3=14, ADMIN1!$CK53, $C$3=15, ADMIN1!$CN53, $C$3=16, ADMIN1!CQ53, $C$3=17, ADMIN1!CT53, $C$3=18, ADMIN1!CW53, $C$3=19, ADMIN1!CZ53, $C$3=20, ADMIN1!DC53)</f>
        <v>#VALUE!</v>
      </c>
    </row>
    <row r="51" spans="1:6" s="115" customFormat="1" ht="30" customHeight="1" x14ac:dyDescent="0.2">
      <c r="A51" s="119" t="e">
        <f>_xlfn.IFS($C$3=1, ADMIN1!$A54, $C$3=2, ADMIN1!$B54, $C$3=3, ADMIN1!$C54, $C$3=4, ADMIN1!$D54, $C$3=5, ADMIN1!$E54, $C$3=6, ADMIN1!$F54, $C$3=7, ADMIN1!$G54, $C$3=8, ADMIN1!$H54, $C$3=9, ADMIN1!$I54, $C$3=10, ADMIN1!$J54, $C$3=11, ADMIN1!$K54, $C$3=12, ADMIN1!$L54, $C$3=13, ADMIN1!$M54, $C$3=14, ADMIN1!$N54, $C$3=15, ADMIN1!$O54, $C$3=16, ADMIN1!$P54, $C$3=17, ADMIN1!$Q54, $C$3=18, ADMIN1!$R54, $C$3=19, ADMIN1!$S54, $C$3=20, ADMIN1!$T54)</f>
        <v>#VALUE!</v>
      </c>
      <c r="B51" s="120">
        <f>ADMIN1!V54</f>
        <v>1034</v>
      </c>
      <c r="C51" s="338" t="str">
        <f>ADMIN1!W54</f>
        <v>Carotte sans fane BIO</v>
      </c>
      <c r="D51" s="120" t="str">
        <f>ADMIN1!AA54</f>
        <v>kg</v>
      </c>
      <c r="E51" s="121" t="str">
        <f>_xlfn.IFS($C$3=1, ADMIN1!$AW54, $C$3=2, ADMIN1!$AZ54, $C$3=3, ADMIN1!$BC54, $C$3=4, ADMIN1!$BF54, $C$3=5, ADMIN1!$BI54, $C$3=6, ADMIN1!$BL54, $C$3=7, ADMIN1!$BO54, $C$3=8, ADMIN1!$BR54, $C$3=9, ADMIN1!$BU54, $C$3=10, ADMIN1!$BX54, $C$3=11, ADMIN1!$CA54, $C$3=12, ADMIN1!$CD54, $C$3=13, ADMIN1!$CG54, $C$3=14, ADMIN1!$CJ54, $C$3=15, ADMIN1!$CM54, $C$3=16, ADMIN1!CP54, $C$3=17, ADMIN1!CS54, $C$3=18, ADMIN1!CV54, $C$3=19, ADMIN1!CY54, $C$3=20, ADMIN1!DB54)</f>
        <v>-</v>
      </c>
      <c r="F51" s="122" t="e">
        <f>_xlfn.IFS($C$3=1, ADMIN1!$AX54, $C$3=2, ADMIN1!$BA54, $C$3=3, ADMIN1!$BD54, $C$3=4, ADMIN1!$BG54, $C$3=5, ADMIN1!$BJ54, $C$3=6, ADMIN1!$BM54, $C$3=7, ADMIN1!$BP54, $C$3=8, ADMIN1!$BS54, $C$3=9, ADMIN1!$BV54, $C$3=10, ADMIN1!$BY54, $C$3=11, ADMIN1!$CB54, $C$3=12, ADMIN1!$CE54, $C$3=13, ADMIN1!$CH54, $C$3=14, ADMIN1!$CK54, $C$3=15, ADMIN1!$CN54, $C$3=16, ADMIN1!CQ54, $C$3=17, ADMIN1!CT54, $C$3=18, ADMIN1!CW54, $C$3=19, ADMIN1!CZ54, $C$3=20, ADMIN1!DC54)</f>
        <v>#VALUE!</v>
      </c>
    </row>
    <row r="52" spans="1:6" s="115" customFormat="1" ht="30" customHeight="1" x14ac:dyDescent="0.2">
      <c r="A52" s="119" t="e">
        <f>_xlfn.IFS($C$3=1, ADMIN1!$A55, $C$3=2, ADMIN1!$B55, $C$3=3, ADMIN1!$C55, $C$3=4, ADMIN1!$D55, $C$3=5, ADMIN1!$E55, $C$3=6, ADMIN1!$F55, $C$3=7, ADMIN1!$G55, $C$3=8, ADMIN1!$H55, $C$3=9, ADMIN1!$I55, $C$3=10, ADMIN1!$J55, $C$3=11, ADMIN1!$K55, $C$3=12, ADMIN1!$L55, $C$3=13, ADMIN1!$M55, $C$3=14, ADMIN1!$N55, $C$3=15, ADMIN1!$O55, $C$3=16, ADMIN1!$P55, $C$3=17, ADMIN1!$Q55, $C$3=18, ADMIN1!$R55, $C$3=19, ADMIN1!$S55, $C$3=20, ADMIN1!$T55)</f>
        <v>#VALUE!</v>
      </c>
      <c r="B52" s="120">
        <f>ADMIN1!V55</f>
        <v>6117</v>
      </c>
      <c r="C52" s="338" t="str">
        <f>ADMIN1!W55</f>
        <v>Caroube de l'Alpujarra BIO (env 400g)</v>
      </c>
      <c r="D52" s="120" t="str">
        <f>ADMIN1!AA55</f>
        <v>Pièce</v>
      </c>
      <c r="E52" s="121" t="str">
        <f>_xlfn.IFS($C$3=1, ADMIN1!$AW55, $C$3=2, ADMIN1!$AZ55, $C$3=3, ADMIN1!$BC55, $C$3=4, ADMIN1!$BF55, $C$3=5, ADMIN1!$BI55, $C$3=6, ADMIN1!$BL55, $C$3=7, ADMIN1!$BO55, $C$3=8, ADMIN1!$BR55, $C$3=9, ADMIN1!$BU55, $C$3=10, ADMIN1!$BX55, $C$3=11, ADMIN1!$CA55, $C$3=12, ADMIN1!$CD55, $C$3=13, ADMIN1!$CG55, $C$3=14, ADMIN1!$CJ55, $C$3=15, ADMIN1!$CM55, $C$3=16, ADMIN1!CP55, $C$3=17, ADMIN1!CS55, $C$3=18, ADMIN1!CV55, $C$3=19, ADMIN1!CY55, $C$3=20, ADMIN1!DB55)</f>
        <v>-</v>
      </c>
      <c r="F52" s="122" t="e">
        <f>_xlfn.IFS($C$3=1, ADMIN1!$AX55, $C$3=2, ADMIN1!$BA55, $C$3=3, ADMIN1!$BD55, $C$3=4, ADMIN1!$BG55, $C$3=5, ADMIN1!$BJ55, $C$3=6, ADMIN1!$BM55, $C$3=7, ADMIN1!$BP55, $C$3=8, ADMIN1!$BS55, $C$3=9, ADMIN1!$BV55, $C$3=10, ADMIN1!$BY55, $C$3=11, ADMIN1!$CB55, $C$3=12, ADMIN1!$CE55, $C$3=13, ADMIN1!$CH55, $C$3=14, ADMIN1!$CK55, $C$3=15, ADMIN1!$CN55, $C$3=16, ADMIN1!CQ55, $C$3=17, ADMIN1!CT55, $C$3=18, ADMIN1!CW55, $C$3=19, ADMIN1!CZ55, $C$3=20, ADMIN1!DC55)</f>
        <v>#VALUE!</v>
      </c>
    </row>
    <row r="53" spans="1:6" s="115" customFormat="1" ht="30" customHeight="1" x14ac:dyDescent="0.2">
      <c r="A53" s="119" t="e">
        <f>_xlfn.IFS($C$3=1, ADMIN1!$A56, $C$3=2, ADMIN1!$B56, $C$3=3, ADMIN1!$C56, $C$3=4, ADMIN1!$D56, $C$3=5, ADMIN1!$E56, $C$3=6, ADMIN1!$F56, $C$3=7, ADMIN1!$G56, $C$3=8, ADMIN1!$H56, $C$3=9, ADMIN1!$I56, $C$3=10, ADMIN1!$J56, $C$3=11, ADMIN1!$K56, $C$3=12, ADMIN1!$L56, $C$3=13, ADMIN1!$M56, $C$3=14, ADMIN1!$N56, $C$3=15, ADMIN1!$O56, $C$3=16, ADMIN1!$P56, $C$3=17, ADMIN1!$Q56, $C$3=18, ADMIN1!$R56, $C$3=19, ADMIN1!$S56, $C$3=20, ADMIN1!$T56)</f>
        <v>#VALUE!</v>
      </c>
      <c r="B53" s="120">
        <f>ADMIN1!V56</f>
        <v>3023</v>
      </c>
      <c r="C53" s="338" t="str">
        <f>ADMIN1!W56</f>
        <v>Céleri vert</v>
      </c>
      <c r="D53" s="120" t="str">
        <f>ADMIN1!AA56</f>
        <v>kg</v>
      </c>
      <c r="E53" s="121" t="str">
        <f>_xlfn.IFS($C$3=1, ADMIN1!$AW56, $C$3=2, ADMIN1!$AZ56, $C$3=3, ADMIN1!$BC56, $C$3=4, ADMIN1!$BF56, $C$3=5, ADMIN1!$BI56, $C$3=6, ADMIN1!$BL56, $C$3=7, ADMIN1!$BO56, $C$3=8, ADMIN1!$BR56, $C$3=9, ADMIN1!$BU56, $C$3=10, ADMIN1!$BX56, $C$3=11, ADMIN1!$CA56, $C$3=12, ADMIN1!$CD56, $C$3=13, ADMIN1!$CG56, $C$3=14, ADMIN1!$CJ56, $C$3=15, ADMIN1!$CM56, $C$3=16, ADMIN1!CP56, $C$3=17, ADMIN1!CS56, $C$3=18, ADMIN1!CV56, $C$3=19, ADMIN1!CY56, $C$3=20, ADMIN1!DB56)</f>
        <v>-</v>
      </c>
      <c r="F53" s="122" t="e">
        <f>_xlfn.IFS($C$3=1, ADMIN1!$AX56, $C$3=2, ADMIN1!$BA56, $C$3=3, ADMIN1!$BD56, $C$3=4, ADMIN1!$BG56, $C$3=5, ADMIN1!$BJ56, $C$3=6, ADMIN1!$BM56, $C$3=7, ADMIN1!$BP56, $C$3=8, ADMIN1!$BS56, $C$3=9, ADMIN1!$BV56, $C$3=10, ADMIN1!$BY56, $C$3=11, ADMIN1!$CB56, $C$3=12, ADMIN1!$CE56, $C$3=13, ADMIN1!$CH56, $C$3=14, ADMIN1!$CK56, $C$3=15, ADMIN1!$CN56, $C$3=16, ADMIN1!CQ56, $C$3=17, ADMIN1!CT56, $C$3=18, ADMIN1!CW56, $C$3=19, ADMIN1!CZ56, $C$3=20, ADMIN1!DC56)</f>
        <v>#VALUE!</v>
      </c>
    </row>
    <row r="54" spans="1:6" s="115" customFormat="1" ht="30" customHeight="1" x14ac:dyDescent="0.2">
      <c r="A54" s="119" t="e">
        <f>_xlfn.IFS($C$3=1, ADMIN1!$A57, $C$3=2, ADMIN1!$B57, $C$3=3, ADMIN1!$C57, $C$3=4, ADMIN1!$D57, $C$3=5, ADMIN1!$E57, $C$3=6, ADMIN1!$F57, $C$3=7, ADMIN1!$G57, $C$3=8, ADMIN1!$H57, $C$3=9, ADMIN1!$I57, $C$3=10, ADMIN1!$J57, $C$3=11, ADMIN1!$K57, $C$3=12, ADMIN1!$L57, $C$3=13, ADMIN1!$M57, $C$3=14, ADMIN1!$N57, $C$3=15, ADMIN1!$O57, $C$3=16, ADMIN1!$P57, $C$3=17, ADMIN1!$Q57, $C$3=18, ADMIN1!$R57, $C$3=19, ADMIN1!$S57, $C$3=20, ADMIN1!$T57)</f>
        <v>#VALUE!</v>
      </c>
      <c r="B54" s="120">
        <f>ADMIN1!V57</f>
        <v>1117</v>
      </c>
      <c r="C54" s="338" t="str">
        <f>ADMIN1!W57</f>
        <v>Céleri vert BIO</v>
      </c>
      <c r="D54" s="120" t="str">
        <f>ADMIN1!AA57</f>
        <v>kg</v>
      </c>
      <c r="E54" s="121" t="str">
        <f>_xlfn.IFS($C$3=1, ADMIN1!$AW57, $C$3=2, ADMIN1!$AZ57, $C$3=3, ADMIN1!$BC57, $C$3=4, ADMIN1!$BF57, $C$3=5, ADMIN1!$BI57, $C$3=6, ADMIN1!$BL57, $C$3=7, ADMIN1!$BO57, $C$3=8, ADMIN1!$BR57, $C$3=9, ADMIN1!$BU57, $C$3=10, ADMIN1!$BX57, $C$3=11, ADMIN1!$CA57, $C$3=12, ADMIN1!$CD57, $C$3=13, ADMIN1!$CG57, $C$3=14, ADMIN1!$CJ57, $C$3=15, ADMIN1!$CM57, $C$3=16, ADMIN1!CP57, $C$3=17, ADMIN1!CS57, $C$3=18, ADMIN1!CV57, $C$3=19, ADMIN1!CY57, $C$3=20, ADMIN1!DB57)</f>
        <v>-</v>
      </c>
      <c r="F54" s="122" t="e">
        <f>_xlfn.IFS($C$3=1, ADMIN1!$AX57, $C$3=2, ADMIN1!$BA57, $C$3=3, ADMIN1!$BD57, $C$3=4, ADMIN1!$BG57, $C$3=5, ADMIN1!$BJ57, $C$3=6, ADMIN1!$BM57, $C$3=7, ADMIN1!$BP57, $C$3=8, ADMIN1!$BS57, $C$3=9, ADMIN1!$BV57, $C$3=10, ADMIN1!$BY57, $C$3=11, ADMIN1!$CB57, $C$3=12, ADMIN1!$CE57, $C$3=13, ADMIN1!$CH57, $C$3=14, ADMIN1!$CK57, $C$3=15, ADMIN1!$CN57, $C$3=16, ADMIN1!CQ57, $C$3=17, ADMIN1!CT57, $C$3=18, ADMIN1!CW57, $C$3=19, ADMIN1!CZ57, $C$3=20, ADMIN1!DC57)</f>
        <v>#VALUE!</v>
      </c>
    </row>
    <row r="55" spans="1:6" s="115" customFormat="1" ht="30" customHeight="1" x14ac:dyDescent="0.2">
      <c r="A55" s="119" t="e">
        <f>_xlfn.IFS($C$3=1, ADMIN1!$A58, $C$3=2, ADMIN1!$B58, $C$3=3, ADMIN1!$C58, $C$3=4, ADMIN1!$D58, $C$3=5, ADMIN1!$E58, $C$3=6, ADMIN1!$F58, $C$3=7, ADMIN1!$G58, $C$3=8, ADMIN1!$H58, $C$3=9, ADMIN1!$I58, $C$3=10, ADMIN1!$J58, $C$3=11, ADMIN1!$K58, $C$3=12, ADMIN1!$L58, $C$3=13, ADMIN1!$M58, $C$3=14, ADMIN1!$N58, $C$3=15, ADMIN1!$O58, $C$3=16, ADMIN1!$P58, $C$3=17, ADMIN1!$Q58, $C$3=18, ADMIN1!$R58, $C$3=19, ADMIN1!$S58, $C$3=20, ADMIN1!$T58)</f>
        <v>#VALUE!</v>
      </c>
      <c r="B55" s="120">
        <f>ADMIN1!V58</f>
        <v>1572</v>
      </c>
      <c r="C55" s="338" t="str">
        <f>ADMIN1!W58</f>
        <v>Chia BIO (env. 1kg)</v>
      </c>
      <c r="D55" s="120" t="str">
        <f>ADMIN1!AA58</f>
        <v>Pièce</v>
      </c>
      <c r="E55" s="121" t="str">
        <f>_xlfn.IFS($C$3=1, ADMIN1!$AW58, $C$3=2, ADMIN1!$AZ58, $C$3=3, ADMIN1!$BC58, $C$3=4, ADMIN1!$BF58, $C$3=5, ADMIN1!$BI58, $C$3=6, ADMIN1!$BL58, $C$3=7, ADMIN1!$BO58, $C$3=8, ADMIN1!$BR58, $C$3=9, ADMIN1!$BU58, $C$3=10, ADMIN1!$BX58, $C$3=11, ADMIN1!$CA58, $C$3=12, ADMIN1!$CD58, $C$3=13, ADMIN1!$CG58, $C$3=14, ADMIN1!$CJ58, $C$3=15, ADMIN1!$CM58, $C$3=16, ADMIN1!CP58, $C$3=17, ADMIN1!CS58, $C$3=18, ADMIN1!CV58, $C$3=19, ADMIN1!CY58, $C$3=20, ADMIN1!DB58)</f>
        <v>-</v>
      </c>
      <c r="F55" s="122" t="e">
        <f>_xlfn.IFS($C$3=1, ADMIN1!$AX58, $C$3=2, ADMIN1!$BA58, $C$3=3, ADMIN1!$BD58, $C$3=4, ADMIN1!$BG58, $C$3=5, ADMIN1!$BJ58, $C$3=6, ADMIN1!$BM58, $C$3=7, ADMIN1!$BP58, $C$3=8, ADMIN1!$BS58, $C$3=9, ADMIN1!$BV58, $C$3=10, ADMIN1!$BY58, $C$3=11, ADMIN1!$CB58, $C$3=12, ADMIN1!$CE58, $C$3=13, ADMIN1!$CH58, $C$3=14, ADMIN1!$CK58, $C$3=15, ADMIN1!$CN58, $C$3=16, ADMIN1!CQ58, $C$3=17, ADMIN1!CT58, $C$3=18, ADMIN1!CW58, $C$3=19, ADMIN1!CZ58, $C$3=20, ADMIN1!DC58)</f>
        <v>#VALUE!</v>
      </c>
    </row>
    <row r="56" spans="1:6" s="115" customFormat="1" ht="30" customHeight="1" x14ac:dyDescent="0.2">
      <c r="A56" s="119" t="e">
        <f>_xlfn.IFS($C$3=1, ADMIN1!$A59, $C$3=2, ADMIN1!$B59, $C$3=3, ADMIN1!$C59, $C$3=4, ADMIN1!$D59, $C$3=5, ADMIN1!$E59, $C$3=6, ADMIN1!$F59, $C$3=7, ADMIN1!$G59, $C$3=8, ADMIN1!$H59, $C$3=9, ADMIN1!$I59, $C$3=10, ADMIN1!$J59, $C$3=11, ADMIN1!$K59, $C$3=12, ADMIN1!$L59, $C$3=13, ADMIN1!$M59, $C$3=14, ADMIN1!$N59, $C$3=15, ADMIN1!$O59, $C$3=16, ADMIN1!$P59, $C$3=17, ADMIN1!$Q59, $C$3=18, ADMIN1!$R59, $C$3=19, ADMIN1!$S59, $C$3=20, ADMIN1!$T59)</f>
        <v>#VALUE!</v>
      </c>
      <c r="B56" s="120">
        <f>ADMIN1!V59</f>
        <v>1611</v>
      </c>
      <c r="C56" s="338" t="str">
        <f>ADMIN1!W59</f>
        <v>Chips de coco CRU BIO (env. 1kg)</v>
      </c>
      <c r="D56" s="120" t="str">
        <f>ADMIN1!AA59</f>
        <v>Pièce</v>
      </c>
      <c r="E56" s="121" t="str">
        <f>_xlfn.IFS($C$3=1, ADMIN1!$AW59, $C$3=2, ADMIN1!$AZ59, $C$3=3, ADMIN1!$BC59, $C$3=4, ADMIN1!$BF59, $C$3=5, ADMIN1!$BI59, $C$3=6, ADMIN1!$BL59, $C$3=7, ADMIN1!$BO59, $C$3=8, ADMIN1!$BR59, $C$3=9, ADMIN1!$BU59, $C$3=10, ADMIN1!$BX59, $C$3=11, ADMIN1!$CA59, $C$3=12, ADMIN1!$CD59, $C$3=13, ADMIN1!$CG59, $C$3=14, ADMIN1!$CJ59, $C$3=15, ADMIN1!$CM59, $C$3=16, ADMIN1!CP59, $C$3=17, ADMIN1!CS59, $C$3=18, ADMIN1!CV59, $C$3=19, ADMIN1!CY59, $C$3=20, ADMIN1!DB59)</f>
        <v>-</v>
      </c>
      <c r="F56" s="122" t="e">
        <f>_xlfn.IFS($C$3=1, ADMIN1!$AX59, $C$3=2, ADMIN1!$BA59, $C$3=3, ADMIN1!$BD59, $C$3=4, ADMIN1!$BG59, $C$3=5, ADMIN1!$BJ59, $C$3=6, ADMIN1!$BM59, $C$3=7, ADMIN1!$BP59, $C$3=8, ADMIN1!$BS59, $C$3=9, ADMIN1!$BV59, $C$3=10, ADMIN1!$BY59, $C$3=11, ADMIN1!$CB59, $C$3=12, ADMIN1!$CE59, $C$3=13, ADMIN1!$CH59, $C$3=14, ADMIN1!$CK59, $C$3=15, ADMIN1!$CN59, $C$3=16, ADMIN1!CQ59, $C$3=17, ADMIN1!CT59, $C$3=18, ADMIN1!CW59, $C$3=19, ADMIN1!CZ59, $C$3=20, ADMIN1!DC59)</f>
        <v>#VALUE!</v>
      </c>
    </row>
    <row r="57" spans="1:6" s="115" customFormat="1" ht="30" customHeight="1" x14ac:dyDescent="0.2">
      <c r="A57" s="119" t="e">
        <f>_xlfn.IFS($C$3=1, ADMIN1!$A60, $C$3=2, ADMIN1!$B60, $C$3=3, ADMIN1!$C60, $C$3=4, ADMIN1!$D60, $C$3=5, ADMIN1!$E60, $C$3=6, ADMIN1!$F60, $C$3=7, ADMIN1!$G60, $C$3=8, ADMIN1!$H60, $C$3=9, ADMIN1!$I60, $C$3=10, ADMIN1!$J60, $C$3=11, ADMIN1!$K60, $C$3=12, ADMIN1!$L60, $C$3=13, ADMIN1!$M60, $C$3=14, ADMIN1!$N60, $C$3=15, ADMIN1!$O60, $C$3=16, ADMIN1!$P60, $C$3=17, ADMIN1!$Q60, $C$3=18, ADMIN1!$R60, $C$3=19, ADMIN1!$S60, $C$3=20, ADMIN1!$T60)</f>
        <v>#VALUE!</v>
      </c>
      <c r="B57" s="120">
        <f>ADMIN1!V60</f>
        <v>3032</v>
      </c>
      <c r="C57" s="338" t="str">
        <f>ADMIN1!W60</f>
        <v>Chirimoya (grand)</v>
      </c>
      <c r="D57" s="120" t="str">
        <f>ADMIN1!AA60</f>
        <v>kg</v>
      </c>
      <c r="E57" s="121" t="str">
        <f>_xlfn.IFS($C$3=1, ADMIN1!$AW60, $C$3=2, ADMIN1!$AZ60, $C$3=3, ADMIN1!$BC60, $C$3=4, ADMIN1!$BF60, $C$3=5, ADMIN1!$BI60, $C$3=6, ADMIN1!$BL60, $C$3=7, ADMIN1!$BO60, $C$3=8, ADMIN1!$BR60, $C$3=9, ADMIN1!$BU60, $C$3=10, ADMIN1!$BX60, $C$3=11, ADMIN1!$CA60, $C$3=12, ADMIN1!$CD60, $C$3=13, ADMIN1!$CG60, $C$3=14, ADMIN1!$CJ60, $C$3=15, ADMIN1!$CM60, $C$3=16, ADMIN1!CP60, $C$3=17, ADMIN1!CS60, $C$3=18, ADMIN1!CV60, $C$3=19, ADMIN1!CY60, $C$3=20, ADMIN1!DB60)</f>
        <v>-</v>
      </c>
      <c r="F57" s="122" t="e">
        <f>_xlfn.IFS($C$3=1, ADMIN1!$AX60, $C$3=2, ADMIN1!$BA60, $C$3=3, ADMIN1!$BD60, $C$3=4, ADMIN1!$BG60, $C$3=5, ADMIN1!$BJ60, $C$3=6, ADMIN1!$BM60, $C$3=7, ADMIN1!$BP60, $C$3=8, ADMIN1!$BS60, $C$3=9, ADMIN1!$BV60, $C$3=10, ADMIN1!$BY60, $C$3=11, ADMIN1!$CB60, $C$3=12, ADMIN1!$CE60, $C$3=13, ADMIN1!$CH60, $C$3=14, ADMIN1!$CK60, $C$3=15, ADMIN1!$CN60, $C$3=16, ADMIN1!CQ60, $C$3=17, ADMIN1!CT60, $C$3=18, ADMIN1!CW60, $C$3=19, ADMIN1!CZ60, $C$3=20, ADMIN1!DC60)</f>
        <v>#VALUE!</v>
      </c>
    </row>
    <row r="58" spans="1:6" s="115" customFormat="1" ht="30" customHeight="1" x14ac:dyDescent="0.2">
      <c r="A58" s="119" t="e">
        <f>_xlfn.IFS($C$3=1, ADMIN1!$A61, $C$3=2, ADMIN1!$B61, $C$3=3, ADMIN1!$C61, $C$3=4, ADMIN1!$D61, $C$3=5, ADMIN1!$E61, $C$3=6, ADMIN1!$F61, $C$3=7, ADMIN1!$G61, $C$3=8, ADMIN1!$H61, $C$3=9, ADMIN1!$I61, $C$3=10, ADMIN1!$J61, $C$3=11, ADMIN1!$K61, $C$3=12, ADMIN1!$L61, $C$3=13, ADMIN1!$M61, $C$3=14, ADMIN1!$N61, $C$3=15, ADMIN1!$O61, $C$3=16, ADMIN1!$P61, $C$3=17, ADMIN1!$Q61, $C$3=18, ADMIN1!$R61, $C$3=19, ADMIN1!$S61, $C$3=20, ADMIN1!$T61)</f>
        <v>#VALUE!</v>
      </c>
      <c r="B58" s="120">
        <f>ADMIN1!V61</f>
        <v>1178</v>
      </c>
      <c r="C58" s="338" t="str">
        <f>ADMIN1!W61</f>
        <v>Chirimoya BIO (production Rufino)</v>
      </c>
      <c r="D58" s="120" t="str">
        <f>ADMIN1!AA61</f>
        <v>kg</v>
      </c>
      <c r="E58" s="121" t="str">
        <f>_xlfn.IFS($C$3=1, ADMIN1!$AW61, $C$3=2, ADMIN1!$AZ61, $C$3=3, ADMIN1!$BC61, $C$3=4, ADMIN1!$BF61, $C$3=5, ADMIN1!$BI61, $C$3=6, ADMIN1!$BL61, $C$3=7, ADMIN1!$BO61, $C$3=8, ADMIN1!$BR61, $C$3=9, ADMIN1!$BU61, $C$3=10, ADMIN1!$BX61, $C$3=11, ADMIN1!$CA61, $C$3=12, ADMIN1!$CD61, $C$3=13, ADMIN1!$CG61, $C$3=14, ADMIN1!$CJ61, $C$3=15, ADMIN1!$CM61, $C$3=16, ADMIN1!CP61, $C$3=17, ADMIN1!CS61, $C$3=18, ADMIN1!CV61, $C$3=19, ADMIN1!CY61, $C$3=20, ADMIN1!DB61)</f>
        <v>-</v>
      </c>
      <c r="F58" s="122" t="e">
        <f>_xlfn.IFS($C$3=1, ADMIN1!$AX61, $C$3=2, ADMIN1!$BA61, $C$3=3, ADMIN1!$BD61, $C$3=4, ADMIN1!$BG61, $C$3=5, ADMIN1!$BJ61, $C$3=6, ADMIN1!$BM61, $C$3=7, ADMIN1!$BP61, $C$3=8, ADMIN1!$BS61, $C$3=9, ADMIN1!$BV61, $C$3=10, ADMIN1!$BY61, $C$3=11, ADMIN1!$CB61, $C$3=12, ADMIN1!$CE61, $C$3=13, ADMIN1!$CH61, $C$3=14, ADMIN1!$CK61, $C$3=15, ADMIN1!$CN61, $C$3=16, ADMIN1!CQ61, $C$3=17, ADMIN1!CT61, $C$3=18, ADMIN1!CW61, $C$3=19, ADMIN1!CZ61, $C$3=20, ADMIN1!DC61)</f>
        <v>#VALUE!</v>
      </c>
    </row>
    <row r="59" spans="1:6" s="115" customFormat="1" ht="30" customHeight="1" x14ac:dyDescent="0.2">
      <c r="A59" s="119" t="e">
        <f>_xlfn.IFS($C$3=1, ADMIN1!$A62, $C$3=2, ADMIN1!$B62, $C$3=3, ADMIN1!$C62, $C$3=4, ADMIN1!$D62, $C$3=5, ADMIN1!$E62, $C$3=6, ADMIN1!$F62, $C$3=7, ADMIN1!$G62, $C$3=8, ADMIN1!$H62, $C$3=9, ADMIN1!$I62, $C$3=10, ADMIN1!$J62, $C$3=11, ADMIN1!$K62, $C$3=12, ADMIN1!$L62, $C$3=13, ADMIN1!$M62, $C$3=14, ADMIN1!$N62, $C$3=15, ADMIN1!$O62, $C$3=16, ADMIN1!$P62, $C$3=17, ADMIN1!$Q62, $C$3=18, ADMIN1!$R62, $C$3=19, ADMIN1!$S62, $C$3=20, ADMIN1!$T62)</f>
        <v>#VALUE!</v>
      </c>
      <c r="B59" s="120">
        <f>ADMIN1!V62</f>
        <v>1209</v>
      </c>
      <c r="C59" s="338" t="str">
        <f>ADMIN1!W62</f>
        <v>Chou Kale BIO (production Rufino)</v>
      </c>
      <c r="D59" s="120" t="str">
        <f>ADMIN1!AA62</f>
        <v>kg</v>
      </c>
      <c r="E59" s="121" t="str">
        <f>_xlfn.IFS($C$3=1, ADMIN1!$AW62, $C$3=2, ADMIN1!$AZ62, $C$3=3, ADMIN1!$BC62, $C$3=4, ADMIN1!$BF62, $C$3=5, ADMIN1!$BI62, $C$3=6, ADMIN1!$BL62, $C$3=7, ADMIN1!$BO62, $C$3=8, ADMIN1!$BR62, $C$3=9, ADMIN1!$BU62, $C$3=10, ADMIN1!$BX62, $C$3=11, ADMIN1!$CA62, $C$3=12, ADMIN1!$CD62, $C$3=13, ADMIN1!$CG62, $C$3=14, ADMIN1!$CJ62, $C$3=15, ADMIN1!$CM62, $C$3=16, ADMIN1!CP62, $C$3=17, ADMIN1!CS62, $C$3=18, ADMIN1!CV62, $C$3=19, ADMIN1!CY62, $C$3=20, ADMIN1!DB62)</f>
        <v>-</v>
      </c>
      <c r="F59" s="122" t="e">
        <f>_xlfn.IFS($C$3=1, ADMIN1!$AX62, $C$3=2, ADMIN1!$BA62, $C$3=3, ADMIN1!$BD62, $C$3=4, ADMIN1!$BG62, $C$3=5, ADMIN1!$BJ62, $C$3=6, ADMIN1!$BM62, $C$3=7, ADMIN1!$BP62, $C$3=8, ADMIN1!$BS62, $C$3=9, ADMIN1!$BV62, $C$3=10, ADMIN1!$BY62, $C$3=11, ADMIN1!$CB62, $C$3=12, ADMIN1!$CE62, $C$3=13, ADMIN1!$CH62, $C$3=14, ADMIN1!$CK62, $C$3=15, ADMIN1!$CN62, $C$3=16, ADMIN1!CQ62, $C$3=17, ADMIN1!CT62, $C$3=18, ADMIN1!CW62, $C$3=19, ADMIN1!CZ62, $C$3=20, ADMIN1!DC62)</f>
        <v>#VALUE!</v>
      </c>
    </row>
    <row r="60" spans="1:6" s="115" customFormat="1" ht="30" customHeight="1" x14ac:dyDescent="0.2">
      <c r="A60" s="119" t="e">
        <f>_xlfn.IFS($C$3=1, ADMIN1!$A63, $C$3=2, ADMIN1!$B63, $C$3=3, ADMIN1!$C63, $C$3=4, ADMIN1!$D63, $C$3=5, ADMIN1!$E63, $C$3=6, ADMIN1!$F63, $C$3=7, ADMIN1!$G63, $C$3=8, ADMIN1!$H63, $C$3=9, ADMIN1!$I63, $C$3=10, ADMIN1!$J63, $C$3=11, ADMIN1!$K63, $C$3=12, ADMIN1!$L63, $C$3=13, ADMIN1!$M63, $C$3=14, ADMIN1!$N63, $C$3=15, ADMIN1!$O63, $C$3=16, ADMIN1!$P63, $C$3=17, ADMIN1!$Q63, $C$3=18, ADMIN1!$R63, $C$3=19, ADMIN1!$S63, $C$3=20, ADMIN1!$T63)</f>
        <v>#VALUE!</v>
      </c>
      <c r="B60" s="120">
        <f>ADMIN1!V63</f>
        <v>1626</v>
      </c>
      <c r="C60" s="338" t="str">
        <f>ADMIN1!W63</f>
        <v>Chou Kale Winterbor Crespa BIO baby (Production de Rufino)</v>
      </c>
      <c r="D60" s="120" t="str">
        <f>ADMIN1!AA63</f>
        <v>kg</v>
      </c>
      <c r="E60" s="121" t="str">
        <f>_xlfn.IFS($C$3=1, ADMIN1!$AW63, $C$3=2, ADMIN1!$AZ63, $C$3=3, ADMIN1!$BC63, $C$3=4, ADMIN1!$BF63, $C$3=5, ADMIN1!$BI63, $C$3=6, ADMIN1!$BL63, $C$3=7, ADMIN1!$BO63, $C$3=8, ADMIN1!$BR63, $C$3=9, ADMIN1!$BU63, $C$3=10, ADMIN1!$BX63, $C$3=11, ADMIN1!$CA63, $C$3=12, ADMIN1!$CD63, $C$3=13, ADMIN1!$CG63, $C$3=14, ADMIN1!$CJ63, $C$3=15, ADMIN1!$CM63, $C$3=16, ADMIN1!CP63, $C$3=17, ADMIN1!CS63, $C$3=18, ADMIN1!CV63, $C$3=19, ADMIN1!CY63, $C$3=20, ADMIN1!DB63)</f>
        <v>-</v>
      </c>
      <c r="F60" s="122" t="e">
        <f>_xlfn.IFS($C$3=1, ADMIN1!$AX63, $C$3=2, ADMIN1!$BA63, $C$3=3, ADMIN1!$BD63, $C$3=4, ADMIN1!$BG63, $C$3=5, ADMIN1!$BJ63, $C$3=6, ADMIN1!$BM63, $C$3=7, ADMIN1!$BP63, $C$3=8, ADMIN1!$BS63, $C$3=9, ADMIN1!$BV63, $C$3=10, ADMIN1!$BY63, $C$3=11, ADMIN1!$CB63, $C$3=12, ADMIN1!$CE63, $C$3=13, ADMIN1!$CH63, $C$3=14, ADMIN1!$CK63, $C$3=15, ADMIN1!$CN63, $C$3=16, ADMIN1!CQ63, $C$3=17, ADMIN1!CT63, $C$3=18, ADMIN1!CW63, $C$3=19, ADMIN1!CZ63, $C$3=20, ADMIN1!DC63)</f>
        <v>#VALUE!</v>
      </c>
    </row>
    <row r="61" spans="1:6" s="115" customFormat="1" ht="30" customHeight="1" x14ac:dyDescent="0.2">
      <c r="A61" s="119" t="e">
        <f>_xlfn.IFS($C$3=1, ADMIN1!$A64, $C$3=2, ADMIN1!$B64, $C$3=3, ADMIN1!$C64, $C$3=4, ADMIN1!$D64, $C$3=5, ADMIN1!$E64, $C$3=6, ADMIN1!$F64, $C$3=7, ADMIN1!$G64, $C$3=8, ADMIN1!$H64, $C$3=9, ADMIN1!$I64, $C$3=10, ADMIN1!$J64, $C$3=11, ADMIN1!$K64, $C$3=12, ADMIN1!$L64, $C$3=13, ADMIN1!$M64, $C$3=14, ADMIN1!$N64, $C$3=15, ADMIN1!$O64, $C$3=16, ADMIN1!$P64, $C$3=17, ADMIN1!$Q64, $C$3=18, ADMIN1!$R64, $C$3=19, ADMIN1!$S64, $C$3=20, ADMIN1!$T64)</f>
        <v>#VALUE!</v>
      </c>
      <c r="B61" s="120">
        <f>ADMIN1!V64</f>
        <v>1006</v>
      </c>
      <c r="C61" s="338" t="str">
        <f>ADMIN1!W64</f>
        <v>Chou vert BIO</v>
      </c>
      <c r="D61" s="120" t="str">
        <f>ADMIN1!AA64</f>
        <v>kg</v>
      </c>
      <c r="E61" s="121" t="str">
        <f>_xlfn.IFS($C$3=1, ADMIN1!$AW64, $C$3=2, ADMIN1!$AZ64, $C$3=3, ADMIN1!$BC64, $C$3=4, ADMIN1!$BF64, $C$3=5, ADMIN1!$BI64, $C$3=6, ADMIN1!$BL64, $C$3=7, ADMIN1!$BO64, $C$3=8, ADMIN1!$BR64, $C$3=9, ADMIN1!$BU64, $C$3=10, ADMIN1!$BX64, $C$3=11, ADMIN1!$CA64, $C$3=12, ADMIN1!$CD64, $C$3=13, ADMIN1!$CG64, $C$3=14, ADMIN1!$CJ64, $C$3=15, ADMIN1!$CM64, $C$3=16, ADMIN1!CP64, $C$3=17, ADMIN1!CS64, $C$3=18, ADMIN1!CV64, $C$3=19, ADMIN1!CY64, $C$3=20, ADMIN1!DB64)</f>
        <v>-</v>
      </c>
      <c r="F61" s="122" t="e">
        <f>_xlfn.IFS($C$3=1, ADMIN1!$AX64, $C$3=2, ADMIN1!$BA64, $C$3=3, ADMIN1!$BD64, $C$3=4, ADMIN1!$BG64, $C$3=5, ADMIN1!$BJ64, $C$3=6, ADMIN1!$BM64, $C$3=7, ADMIN1!$BP64, $C$3=8, ADMIN1!$BS64, $C$3=9, ADMIN1!$BV64, $C$3=10, ADMIN1!$BY64, $C$3=11, ADMIN1!$CB64, $C$3=12, ADMIN1!$CE64, $C$3=13, ADMIN1!$CH64, $C$3=14, ADMIN1!$CK64, $C$3=15, ADMIN1!$CN64, $C$3=16, ADMIN1!CQ64, $C$3=17, ADMIN1!CT64, $C$3=18, ADMIN1!CW64, $C$3=19, ADMIN1!CZ64, $C$3=20, ADMIN1!DC64)</f>
        <v>#VALUE!</v>
      </c>
    </row>
    <row r="62" spans="1:6" s="115" customFormat="1" ht="30" customHeight="1" x14ac:dyDescent="0.2">
      <c r="A62" s="119" t="e">
        <f>_xlfn.IFS($C$3=1, ADMIN1!$A65, $C$3=2, ADMIN1!$B65, $C$3=3, ADMIN1!$C65, $C$3=4, ADMIN1!$D65, $C$3=5, ADMIN1!$E65, $C$3=6, ADMIN1!$F65, $C$3=7, ADMIN1!$G65, $C$3=8, ADMIN1!$H65, $C$3=9, ADMIN1!$I65, $C$3=10, ADMIN1!$J65, $C$3=11, ADMIN1!$K65, $C$3=12, ADMIN1!$L65, $C$3=13, ADMIN1!$M65, $C$3=14, ADMIN1!$N65, $C$3=15, ADMIN1!$O65, $C$3=16, ADMIN1!$P65, $C$3=17, ADMIN1!$Q65, $C$3=18, ADMIN1!$R65, $C$3=19, ADMIN1!$S65, $C$3=20, ADMIN1!$T65)</f>
        <v>#VALUE!</v>
      </c>
      <c r="B62" s="120">
        <f>ADMIN1!V65</f>
        <v>5037</v>
      </c>
      <c r="C62" s="338" t="str">
        <f>ADMIN1!W65</f>
        <v>Citron Caviar (culture naturelle, plateau 200g)</v>
      </c>
      <c r="D62" s="120" t="str">
        <f>ADMIN1!AA65</f>
        <v>Pièce</v>
      </c>
      <c r="E62" s="121" t="str">
        <f>_xlfn.IFS($C$3=1, ADMIN1!$AW65, $C$3=2, ADMIN1!$AZ65, $C$3=3, ADMIN1!$BC65, $C$3=4, ADMIN1!$BF65, $C$3=5, ADMIN1!$BI65, $C$3=6, ADMIN1!$BL65, $C$3=7, ADMIN1!$BO65, $C$3=8, ADMIN1!$BR65, $C$3=9, ADMIN1!$BU65, $C$3=10, ADMIN1!$BX65, $C$3=11, ADMIN1!$CA65, $C$3=12, ADMIN1!$CD65, $C$3=13, ADMIN1!$CG65, $C$3=14, ADMIN1!$CJ65, $C$3=15, ADMIN1!$CM65, $C$3=16, ADMIN1!CP65, $C$3=17, ADMIN1!CS65, $C$3=18, ADMIN1!CV65, $C$3=19, ADMIN1!CY65, $C$3=20, ADMIN1!DB65)</f>
        <v>-</v>
      </c>
      <c r="F62" s="122" t="e">
        <f>_xlfn.IFS($C$3=1, ADMIN1!$AX65, $C$3=2, ADMIN1!$BA65, $C$3=3, ADMIN1!$BD65, $C$3=4, ADMIN1!$BG65, $C$3=5, ADMIN1!$BJ65, $C$3=6, ADMIN1!$BM65, $C$3=7, ADMIN1!$BP65, $C$3=8, ADMIN1!$BS65, $C$3=9, ADMIN1!$BV65, $C$3=10, ADMIN1!$BY65, $C$3=11, ADMIN1!$CB65, $C$3=12, ADMIN1!$CE65, $C$3=13, ADMIN1!$CH65, $C$3=14, ADMIN1!$CK65, $C$3=15, ADMIN1!$CN65, $C$3=16, ADMIN1!CQ65, $C$3=17, ADMIN1!CT65, $C$3=18, ADMIN1!CW65, $C$3=19, ADMIN1!CZ65, $C$3=20, ADMIN1!DC65)</f>
        <v>#VALUE!</v>
      </c>
    </row>
    <row r="63" spans="1:6" s="115" customFormat="1" ht="30" customHeight="1" x14ac:dyDescent="0.2">
      <c r="A63" s="119" t="e">
        <f>_xlfn.IFS($C$3=1, ADMIN1!$A66, $C$3=2, ADMIN1!$B66, $C$3=3, ADMIN1!$C66, $C$3=4, ADMIN1!$D66, $C$3=5, ADMIN1!$E66, $C$3=6, ADMIN1!$F66, $C$3=7, ADMIN1!$G66, $C$3=8, ADMIN1!$H66, $C$3=9, ADMIN1!$I66, $C$3=10, ADMIN1!$J66, $C$3=11, ADMIN1!$K66, $C$3=12, ADMIN1!$L66, $C$3=13, ADMIN1!$M66, $C$3=14, ADMIN1!$N66, $C$3=15, ADMIN1!$O66, $C$3=16, ADMIN1!$P66, $C$3=17, ADMIN1!$Q66, $C$3=18, ADMIN1!$R66, $C$3=19, ADMIN1!$S66, $C$3=20, ADMIN1!$T66)</f>
        <v>#VALUE!</v>
      </c>
      <c r="B63" s="120">
        <f>ADMIN1!V66</f>
        <v>5037</v>
      </c>
      <c r="C63" s="338" t="str">
        <f>ADMIN1!W66</f>
        <v>Citron Caviar (culture naturelle, plateau 500g)</v>
      </c>
      <c r="D63" s="120" t="str">
        <f>ADMIN1!AA66</f>
        <v>Pièce</v>
      </c>
      <c r="E63" s="121" t="str">
        <f>_xlfn.IFS($C$3=1, ADMIN1!$AW66, $C$3=2, ADMIN1!$AZ66, $C$3=3, ADMIN1!$BC66, $C$3=4, ADMIN1!$BF66, $C$3=5, ADMIN1!$BI66, $C$3=6, ADMIN1!$BL66, $C$3=7, ADMIN1!$BO66, $C$3=8, ADMIN1!$BR66, $C$3=9, ADMIN1!$BU66, $C$3=10, ADMIN1!$BX66, $C$3=11, ADMIN1!$CA66, $C$3=12, ADMIN1!$CD66, $C$3=13, ADMIN1!$CG66, $C$3=14, ADMIN1!$CJ66, $C$3=15, ADMIN1!$CM66, $C$3=16, ADMIN1!CP66, $C$3=17, ADMIN1!CS66, $C$3=18, ADMIN1!CV66, $C$3=19, ADMIN1!CY66, $C$3=20, ADMIN1!DB66)</f>
        <v>-</v>
      </c>
      <c r="F63" s="122" t="e">
        <f>_xlfn.IFS($C$3=1, ADMIN1!$AX66, $C$3=2, ADMIN1!$BA66, $C$3=3, ADMIN1!$BD66, $C$3=4, ADMIN1!$BG66, $C$3=5, ADMIN1!$BJ66, $C$3=6, ADMIN1!$BM66, $C$3=7, ADMIN1!$BP66, $C$3=8, ADMIN1!$BS66, $C$3=9, ADMIN1!$BV66, $C$3=10, ADMIN1!$BY66, $C$3=11, ADMIN1!$CB66, $C$3=12, ADMIN1!$CE66, $C$3=13, ADMIN1!$CH66, $C$3=14, ADMIN1!$CK66, $C$3=15, ADMIN1!$CN66, $C$3=16, ADMIN1!CQ66, $C$3=17, ADMIN1!CT66, $C$3=18, ADMIN1!CW66, $C$3=19, ADMIN1!CZ66, $C$3=20, ADMIN1!DC66)</f>
        <v>#VALUE!</v>
      </c>
    </row>
    <row r="64" spans="1:6" s="115" customFormat="1" ht="30" customHeight="1" x14ac:dyDescent="0.2">
      <c r="A64" s="119" t="e">
        <f>_xlfn.IFS($C$3=1, ADMIN1!$A67, $C$3=2, ADMIN1!$B67, $C$3=3, ADMIN1!$C67, $C$3=4, ADMIN1!$D67, $C$3=5, ADMIN1!$E67, $C$3=6, ADMIN1!$F67, $C$3=7, ADMIN1!$G67, $C$3=8, ADMIN1!$H67, $C$3=9, ADMIN1!$I67, $C$3=10, ADMIN1!$J67, $C$3=11, ADMIN1!$K67, $C$3=12, ADMIN1!$L67, $C$3=13, ADMIN1!$M67, $C$3=14, ADMIN1!$N67, $C$3=15, ADMIN1!$O67, $C$3=16, ADMIN1!$P67, $C$3=17, ADMIN1!$Q67, $C$3=18, ADMIN1!$R67, $C$3=19, ADMIN1!$S67, $C$3=20, ADMIN1!$T67)</f>
        <v>#VALUE!</v>
      </c>
      <c r="B64" s="120">
        <f>ADMIN1!V67</f>
        <v>6019</v>
      </c>
      <c r="C64" s="338" t="str">
        <f>ADMIN1!W67</f>
        <v>Citron Caviar BIO
    - (plateau de 200g)</v>
      </c>
      <c r="D64" s="120" t="str">
        <f>ADMIN1!AA67</f>
        <v>200g</v>
      </c>
      <c r="E64" s="121" t="str">
        <f>_xlfn.IFS($C$3=1, ADMIN1!$AW67, $C$3=2, ADMIN1!$AZ67, $C$3=3, ADMIN1!$BC67, $C$3=4, ADMIN1!$BF67, $C$3=5, ADMIN1!$BI67, $C$3=6, ADMIN1!$BL67, $C$3=7, ADMIN1!$BO67, $C$3=8, ADMIN1!$BR67, $C$3=9, ADMIN1!$BU67, $C$3=10, ADMIN1!$BX67, $C$3=11, ADMIN1!$CA67, $C$3=12, ADMIN1!$CD67, $C$3=13, ADMIN1!$CG67, $C$3=14, ADMIN1!$CJ67, $C$3=15, ADMIN1!$CM67, $C$3=16, ADMIN1!CP67, $C$3=17, ADMIN1!CS67, $C$3=18, ADMIN1!CV67, $C$3=19, ADMIN1!CY67, $C$3=20, ADMIN1!DB67)</f>
        <v>-</v>
      </c>
      <c r="F64" s="122" t="e">
        <f>_xlfn.IFS($C$3=1, ADMIN1!$AX67, $C$3=2, ADMIN1!$BA67, $C$3=3, ADMIN1!$BD67, $C$3=4, ADMIN1!$BG67, $C$3=5, ADMIN1!$BJ67, $C$3=6, ADMIN1!$BM67, $C$3=7, ADMIN1!$BP67, $C$3=8, ADMIN1!$BS67, $C$3=9, ADMIN1!$BV67, $C$3=10, ADMIN1!$BY67, $C$3=11, ADMIN1!$CB67, $C$3=12, ADMIN1!$CE67, $C$3=13, ADMIN1!$CH67, $C$3=14, ADMIN1!$CK67, $C$3=15, ADMIN1!$CN67, $C$3=16, ADMIN1!CQ67, $C$3=17, ADMIN1!CT67, $C$3=18, ADMIN1!CW67, $C$3=19, ADMIN1!CZ67, $C$3=20, ADMIN1!DC67)</f>
        <v>#VALUE!</v>
      </c>
    </row>
    <row r="65" spans="1:6" s="115" customFormat="1" ht="30" customHeight="1" x14ac:dyDescent="0.2">
      <c r="A65" s="119" t="e">
        <f>_xlfn.IFS($C$3=1, ADMIN1!$A68, $C$3=2, ADMIN1!$B68, $C$3=3, ADMIN1!$C68, $C$3=4, ADMIN1!$D68, $C$3=5, ADMIN1!$E68, $C$3=6, ADMIN1!$F68, $C$3=7, ADMIN1!$G68, $C$3=8, ADMIN1!$H68, $C$3=9, ADMIN1!$I68, $C$3=10, ADMIN1!$J68, $C$3=11, ADMIN1!$K68, $C$3=12, ADMIN1!$L68, $C$3=13, ADMIN1!$M68, $C$3=14, ADMIN1!$N68, $C$3=15, ADMIN1!$O68, $C$3=16, ADMIN1!$P68, $C$3=17, ADMIN1!$Q68, $C$3=18, ADMIN1!$R68, $C$3=19, ADMIN1!$S68, $C$3=20, ADMIN1!$T68)</f>
        <v>#VALUE!</v>
      </c>
      <c r="B65" s="120">
        <f>ADMIN1!V68</f>
        <v>6019</v>
      </c>
      <c r="C65" s="338" t="str">
        <f>ADMIN1!W68</f>
        <v>Citron Caviar BIO
    - (plateau de 500g)</v>
      </c>
      <c r="D65" s="120" t="str">
        <f>ADMIN1!AA68</f>
        <v>500g</v>
      </c>
      <c r="E65" s="121" t="str">
        <f>_xlfn.IFS($C$3=1, ADMIN1!$AW68, $C$3=2, ADMIN1!$AZ68, $C$3=3, ADMIN1!$BC68, $C$3=4, ADMIN1!$BF68, $C$3=5, ADMIN1!$BI68, $C$3=6, ADMIN1!$BL68, $C$3=7, ADMIN1!$BO68, $C$3=8, ADMIN1!$BR68, $C$3=9, ADMIN1!$BU68, $C$3=10, ADMIN1!$BX68, $C$3=11, ADMIN1!$CA68, $C$3=12, ADMIN1!$CD68, $C$3=13, ADMIN1!$CG68, $C$3=14, ADMIN1!$CJ68, $C$3=15, ADMIN1!$CM68, $C$3=16, ADMIN1!CP68, $C$3=17, ADMIN1!CS68, $C$3=18, ADMIN1!CV68, $C$3=19, ADMIN1!CY68, $C$3=20, ADMIN1!DB68)</f>
        <v>-</v>
      </c>
      <c r="F65" s="122" t="e">
        <f>_xlfn.IFS($C$3=1, ADMIN1!$AX68, $C$3=2, ADMIN1!$BA68, $C$3=3, ADMIN1!$BD68, $C$3=4, ADMIN1!$BG68, $C$3=5, ADMIN1!$BJ68, $C$3=6, ADMIN1!$BM68, $C$3=7, ADMIN1!$BP68, $C$3=8, ADMIN1!$BS68, $C$3=9, ADMIN1!$BV68, $C$3=10, ADMIN1!$BY68, $C$3=11, ADMIN1!$CB68, $C$3=12, ADMIN1!$CE68, $C$3=13, ADMIN1!$CH68, $C$3=14, ADMIN1!$CK68, $C$3=15, ADMIN1!$CN68, $C$3=16, ADMIN1!CQ68, $C$3=17, ADMIN1!CT68, $C$3=18, ADMIN1!CW68, $C$3=19, ADMIN1!CZ68, $C$3=20, ADMIN1!DC68)</f>
        <v>#VALUE!</v>
      </c>
    </row>
    <row r="66" spans="1:6" s="115" customFormat="1" ht="30" customHeight="1" x14ac:dyDescent="0.2">
      <c r="A66" s="119" t="e">
        <f>_xlfn.IFS($C$3=1, ADMIN1!$A69, $C$3=2, ADMIN1!$B69, $C$3=3, ADMIN1!$C69, $C$3=4, ADMIN1!$D69, $C$3=5, ADMIN1!$E69, $C$3=6, ADMIN1!$F69, $C$3=7, ADMIN1!$G69, $C$3=8, ADMIN1!$H69, $C$3=9, ADMIN1!$I69, $C$3=10, ADMIN1!$J69, $C$3=11, ADMIN1!$K69, $C$3=12, ADMIN1!$L69, $C$3=13, ADMIN1!$M69, $C$3=14, ADMIN1!$N69, $C$3=15, ADMIN1!$O69, $C$3=16, ADMIN1!$P69, $C$3=17, ADMIN1!$Q69, $C$3=18, ADMIN1!$R69, $C$3=19, ADMIN1!$S69, $C$3=20, ADMIN1!$T69)</f>
        <v>#VALUE!</v>
      </c>
      <c r="B66" s="120">
        <f>ADMIN1!V69</f>
        <v>3421</v>
      </c>
      <c r="C66" s="338" t="str">
        <f>ADMIN1!W69</f>
        <v>Citron jaune (mûri sur plante)</v>
      </c>
      <c r="D66" s="120" t="str">
        <f>ADMIN1!AA69</f>
        <v>kg</v>
      </c>
      <c r="E66" s="121" t="str">
        <f>_xlfn.IFS($C$3=1, ADMIN1!$AW69, $C$3=2, ADMIN1!$AZ69, $C$3=3, ADMIN1!$BC69, $C$3=4, ADMIN1!$BF69, $C$3=5, ADMIN1!$BI69, $C$3=6, ADMIN1!$BL69, $C$3=7, ADMIN1!$BO69, $C$3=8, ADMIN1!$BR69, $C$3=9, ADMIN1!$BU69, $C$3=10, ADMIN1!$BX69, $C$3=11, ADMIN1!$CA69, $C$3=12, ADMIN1!$CD69, $C$3=13, ADMIN1!$CG69, $C$3=14, ADMIN1!$CJ69, $C$3=15, ADMIN1!$CM69, $C$3=16, ADMIN1!CP69, $C$3=17, ADMIN1!CS69, $C$3=18, ADMIN1!CV69, $C$3=19, ADMIN1!CY69, $C$3=20, ADMIN1!DB69)</f>
        <v>-</v>
      </c>
      <c r="F66" s="122" t="e">
        <f>_xlfn.IFS($C$3=1, ADMIN1!$AX69, $C$3=2, ADMIN1!$BA69, $C$3=3, ADMIN1!$BD69, $C$3=4, ADMIN1!$BG69, $C$3=5, ADMIN1!$BJ69, $C$3=6, ADMIN1!$BM69, $C$3=7, ADMIN1!$BP69, $C$3=8, ADMIN1!$BS69, $C$3=9, ADMIN1!$BV69, $C$3=10, ADMIN1!$BY69, $C$3=11, ADMIN1!$CB69, $C$3=12, ADMIN1!$CE69, $C$3=13, ADMIN1!$CH69, $C$3=14, ADMIN1!$CK69, $C$3=15, ADMIN1!$CN69, $C$3=16, ADMIN1!CQ69, $C$3=17, ADMIN1!CT69, $C$3=18, ADMIN1!CW69, $C$3=19, ADMIN1!CZ69, $C$3=20, ADMIN1!DC69)</f>
        <v>#VALUE!</v>
      </c>
    </row>
    <row r="67" spans="1:6" s="115" customFormat="1" ht="30" customHeight="1" x14ac:dyDescent="0.2">
      <c r="A67" s="119" t="e">
        <f>_xlfn.IFS($C$3=1, ADMIN1!$A70, $C$3=2, ADMIN1!$B70, $C$3=3, ADMIN1!$C70, $C$3=4, ADMIN1!$D70, $C$3=5, ADMIN1!$E70, $C$3=6, ADMIN1!$F70, $C$3=7, ADMIN1!$G70, $C$3=8, ADMIN1!$H70, $C$3=9, ADMIN1!$I70, $C$3=10, ADMIN1!$J70, $C$3=11, ADMIN1!$K70, $C$3=12, ADMIN1!$L70, $C$3=13, ADMIN1!$M70, $C$3=14, ADMIN1!$N70, $C$3=15, ADMIN1!$O70, $C$3=16, ADMIN1!$P70, $C$3=17, ADMIN1!$Q70, $C$3=18, ADMIN1!$R70, $C$3=19, ADMIN1!$S70, $C$3=20, ADMIN1!$T70)</f>
        <v>#VALUE!</v>
      </c>
      <c r="B67" s="120">
        <f>ADMIN1!V70</f>
        <v>6094</v>
      </c>
      <c r="C67" s="338" t="str">
        <f>ADMIN1!W70</f>
        <v>Citron jaune BIO (seconde catégorie)</v>
      </c>
      <c r="D67" s="120" t="str">
        <f>ADMIN1!AA70</f>
        <v>kg</v>
      </c>
      <c r="E67" s="121" t="str">
        <f>_xlfn.IFS($C$3=1, ADMIN1!$AW70, $C$3=2, ADMIN1!$AZ70, $C$3=3, ADMIN1!$BC70, $C$3=4, ADMIN1!$BF70, $C$3=5, ADMIN1!$BI70, $C$3=6, ADMIN1!$BL70, $C$3=7, ADMIN1!$BO70, $C$3=8, ADMIN1!$BR70, $C$3=9, ADMIN1!$BU70, $C$3=10, ADMIN1!$BX70, $C$3=11, ADMIN1!$CA70, $C$3=12, ADMIN1!$CD70, $C$3=13, ADMIN1!$CG70, $C$3=14, ADMIN1!$CJ70, $C$3=15, ADMIN1!$CM70, $C$3=16, ADMIN1!CP70, $C$3=17, ADMIN1!CS70, $C$3=18, ADMIN1!CV70, $C$3=19, ADMIN1!CY70, $C$3=20, ADMIN1!DB70)</f>
        <v>-</v>
      </c>
      <c r="F67" s="122" t="e">
        <f>_xlfn.IFS($C$3=1, ADMIN1!$AX70, $C$3=2, ADMIN1!$BA70, $C$3=3, ADMIN1!$BD70, $C$3=4, ADMIN1!$BG70, $C$3=5, ADMIN1!$BJ70, $C$3=6, ADMIN1!$BM70, $C$3=7, ADMIN1!$BP70, $C$3=8, ADMIN1!$BS70, $C$3=9, ADMIN1!$BV70, $C$3=10, ADMIN1!$BY70, $C$3=11, ADMIN1!$CB70, $C$3=12, ADMIN1!$CE70, $C$3=13, ADMIN1!$CH70, $C$3=14, ADMIN1!$CK70, $C$3=15, ADMIN1!$CN70, $C$3=16, ADMIN1!CQ70, $C$3=17, ADMIN1!CT70, $C$3=18, ADMIN1!CW70, $C$3=19, ADMIN1!CZ70, $C$3=20, ADMIN1!DC70)</f>
        <v>#VALUE!</v>
      </c>
    </row>
    <row r="68" spans="1:6" s="115" customFormat="1" ht="30" customHeight="1" x14ac:dyDescent="0.2">
      <c r="A68" s="119" t="e">
        <f>_xlfn.IFS($C$3=1, ADMIN1!$A71, $C$3=2, ADMIN1!$B71, $C$3=3, ADMIN1!$C71, $C$3=4, ADMIN1!$D71, $C$3=5, ADMIN1!$E71, $C$3=6, ADMIN1!$F71, $C$3=7, ADMIN1!$G71, $C$3=8, ADMIN1!$H71, $C$3=9, ADMIN1!$I71, $C$3=10, ADMIN1!$J71, $C$3=11, ADMIN1!$K71, $C$3=12, ADMIN1!$L71, $C$3=13, ADMIN1!$M71, $C$3=14, ADMIN1!$N71, $C$3=15, ADMIN1!$O71, $C$3=16, ADMIN1!$P71, $C$3=17, ADMIN1!$Q71, $C$3=18, ADMIN1!$R71, $C$3=19, ADMIN1!$S71, $C$3=20, ADMIN1!$T71)</f>
        <v>#VALUE!</v>
      </c>
      <c r="B68" s="120">
        <f>ADMIN1!V71</f>
        <v>1023</v>
      </c>
      <c r="C68" s="338" t="str">
        <f>ADMIN1!W71</f>
        <v xml:space="preserve">Citron jaune Verna BIO (mûri sur arbre)
    - (grand/moyen) </v>
      </c>
      <c r="D68" s="120" t="str">
        <f>ADMIN1!AA71</f>
        <v>kg</v>
      </c>
      <c r="E68" s="121" t="str">
        <f>_xlfn.IFS($C$3=1, ADMIN1!$AW71, $C$3=2, ADMIN1!$AZ71, $C$3=3, ADMIN1!$BC71, $C$3=4, ADMIN1!$BF71, $C$3=5, ADMIN1!$BI71, $C$3=6, ADMIN1!$BL71, $C$3=7, ADMIN1!$BO71, $C$3=8, ADMIN1!$BR71, $C$3=9, ADMIN1!$BU71, $C$3=10, ADMIN1!$BX71, $C$3=11, ADMIN1!$CA71, $C$3=12, ADMIN1!$CD71, $C$3=13, ADMIN1!$CG71, $C$3=14, ADMIN1!$CJ71, $C$3=15, ADMIN1!$CM71, $C$3=16, ADMIN1!CP71, $C$3=17, ADMIN1!CS71, $C$3=18, ADMIN1!CV71, $C$3=19, ADMIN1!CY71, $C$3=20, ADMIN1!DB71)</f>
        <v>-</v>
      </c>
      <c r="F68" s="122" t="e">
        <f>_xlfn.IFS($C$3=1, ADMIN1!$AX71, $C$3=2, ADMIN1!$BA71, $C$3=3, ADMIN1!$BD71, $C$3=4, ADMIN1!$BG71, $C$3=5, ADMIN1!$BJ71, $C$3=6, ADMIN1!$BM71, $C$3=7, ADMIN1!$BP71, $C$3=8, ADMIN1!$BS71, $C$3=9, ADMIN1!$BV71, $C$3=10, ADMIN1!$BY71, $C$3=11, ADMIN1!$CB71, $C$3=12, ADMIN1!$CE71, $C$3=13, ADMIN1!$CH71, $C$3=14, ADMIN1!$CK71, $C$3=15, ADMIN1!$CN71, $C$3=16, ADMIN1!CQ71, $C$3=17, ADMIN1!CT71, $C$3=18, ADMIN1!CW71, $C$3=19, ADMIN1!CZ71, $C$3=20, ADMIN1!DC71)</f>
        <v>#VALUE!</v>
      </c>
    </row>
    <row r="69" spans="1:6" s="115" customFormat="1" ht="30" customHeight="1" x14ac:dyDescent="0.2">
      <c r="A69" s="119" t="e">
        <f>_xlfn.IFS($C$3=1, ADMIN1!$A72, $C$3=2, ADMIN1!$B72, $C$3=3, ADMIN1!$C72, $C$3=4, ADMIN1!$D72, $C$3=5, ADMIN1!$E72, $C$3=6, ADMIN1!$F72, $C$3=7, ADMIN1!$G72, $C$3=8, ADMIN1!$H72, $C$3=9, ADMIN1!$I72, $C$3=10, ADMIN1!$J72, $C$3=11, ADMIN1!$K72, $C$3=12, ADMIN1!$L72, $C$3=13, ADMIN1!$M72, $C$3=14, ADMIN1!$N72, $C$3=15, ADMIN1!$O72, $C$3=16, ADMIN1!$P72, $C$3=17, ADMIN1!$Q72, $C$3=18, ADMIN1!$R72, $C$3=19, ADMIN1!$S72, $C$3=20, ADMIN1!$T72)</f>
        <v>#VALUE!</v>
      </c>
      <c r="B69" s="120">
        <f>ADMIN1!V72</f>
        <v>3169</v>
      </c>
      <c r="C69" s="338" t="str">
        <f>ADMIN1!W72</f>
        <v>Citron vert</v>
      </c>
      <c r="D69" s="120" t="str">
        <f>ADMIN1!AA72</f>
        <v>kg</v>
      </c>
      <c r="E69" s="121" t="str">
        <f>_xlfn.IFS($C$3=1, ADMIN1!$AW72, $C$3=2, ADMIN1!$AZ72, $C$3=3, ADMIN1!$BC72, $C$3=4, ADMIN1!$BF72, $C$3=5, ADMIN1!$BI72, $C$3=6, ADMIN1!$BL72, $C$3=7, ADMIN1!$BO72, $C$3=8, ADMIN1!$BR72, $C$3=9, ADMIN1!$BU72, $C$3=10, ADMIN1!$BX72, $C$3=11, ADMIN1!$CA72, $C$3=12, ADMIN1!$CD72, $C$3=13, ADMIN1!$CG72, $C$3=14, ADMIN1!$CJ72, $C$3=15, ADMIN1!$CM72, $C$3=16, ADMIN1!CP72, $C$3=17, ADMIN1!CS72, $C$3=18, ADMIN1!CV72, $C$3=19, ADMIN1!CY72, $C$3=20, ADMIN1!DB72)</f>
        <v>-</v>
      </c>
      <c r="F69" s="122" t="e">
        <f>_xlfn.IFS($C$3=1, ADMIN1!$AX72, $C$3=2, ADMIN1!$BA72, $C$3=3, ADMIN1!$BD72, $C$3=4, ADMIN1!$BG72, $C$3=5, ADMIN1!$BJ72, $C$3=6, ADMIN1!$BM72, $C$3=7, ADMIN1!$BP72, $C$3=8, ADMIN1!$BS72, $C$3=9, ADMIN1!$BV72, $C$3=10, ADMIN1!$BY72, $C$3=11, ADMIN1!$CB72, $C$3=12, ADMIN1!$CE72, $C$3=13, ADMIN1!$CH72, $C$3=14, ADMIN1!$CK72, $C$3=15, ADMIN1!$CN72, $C$3=16, ADMIN1!CQ72, $C$3=17, ADMIN1!CT72, $C$3=18, ADMIN1!CW72, $C$3=19, ADMIN1!CZ72, $C$3=20, ADMIN1!DC72)</f>
        <v>#VALUE!</v>
      </c>
    </row>
    <row r="70" spans="1:6" s="115" customFormat="1" ht="30" customHeight="1" x14ac:dyDescent="0.2">
      <c r="A70" s="119" t="e">
        <f>_xlfn.IFS($C$3=1, ADMIN1!$A73, $C$3=2, ADMIN1!$B73, $C$3=3, ADMIN1!$C73, $C$3=4, ADMIN1!$D73, $C$3=5, ADMIN1!$E73, $C$3=6, ADMIN1!$F73, $C$3=7, ADMIN1!$G73, $C$3=8, ADMIN1!$H73, $C$3=9, ADMIN1!$I73, $C$3=10, ADMIN1!$J73, $C$3=11, ADMIN1!$K73, $C$3=12, ADMIN1!$L73, $C$3=13, ADMIN1!$M73, $C$3=14, ADMIN1!$N73, $C$3=15, ADMIN1!$O73, $C$3=16, ADMIN1!$P73, $C$3=17, ADMIN1!$Q73, $C$3=18, ADMIN1!$R73, $C$3=19, ADMIN1!$S73, $C$3=20, ADMIN1!$T73)</f>
        <v>#VALUE!</v>
      </c>
      <c r="B70" s="120">
        <f>ADMIN1!V73</f>
        <v>3725</v>
      </c>
      <c r="C70" s="338" t="str">
        <f>ADMIN1!W73</f>
        <v xml:space="preserve">Citronnelle BIO
    - (bouquet de 5 tiges) </v>
      </c>
      <c r="D70" s="120" t="str">
        <f>ADMIN1!AA73</f>
        <v>Pièce</v>
      </c>
      <c r="E70" s="121" t="str">
        <f>_xlfn.IFS($C$3=1, ADMIN1!$AW73, $C$3=2, ADMIN1!$AZ73, $C$3=3, ADMIN1!$BC73, $C$3=4, ADMIN1!$BF73, $C$3=5, ADMIN1!$BI73, $C$3=6, ADMIN1!$BL73, $C$3=7, ADMIN1!$BO73, $C$3=8, ADMIN1!$BR73, $C$3=9, ADMIN1!$BU73, $C$3=10, ADMIN1!$BX73, $C$3=11, ADMIN1!$CA73, $C$3=12, ADMIN1!$CD73, $C$3=13, ADMIN1!$CG73, $C$3=14, ADMIN1!$CJ73, $C$3=15, ADMIN1!$CM73, $C$3=16, ADMIN1!CP73, $C$3=17, ADMIN1!CS73, $C$3=18, ADMIN1!CV73, $C$3=19, ADMIN1!CY73, $C$3=20, ADMIN1!DB73)</f>
        <v>-</v>
      </c>
      <c r="F70" s="122" t="e">
        <f>_xlfn.IFS($C$3=1, ADMIN1!$AX73, $C$3=2, ADMIN1!$BA73, $C$3=3, ADMIN1!$BD73, $C$3=4, ADMIN1!$BG73, $C$3=5, ADMIN1!$BJ73, $C$3=6, ADMIN1!$BM73, $C$3=7, ADMIN1!$BP73, $C$3=8, ADMIN1!$BS73, $C$3=9, ADMIN1!$BV73, $C$3=10, ADMIN1!$BY73, $C$3=11, ADMIN1!$CB73, $C$3=12, ADMIN1!$CE73, $C$3=13, ADMIN1!$CH73, $C$3=14, ADMIN1!$CK73, $C$3=15, ADMIN1!$CN73, $C$3=16, ADMIN1!CQ73, $C$3=17, ADMIN1!CT73, $C$3=18, ADMIN1!CW73, $C$3=19, ADMIN1!CZ73, $C$3=20, ADMIN1!DC73)</f>
        <v>#VALUE!</v>
      </c>
    </row>
    <row r="71" spans="1:6" s="115" customFormat="1" ht="30" customHeight="1" x14ac:dyDescent="0.2">
      <c r="A71" s="119" t="e">
        <f>_xlfn.IFS($C$3=1, ADMIN1!$A74, $C$3=2, ADMIN1!$B74, $C$3=3, ADMIN1!$C74, $C$3=4, ADMIN1!$D74, $C$3=5, ADMIN1!$E74, $C$3=6, ADMIN1!$F74, $C$3=7, ADMIN1!$G74, $C$3=8, ADMIN1!$H74, $C$3=9, ADMIN1!$I74, $C$3=10, ADMIN1!$J74, $C$3=11, ADMIN1!$K74, $C$3=12, ADMIN1!$L74, $C$3=13, ADMIN1!$M74, $C$3=14, ADMIN1!$N74, $C$3=15, ADMIN1!$O74, $C$3=16, ADMIN1!$P74, $C$3=17, ADMIN1!$Q74, $C$3=18, ADMIN1!$R74, $C$3=19, ADMIN1!$S74, $C$3=20, ADMIN1!$T74)</f>
        <v>#VALUE!</v>
      </c>
      <c r="B71" s="120">
        <f>ADMIN1!V74</f>
        <v>3391</v>
      </c>
      <c r="C71" s="338" t="str">
        <f>ADMIN1!W74</f>
        <v>Coco Pagode fraîche</v>
      </c>
      <c r="D71" s="120" t="str">
        <f>ADMIN1!AA74</f>
        <v>Pièce</v>
      </c>
      <c r="E71" s="121" t="str">
        <f>_xlfn.IFS($C$3=1, ADMIN1!$AW74, $C$3=2, ADMIN1!$AZ74, $C$3=3, ADMIN1!$BC74, $C$3=4, ADMIN1!$BF74, $C$3=5, ADMIN1!$BI74, $C$3=6, ADMIN1!$BL74, $C$3=7, ADMIN1!$BO74, $C$3=8, ADMIN1!$BR74, $C$3=9, ADMIN1!$BU74, $C$3=10, ADMIN1!$BX74, $C$3=11, ADMIN1!$CA74, $C$3=12, ADMIN1!$CD74, $C$3=13, ADMIN1!$CG74, $C$3=14, ADMIN1!$CJ74, $C$3=15, ADMIN1!$CM74, $C$3=16, ADMIN1!CP74, $C$3=17, ADMIN1!CS74, $C$3=18, ADMIN1!CV74, $C$3=19, ADMIN1!CY74, $C$3=20, ADMIN1!DB74)</f>
        <v>-</v>
      </c>
      <c r="F71" s="122" t="e">
        <f>_xlfn.IFS($C$3=1, ADMIN1!$AX74, $C$3=2, ADMIN1!$BA74, $C$3=3, ADMIN1!$BD74, $C$3=4, ADMIN1!$BG74, $C$3=5, ADMIN1!$BJ74, $C$3=6, ADMIN1!$BM74, $C$3=7, ADMIN1!$BP74, $C$3=8, ADMIN1!$BS74, $C$3=9, ADMIN1!$BV74, $C$3=10, ADMIN1!$BY74, $C$3=11, ADMIN1!$CB74, $C$3=12, ADMIN1!$CE74, $C$3=13, ADMIN1!$CH74, $C$3=14, ADMIN1!$CK74, $C$3=15, ADMIN1!$CN74, $C$3=16, ADMIN1!CQ74, $C$3=17, ADMIN1!CT74, $C$3=18, ADMIN1!CW74, $C$3=19, ADMIN1!CZ74, $C$3=20, ADMIN1!DC74)</f>
        <v>#VALUE!</v>
      </c>
    </row>
    <row r="72" spans="1:6" s="115" customFormat="1" ht="30" customHeight="1" x14ac:dyDescent="0.2">
      <c r="A72" s="119" t="e">
        <f>_xlfn.IFS($C$3=1, ADMIN1!$A75, $C$3=2, ADMIN1!$B75, $C$3=3, ADMIN1!$C75, $C$3=4, ADMIN1!$D75, $C$3=5, ADMIN1!$E75, $C$3=6, ADMIN1!$F75, $C$3=7, ADMIN1!$G75, $C$3=8, ADMIN1!$H75, $C$3=9, ADMIN1!$I75, $C$3=10, ADMIN1!$J75, $C$3=11, ADMIN1!$K75, $C$3=12, ADMIN1!$L75, $C$3=13, ADMIN1!$M75, $C$3=14, ADMIN1!$N75, $C$3=15, ADMIN1!$O75, $C$3=16, ADMIN1!$P75, $C$3=17, ADMIN1!$Q75, $C$3=18, ADMIN1!$R75, $C$3=19, ADMIN1!$S75, $C$3=20, ADMIN1!$T75)</f>
        <v>#VALUE!</v>
      </c>
      <c r="B72" s="120">
        <f>ADMIN1!V75</f>
        <v>3678</v>
      </c>
      <c r="C72" s="338" t="str">
        <f>ADMIN1!W75</f>
        <v>Coing</v>
      </c>
      <c r="D72" s="120" t="str">
        <f>ADMIN1!AA75</f>
        <v>kg</v>
      </c>
      <c r="E72" s="121" t="str">
        <f>_xlfn.IFS($C$3=1, ADMIN1!$AW75, $C$3=2, ADMIN1!$AZ75, $C$3=3, ADMIN1!$BC75, $C$3=4, ADMIN1!$BF75, $C$3=5, ADMIN1!$BI75, $C$3=6, ADMIN1!$BL75, $C$3=7, ADMIN1!$BO75, $C$3=8, ADMIN1!$BR75, $C$3=9, ADMIN1!$BU75, $C$3=10, ADMIN1!$BX75, $C$3=11, ADMIN1!$CA75, $C$3=12, ADMIN1!$CD75, $C$3=13, ADMIN1!$CG75, $C$3=14, ADMIN1!$CJ75, $C$3=15, ADMIN1!$CM75, $C$3=16, ADMIN1!CP75, $C$3=17, ADMIN1!CS75, $C$3=18, ADMIN1!CV75, $C$3=19, ADMIN1!CY75, $C$3=20, ADMIN1!DB75)</f>
        <v>-</v>
      </c>
      <c r="F72" s="122" t="e">
        <f>_xlfn.IFS($C$3=1, ADMIN1!$AX75, $C$3=2, ADMIN1!$BA75, $C$3=3, ADMIN1!$BD75, $C$3=4, ADMIN1!$BG75, $C$3=5, ADMIN1!$BJ75, $C$3=6, ADMIN1!$BM75, $C$3=7, ADMIN1!$BP75, $C$3=8, ADMIN1!$BS75, $C$3=9, ADMIN1!$BV75, $C$3=10, ADMIN1!$BY75, $C$3=11, ADMIN1!$CB75, $C$3=12, ADMIN1!$CE75, $C$3=13, ADMIN1!$CH75, $C$3=14, ADMIN1!$CK75, $C$3=15, ADMIN1!$CN75, $C$3=16, ADMIN1!CQ75, $C$3=17, ADMIN1!CT75, $C$3=18, ADMIN1!CW75, $C$3=19, ADMIN1!CZ75, $C$3=20, ADMIN1!DC75)</f>
        <v>#VALUE!</v>
      </c>
    </row>
    <row r="73" spans="1:6" s="115" customFormat="1" ht="30" customHeight="1" x14ac:dyDescent="0.2">
      <c r="A73" s="119" t="e">
        <f>_xlfn.IFS($C$3=1, ADMIN1!$A76, $C$3=2, ADMIN1!$B76, $C$3=3, ADMIN1!$C76, $C$3=4, ADMIN1!$D76, $C$3=5, ADMIN1!$E76, $C$3=6, ADMIN1!$F76, $C$3=7, ADMIN1!$G76, $C$3=8, ADMIN1!$H76, $C$3=9, ADMIN1!$I76, $C$3=10, ADMIN1!$J76, $C$3=11, ADMIN1!$K76, $C$3=12, ADMIN1!$L76, $C$3=13, ADMIN1!$M76, $C$3=14, ADMIN1!$N76, $C$3=15, ADMIN1!$O76, $C$3=16, ADMIN1!$P76, $C$3=17, ADMIN1!$Q76, $C$3=18, ADMIN1!$R76, $C$3=19, ADMIN1!$S76, $C$3=20, ADMIN1!$T76)</f>
        <v>#VALUE!</v>
      </c>
      <c r="B73" s="120">
        <f>ADMIN1!V76</f>
        <v>3924</v>
      </c>
      <c r="C73" s="338" t="str">
        <f>ADMIN1!W76</f>
        <v>Concombre mini gourmet</v>
      </c>
      <c r="D73" s="120" t="str">
        <f>ADMIN1!AA76</f>
        <v>kg</v>
      </c>
      <c r="E73" s="121" t="str">
        <f>_xlfn.IFS($C$3=1, ADMIN1!$AW76, $C$3=2, ADMIN1!$AZ76, $C$3=3, ADMIN1!$BC76, $C$3=4, ADMIN1!$BF76, $C$3=5, ADMIN1!$BI76, $C$3=6, ADMIN1!$BL76, $C$3=7, ADMIN1!$BO76, $C$3=8, ADMIN1!$BR76, $C$3=9, ADMIN1!$BU76, $C$3=10, ADMIN1!$BX76, $C$3=11, ADMIN1!$CA76, $C$3=12, ADMIN1!$CD76, $C$3=13, ADMIN1!$CG76, $C$3=14, ADMIN1!$CJ76, $C$3=15, ADMIN1!$CM76, $C$3=16, ADMIN1!CP76, $C$3=17, ADMIN1!CS76, $C$3=18, ADMIN1!CV76, $C$3=19, ADMIN1!CY76, $C$3=20, ADMIN1!DB76)</f>
        <v>-</v>
      </c>
      <c r="F73" s="122" t="e">
        <f>_xlfn.IFS($C$3=1, ADMIN1!$AX76, $C$3=2, ADMIN1!$BA76, $C$3=3, ADMIN1!$BD76, $C$3=4, ADMIN1!$BG76, $C$3=5, ADMIN1!$BJ76, $C$3=6, ADMIN1!$BM76, $C$3=7, ADMIN1!$BP76, $C$3=8, ADMIN1!$BS76, $C$3=9, ADMIN1!$BV76, $C$3=10, ADMIN1!$BY76, $C$3=11, ADMIN1!$CB76, $C$3=12, ADMIN1!$CE76, $C$3=13, ADMIN1!$CH76, $C$3=14, ADMIN1!$CK76, $C$3=15, ADMIN1!$CN76, $C$3=16, ADMIN1!CQ76, $C$3=17, ADMIN1!CT76, $C$3=18, ADMIN1!CW76, $C$3=19, ADMIN1!CZ76, $C$3=20, ADMIN1!DC76)</f>
        <v>#VALUE!</v>
      </c>
    </row>
    <row r="74" spans="1:6" s="115" customFormat="1" ht="30" customHeight="1" x14ac:dyDescent="0.2">
      <c r="A74" s="119" t="e">
        <f>_xlfn.IFS($C$3=1, ADMIN1!$A77, $C$3=2, ADMIN1!$B77, $C$3=3, ADMIN1!$C77, $C$3=4, ADMIN1!$D77, $C$3=5, ADMIN1!$E77, $C$3=6, ADMIN1!$F77, $C$3=7, ADMIN1!$G77, $C$3=8, ADMIN1!$H77, $C$3=9, ADMIN1!$I77, $C$3=10, ADMIN1!$J77, $C$3=11, ADMIN1!$K77, $C$3=12, ADMIN1!$L77, $C$3=13, ADMIN1!$M77, $C$3=14, ADMIN1!$N77, $C$3=15, ADMIN1!$O77, $C$3=16, ADMIN1!$P77, $C$3=17, ADMIN1!$Q77, $C$3=18, ADMIN1!$R77, $C$3=19, ADMIN1!$S77, $C$3=20, ADMIN1!$T77)</f>
        <v>#VALUE!</v>
      </c>
      <c r="B74" s="120">
        <f>ADMIN1!V77</f>
        <v>6077</v>
      </c>
      <c r="C74" s="338" t="str">
        <f>ADMIN1!W77</f>
        <v>Courge Butternut BIO</v>
      </c>
      <c r="D74" s="120" t="str">
        <f>ADMIN1!AA77</f>
        <v>kg</v>
      </c>
      <c r="E74" s="121" t="str">
        <f>_xlfn.IFS($C$3=1, ADMIN1!$AW77, $C$3=2, ADMIN1!$AZ77, $C$3=3, ADMIN1!$BC77, $C$3=4, ADMIN1!$BF77, $C$3=5, ADMIN1!$BI77, $C$3=6, ADMIN1!$BL77, $C$3=7, ADMIN1!$BO77, $C$3=8, ADMIN1!$BR77, $C$3=9, ADMIN1!$BU77, $C$3=10, ADMIN1!$BX77, $C$3=11, ADMIN1!$CA77, $C$3=12, ADMIN1!$CD77, $C$3=13, ADMIN1!$CG77, $C$3=14, ADMIN1!$CJ77, $C$3=15, ADMIN1!$CM77, $C$3=16, ADMIN1!CP77, $C$3=17, ADMIN1!CS77, $C$3=18, ADMIN1!CV77, $C$3=19, ADMIN1!CY77, $C$3=20, ADMIN1!DB77)</f>
        <v>-</v>
      </c>
      <c r="F74" s="122" t="e">
        <f>_xlfn.IFS($C$3=1, ADMIN1!$AX77, $C$3=2, ADMIN1!$BA77, $C$3=3, ADMIN1!$BD77, $C$3=4, ADMIN1!$BG77, $C$3=5, ADMIN1!$BJ77, $C$3=6, ADMIN1!$BM77, $C$3=7, ADMIN1!$BP77, $C$3=8, ADMIN1!$BS77, $C$3=9, ADMIN1!$BV77, $C$3=10, ADMIN1!$BY77, $C$3=11, ADMIN1!$CB77, $C$3=12, ADMIN1!$CE77, $C$3=13, ADMIN1!$CH77, $C$3=14, ADMIN1!$CK77, $C$3=15, ADMIN1!$CN77, $C$3=16, ADMIN1!CQ77, $C$3=17, ADMIN1!CT77, $C$3=18, ADMIN1!CW77, $C$3=19, ADMIN1!CZ77, $C$3=20, ADMIN1!DC77)</f>
        <v>#VALUE!</v>
      </c>
    </row>
    <row r="75" spans="1:6" s="115" customFormat="1" ht="30" customHeight="1" x14ac:dyDescent="0.2">
      <c r="A75" s="119" t="e">
        <f>_xlfn.IFS($C$3=1, ADMIN1!$A78, $C$3=2, ADMIN1!$B78, $C$3=3, ADMIN1!$C78, $C$3=4, ADMIN1!$D78, $C$3=5, ADMIN1!$E78, $C$3=6, ADMIN1!$F78, $C$3=7, ADMIN1!$G78, $C$3=8, ADMIN1!$H78, $C$3=9, ADMIN1!$I78, $C$3=10, ADMIN1!$J78, $C$3=11, ADMIN1!$K78, $C$3=12, ADMIN1!$L78, $C$3=13, ADMIN1!$M78, $C$3=14, ADMIN1!$N78, $C$3=15, ADMIN1!$O78, $C$3=16, ADMIN1!$P78, $C$3=17, ADMIN1!$Q78, $C$3=18, ADMIN1!$R78, $C$3=19, ADMIN1!$S78, $C$3=20, ADMIN1!$T78)</f>
        <v>#VALUE!</v>
      </c>
      <c r="B75" s="120" t="str">
        <f>ADMIN1!V78</f>
        <v>1002.133</v>
      </c>
      <c r="C75" s="338" t="str">
        <f>ADMIN1!W78</f>
        <v>Courgette BIO (2nd catégorie)</v>
      </c>
      <c r="D75" s="120" t="str">
        <f>ADMIN1!AA78</f>
        <v>kg</v>
      </c>
      <c r="E75" s="121" t="str">
        <f>_xlfn.IFS($C$3=1, ADMIN1!$AW78, $C$3=2, ADMIN1!$AZ78, $C$3=3, ADMIN1!$BC78, $C$3=4, ADMIN1!$BF78, $C$3=5, ADMIN1!$BI78, $C$3=6, ADMIN1!$BL78, $C$3=7, ADMIN1!$BO78, $C$3=8, ADMIN1!$BR78, $C$3=9, ADMIN1!$BU78, $C$3=10, ADMIN1!$BX78, $C$3=11, ADMIN1!$CA78, $C$3=12, ADMIN1!$CD78, $C$3=13, ADMIN1!$CG78, $C$3=14, ADMIN1!$CJ78, $C$3=15, ADMIN1!$CM78, $C$3=16, ADMIN1!CP78, $C$3=17, ADMIN1!CS78, $C$3=18, ADMIN1!CV78, $C$3=19, ADMIN1!CY78, $C$3=20, ADMIN1!DB78)</f>
        <v>-</v>
      </c>
      <c r="F75" s="122" t="e">
        <f>_xlfn.IFS($C$3=1, ADMIN1!$AX78, $C$3=2, ADMIN1!$BA78, $C$3=3, ADMIN1!$BD78, $C$3=4, ADMIN1!$BG78, $C$3=5, ADMIN1!$BJ78, $C$3=6, ADMIN1!$BM78, $C$3=7, ADMIN1!$BP78, $C$3=8, ADMIN1!$BS78, $C$3=9, ADMIN1!$BV78, $C$3=10, ADMIN1!$BY78, $C$3=11, ADMIN1!$CB78, $C$3=12, ADMIN1!$CE78, $C$3=13, ADMIN1!$CH78, $C$3=14, ADMIN1!$CK78, $C$3=15, ADMIN1!$CN78, $C$3=16, ADMIN1!CQ78, $C$3=17, ADMIN1!CT78, $C$3=18, ADMIN1!CW78, $C$3=19, ADMIN1!CZ78, $C$3=20, ADMIN1!DC78)</f>
        <v>#VALUE!</v>
      </c>
    </row>
    <row r="76" spans="1:6" s="115" customFormat="1" ht="30" customHeight="1" x14ac:dyDescent="0.2">
      <c r="A76" s="119" t="e">
        <f>_xlfn.IFS($C$3=1, ADMIN1!$A79, $C$3=2, ADMIN1!$B79, $C$3=3, ADMIN1!$C79, $C$3=4, ADMIN1!$D79, $C$3=5, ADMIN1!$E79, $C$3=6, ADMIN1!$F79, $C$3=7, ADMIN1!$G79, $C$3=8, ADMIN1!$H79, $C$3=9, ADMIN1!$I79, $C$3=10, ADMIN1!$J79, $C$3=11, ADMIN1!$K79, $C$3=12, ADMIN1!$L79, $C$3=13, ADMIN1!$M79, $C$3=14, ADMIN1!$N79, $C$3=15, ADMIN1!$O79, $C$3=16, ADMIN1!$P79, $C$3=17, ADMIN1!$Q79, $C$3=18, ADMIN1!$R79, $C$3=19, ADMIN1!$S79, $C$3=20, ADMIN1!$T79)</f>
        <v>#VALUE!</v>
      </c>
      <c r="B76" s="120">
        <f>ADMIN1!V79</f>
        <v>6111</v>
      </c>
      <c r="C76" s="338" t="str">
        <f>ADMIN1!W79</f>
        <v>Crackers déshydratés CRU BIO (env. 200g)
    - (tomate, tournesol, sarrasin, lin, oignons, ...)</v>
      </c>
      <c r="D76" s="120" t="str">
        <f>ADMIN1!AA79</f>
        <v>Pièce</v>
      </c>
      <c r="E76" s="121" t="str">
        <f>_xlfn.IFS($C$3=1, ADMIN1!$AW79, $C$3=2, ADMIN1!$AZ79, $C$3=3, ADMIN1!$BC79, $C$3=4, ADMIN1!$BF79, $C$3=5, ADMIN1!$BI79, $C$3=6, ADMIN1!$BL79, $C$3=7, ADMIN1!$BO79, $C$3=8, ADMIN1!$BR79, $C$3=9, ADMIN1!$BU79, $C$3=10, ADMIN1!$BX79, $C$3=11, ADMIN1!$CA79, $C$3=12, ADMIN1!$CD79, $C$3=13, ADMIN1!$CG79, $C$3=14, ADMIN1!$CJ79, $C$3=15, ADMIN1!$CM79, $C$3=16, ADMIN1!CP79, $C$3=17, ADMIN1!CS79, $C$3=18, ADMIN1!CV79, $C$3=19, ADMIN1!CY79, $C$3=20, ADMIN1!DB79)</f>
        <v>-</v>
      </c>
      <c r="F76" s="122" t="e">
        <f>_xlfn.IFS($C$3=1, ADMIN1!$AX79, $C$3=2, ADMIN1!$BA79, $C$3=3, ADMIN1!$BD79, $C$3=4, ADMIN1!$BG79, $C$3=5, ADMIN1!$BJ79, $C$3=6, ADMIN1!$BM79, $C$3=7, ADMIN1!$BP79, $C$3=8, ADMIN1!$BS79, $C$3=9, ADMIN1!$BV79, $C$3=10, ADMIN1!$BY79, $C$3=11, ADMIN1!$CB79, $C$3=12, ADMIN1!$CE79, $C$3=13, ADMIN1!$CH79, $C$3=14, ADMIN1!$CK79, $C$3=15, ADMIN1!$CN79, $C$3=16, ADMIN1!CQ79, $C$3=17, ADMIN1!CT79, $C$3=18, ADMIN1!CW79, $C$3=19, ADMIN1!CZ79, $C$3=20, ADMIN1!DC79)</f>
        <v>#VALUE!</v>
      </c>
    </row>
    <row r="77" spans="1:6" s="115" customFormat="1" ht="30" customHeight="1" x14ac:dyDescent="0.2">
      <c r="A77" s="119" t="e">
        <f>_xlfn.IFS($C$3=1, ADMIN1!$A80, $C$3=2, ADMIN1!$B80, $C$3=3, ADMIN1!$C80, $C$3=4, ADMIN1!$D80, $C$3=5, ADMIN1!$E80, $C$3=6, ADMIN1!$F80, $C$3=7, ADMIN1!$G80, $C$3=8, ADMIN1!$H80, $C$3=9, ADMIN1!$I80, $C$3=10, ADMIN1!$J80, $C$3=11, ADMIN1!$K80, $C$3=12, ADMIN1!$L80, $C$3=13, ADMIN1!$M80, $C$3=14, ADMIN1!$N80, $C$3=15, ADMIN1!$O80, $C$3=16, ADMIN1!$P80, $C$3=17, ADMIN1!$Q80, $C$3=18, ADMIN1!$R80, $C$3=19, ADMIN1!$S80, $C$3=20, ADMIN1!$T80)</f>
        <v>#VALUE!</v>
      </c>
      <c r="B77" s="120">
        <f>ADMIN1!V80</f>
        <v>1393</v>
      </c>
      <c r="C77" s="338" t="str">
        <f>ADMIN1!W80</f>
        <v>Curcuma frais BIO (paquet 500g)</v>
      </c>
      <c r="D77" s="120" t="str">
        <f>ADMIN1!AA80</f>
        <v>Pièce</v>
      </c>
      <c r="E77" s="121" t="str">
        <f>_xlfn.IFS($C$3=1, ADMIN1!$AW80, $C$3=2, ADMIN1!$AZ80, $C$3=3, ADMIN1!$BC80, $C$3=4, ADMIN1!$BF80, $C$3=5, ADMIN1!$BI80, $C$3=6, ADMIN1!$BL80, $C$3=7, ADMIN1!$BO80, $C$3=8, ADMIN1!$BR80, $C$3=9, ADMIN1!$BU80, $C$3=10, ADMIN1!$BX80, $C$3=11, ADMIN1!$CA80, $C$3=12, ADMIN1!$CD80, $C$3=13, ADMIN1!$CG80, $C$3=14, ADMIN1!$CJ80, $C$3=15, ADMIN1!$CM80, $C$3=16, ADMIN1!CP80, $C$3=17, ADMIN1!CS80, $C$3=18, ADMIN1!CV80, $C$3=19, ADMIN1!CY80, $C$3=20, ADMIN1!DB80)</f>
        <v>-</v>
      </c>
      <c r="F77" s="122" t="e">
        <f>_xlfn.IFS($C$3=1, ADMIN1!$AX80, $C$3=2, ADMIN1!$BA80, $C$3=3, ADMIN1!$BD80, $C$3=4, ADMIN1!$BG80, $C$3=5, ADMIN1!$BJ80, $C$3=6, ADMIN1!$BM80, $C$3=7, ADMIN1!$BP80, $C$3=8, ADMIN1!$BS80, $C$3=9, ADMIN1!$BV80, $C$3=10, ADMIN1!$BY80, $C$3=11, ADMIN1!$CB80, $C$3=12, ADMIN1!$CE80, $C$3=13, ADMIN1!$CH80, $C$3=14, ADMIN1!$CK80, $C$3=15, ADMIN1!$CN80, $C$3=16, ADMIN1!CQ80, $C$3=17, ADMIN1!CT80, $C$3=18, ADMIN1!CW80, $C$3=19, ADMIN1!CZ80, $C$3=20, ADMIN1!DC80)</f>
        <v>#VALUE!</v>
      </c>
    </row>
    <row r="78" spans="1:6" s="115" customFormat="1" ht="30" customHeight="1" x14ac:dyDescent="0.2">
      <c r="A78" s="119" t="e">
        <f>_xlfn.IFS($C$3=1, ADMIN1!$A81, $C$3=2, ADMIN1!$B81, $C$3=3, ADMIN1!$C81, $C$3=4, ADMIN1!$D81, $C$3=5, ADMIN1!$E81, $C$3=6, ADMIN1!$F81, $C$3=7, ADMIN1!$G81, $C$3=8, ADMIN1!$H81, $C$3=9, ADMIN1!$I81, $C$3=10, ADMIN1!$J81, $C$3=11, ADMIN1!$K81, $C$3=12, ADMIN1!$L81, $C$3=13, ADMIN1!$M81, $C$3=14, ADMIN1!$N81, $C$3=15, ADMIN1!$O81, $C$3=16, ADMIN1!$P81, $C$3=17, ADMIN1!$Q81, $C$3=18, ADMIN1!$R81, $C$3=19, ADMIN1!$S81, $C$3=20, ADMIN1!$T81)</f>
        <v>#VALUE!</v>
      </c>
      <c r="B78" s="120">
        <f>ADMIN1!V81</f>
        <v>6018</v>
      </c>
      <c r="C78" s="338" t="str">
        <f>ADMIN1!W81</f>
        <v>Dattes Deglet Nour en rame BIO</v>
      </c>
      <c r="D78" s="120" t="str">
        <f>ADMIN1!AA81</f>
        <v>kg</v>
      </c>
      <c r="E78" s="121" t="str">
        <f>_xlfn.IFS($C$3=1, ADMIN1!$AW81, $C$3=2, ADMIN1!$AZ81, $C$3=3, ADMIN1!$BC81, $C$3=4, ADMIN1!$BF81, $C$3=5, ADMIN1!$BI81, $C$3=6, ADMIN1!$BL81, $C$3=7, ADMIN1!$BO81, $C$3=8, ADMIN1!$BR81, $C$3=9, ADMIN1!$BU81, $C$3=10, ADMIN1!$BX81, $C$3=11, ADMIN1!$CA81, $C$3=12, ADMIN1!$CD81, $C$3=13, ADMIN1!$CG81, $C$3=14, ADMIN1!$CJ81, $C$3=15, ADMIN1!$CM81, $C$3=16, ADMIN1!CP81, $C$3=17, ADMIN1!CS81, $C$3=18, ADMIN1!CV81, $C$3=19, ADMIN1!CY81, $C$3=20, ADMIN1!DB81)</f>
        <v>-</v>
      </c>
      <c r="F78" s="122" t="e">
        <f>_xlfn.IFS($C$3=1, ADMIN1!$AX81, $C$3=2, ADMIN1!$BA81, $C$3=3, ADMIN1!$BD81, $C$3=4, ADMIN1!$BG81, $C$3=5, ADMIN1!$BJ81, $C$3=6, ADMIN1!$BM81, $C$3=7, ADMIN1!$BP81, $C$3=8, ADMIN1!$BS81, $C$3=9, ADMIN1!$BV81, $C$3=10, ADMIN1!$BY81, $C$3=11, ADMIN1!$CB81, $C$3=12, ADMIN1!$CE81, $C$3=13, ADMIN1!$CH81, $C$3=14, ADMIN1!$CK81, $C$3=15, ADMIN1!$CN81, $C$3=16, ADMIN1!CQ81, $C$3=17, ADMIN1!CT81, $C$3=18, ADMIN1!CW81, $C$3=19, ADMIN1!CZ81, $C$3=20, ADMIN1!DC81)</f>
        <v>#VALUE!</v>
      </c>
    </row>
    <row r="79" spans="1:6" s="115" customFormat="1" ht="30" customHeight="1" x14ac:dyDescent="0.2">
      <c r="A79" s="119" t="e">
        <f>_xlfn.IFS($C$3=1, ADMIN1!$A82, $C$3=2, ADMIN1!$B82, $C$3=3, ADMIN1!$C82, $C$3=4, ADMIN1!$D82, $C$3=5, ADMIN1!$E82, $C$3=6, ADMIN1!$F82, $C$3=7, ADMIN1!$G82, $C$3=8, ADMIN1!$H82, $C$3=9, ADMIN1!$I82, $C$3=10, ADMIN1!$J82, $C$3=11, ADMIN1!$K82, $C$3=12, ADMIN1!$L82, $C$3=13, ADMIN1!$M82, $C$3=14, ADMIN1!$N82, $C$3=15, ADMIN1!$O82, $C$3=16, ADMIN1!$P82, $C$3=17, ADMIN1!$Q82, $C$3=18, ADMIN1!$R82, $C$3=19, ADMIN1!$S82, $C$3=20, ADMIN1!$T82)</f>
        <v>#VALUE!</v>
      </c>
      <c r="B79" s="120">
        <f>ADMIN1!V82</f>
        <v>1485</v>
      </c>
      <c r="C79" s="338" t="str">
        <f>ADMIN1!W82</f>
        <v>Dattes Deglet Nour sans rame BIO</v>
      </c>
      <c r="D79" s="120" t="str">
        <f>ADMIN1!AA82</f>
        <v>kg</v>
      </c>
      <c r="E79" s="121" t="str">
        <f>_xlfn.IFS($C$3=1, ADMIN1!$AW82, $C$3=2, ADMIN1!$AZ82, $C$3=3, ADMIN1!$BC82, $C$3=4, ADMIN1!$BF82, $C$3=5, ADMIN1!$BI82, $C$3=6, ADMIN1!$BL82, $C$3=7, ADMIN1!$BO82, $C$3=8, ADMIN1!$BR82, $C$3=9, ADMIN1!$BU82, $C$3=10, ADMIN1!$BX82, $C$3=11, ADMIN1!$CA82, $C$3=12, ADMIN1!$CD82, $C$3=13, ADMIN1!$CG82, $C$3=14, ADMIN1!$CJ82, $C$3=15, ADMIN1!$CM82, $C$3=16, ADMIN1!CP82, $C$3=17, ADMIN1!CS82, $C$3=18, ADMIN1!CV82, $C$3=19, ADMIN1!CY82, $C$3=20, ADMIN1!DB82)</f>
        <v>-</v>
      </c>
      <c r="F79" s="122" t="e">
        <f>_xlfn.IFS($C$3=1, ADMIN1!$AX82, $C$3=2, ADMIN1!$BA82, $C$3=3, ADMIN1!$BD82, $C$3=4, ADMIN1!$BG82, $C$3=5, ADMIN1!$BJ82, $C$3=6, ADMIN1!$BM82, $C$3=7, ADMIN1!$BP82, $C$3=8, ADMIN1!$BS82, $C$3=9, ADMIN1!$BV82, $C$3=10, ADMIN1!$BY82, $C$3=11, ADMIN1!$CB82, $C$3=12, ADMIN1!$CE82, $C$3=13, ADMIN1!$CH82, $C$3=14, ADMIN1!$CK82, $C$3=15, ADMIN1!$CN82, $C$3=16, ADMIN1!CQ82, $C$3=17, ADMIN1!CT82, $C$3=18, ADMIN1!CW82, $C$3=19, ADMIN1!CZ82, $C$3=20, ADMIN1!DC82)</f>
        <v>#VALUE!</v>
      </c>
    </row>
    <row r="80" spans="1:6" s="115" customFormat="1" ht="30" customHeight="1" x14ac:dyDescent="0.2">
      <c r="A80" s="119" t="e">
        <f>_xlfn.IFS($C$3=1, ADMIN1!$A83, $C$3=2, ADMIN1!$B83, $C$3=3, ADMIN1!$C83, $C$3=4, ADMIN1!$D83, $C$3=5, ADMIN1!$E83, $C$3=6, ADMIN1!$F83, $C$3=7, ADMIN1!$G83, $C$3=8, ADMIN1!$H83, $C$3=9, ADMIN1!$I83, $C$3=10, ADMIN1!$J83, $C$3=11, ADMIN1!$K83, $C$3=12, ADMIN1!$L83, $C$3=13, ADMIN1!$M83, $C$3=14, ADMIN1!$N83, $C$3=15, ADMIN1!$O83, $C$3=16, ADMIN1!$P83, $C$3=17, ADMIN1!$Q83, $C$3=18, ADMIN1!$R83, $C$3=19, ADMIN1!$S83, $C$3=20, ADMIN1!$T83)</f>
        <v>#VALUE!</v>
      </c>
      <c r="B80" s="120">
        <f>ADMIN1!V83</f>
        <v>1320</v>
      </c>
      <c r="C80" s="338" t="str">
        <f>ADMIN1!W83</f>
        <v>Dattes Deglet sans noyau BIO</v>
      </c>
      <c r="D80" s="120" t="str">
        <f>ADMIN1!AA83</f>
        <v>kg</v>
      </c>
      <c r="E80" s="121" t="str">
        <f>_xlfn.IFS($C$3=1, ADMIN1!$AW83, $C$3=2, ADMIN1!$AZ83, $C$3=3, ADMIN1!$BC83, $C$3=4, ADMIN1!$BF83, $C$3=5, ADMIN1!$BI83, $C$3=6, ADMIN1!$BL83, $C$3=7, ADMIN1!$BO83, $C$3=8, ADMIN1!$BR83, $C$3=9, ADMIN1!$BU83, $C$3=10, ADMIN1!$BX83, $C$3=11, ADMIN1!$CA83, $C$3=12, ADMIN1!$CD83, $C$3=13, ADMIN1!$CG83, $C$3=14, ADMIN1!$CJ83, $C$3=15, ADMIN1!$CM83, $C$3=16, ADMIN1!CP83, $C$3=17, ADMIN1!CS83, $C$3=18, ADMIN1!CV83, $C$3=19, ADMIN1!CY83, $C$3=20, ADMIN1!DB83)</f>
        <v>-</v>
      </c>
      <c r="F80" s="122" t="e">
        <f>_xlfn.IFS($C$3=1, ADMIN1!$AX83, $C$3=2, ADMIN1!$BA83, $C$3=3, ADMIN1!$BD83, $C$3=4, ADMIN1!$BG83, $C$3=5, ADMIN1!$BJ83, $C$3=6, ADMIN1!$BM83, $C$3=7, ADMIN1!$BP83, $C$3=8, ADMIN1!$BS83, $C$3=9, ADMIN1!$BV83, $C$3=10, ADMIN1!$BY83, $C$3=11, ADMIN1!$CB83, $C$3=12, ADMIN1!$CE83, $C$3=13, ADMIN1!$CH83, $C$3=14, ADMIN1!$CK83, $C$3=15, ADMIN1!$CN83, $C$3=16, ADMIN1!CQ83, $C$3=17, ADMIN1!CT83, $C$3=18, ADMIN1!CW83, $C$3=19, ADMIN1!CZ83, $C$3=20, ADMIN1!DC83)</f>
        <v>#VALUE!</v>
      </c>
    </row>
    <row r="81" spans="1:6" s="115" customFormat="1" ht="30" customHeight="1" x14ac:dyDescent="0.2">
      <c r="A81" s="119" t="e">
        <f>_xlfn.IFS($C$3=1, ADMIN1!$A84, $C$3=2, ADMIN1!$B84, $C$3=3, ADMIN1!$C84, $C$3=4, ADMIN1!$D84, $C$3=5, ADMIN1!$E84, $C$3=6, ADMIN1!$F84, $C$3=7, ADMIN1!$G84, $C$3=8, ADMIN1!$H84, $C$3=9, ADMIN1!$I84, $C$3=10, ADMIN1!$J84, $C$3=11, ADMIN1!$K84, $C$3=12, ADMIN1!$L84, $C$3=13, ADMIN1!$M84, $C$3=14, ADMIN1!$N84, $C$3=15, ADMIN1!$O84, $C$3=16, ADMIN1!$P84, $C$3=17, ADMIN1!$Q84, $C$3=18, ADMIN1!$R84, $C$3=19, ADMIN1!$S84, $C$3=20, ADMIN1!$T84)</f>
        <v>#VALUE!</v>
      </c>
      <c r="B81" s="120">
        <f>ADMIN1!V84</f>
        <v>1399</v>
      </c>
      <c r="C81" s="338" t="str">
        <f>ADMIN1!W84</f>
        <v>Dattes Mazafati de Bam BIO (env. 250g)</v>
      </c>
      <c r="D81" s="120" t="str">
        <f>ADMIN1!AA84</f>
        <v>Pièce</v>
      </c>
      <c r="E81" s="121" t="str">
        <f>_xlfn.IFS($C$3=1, ADMIN1!$AW84, $C$3=2, ADMIN1!$AZ84, $C$3=3, ADMIN1!$BC84, $C$3=4, ADMIN1!$BF84, $C$3=5, ADMIN1!$BI84, $C$3=6, ADMIN1!$BL84, $C$3=7, ADMIN1!$BO84, $C$3=8, ADMIN1!$BR84, $C$3=9, ADMIN1!$BU84, $C$3=10, ADMIN1!$BX84, $C$3=11, ADMIN1!$CA84, $C$3=12, ADMIN1!$CD84, $C$3=13, ADMIN1!$CG84, $C$3=14, ADMIN1!$CJ84, $C$3=15, ADMIN1!$CM84, $C$3=16, ADMIN1!CP84, $C$3=17, ADMIN1!CS84, $C$3=18, ADMIN1!CV84, $C$3=19, ADMIN1!CY84, $C$3=20, ADMIN1!DB84)</f>
        <v>-</v>
      </c>
      <c r="F81" s="122" t="e">
        <f>_xlfn.IFS($C$3=1, ADMIN1!$AX84, $C$3=2, ADMIN1!$BA84, $C$3=3, ADMIN1!$BD84, $C$3=4, ADMIN1!$BG84, $C$3=5, ADMIN1!$BJ84, $C$3=6, ADMIN1!$BM84, $C$3=7, ADMIN1!$BP84, $C$3=8, ADMIN1!$BS84, $C$3=9, ADMIN1!$BV84, $C$3=10, ADMIN1!$BY84, $C$3=11, ADMIN1!$CB84, $C$3=12, ADMIN1!$CE84, $C$3=13, ADMIN1!$CH84, $C$3=14, ADMIN1!$CK84, $C$3=15, ADMIN1!$CN84, $C$3=16, ADMIN1!CQ84, $C$3=17, ADMIN1!CT84, $C$3=18, ADMIN1!CW84, $C$3=19, ADMIN1!CZ84, $C$3=20, ADMIN1!DC84)</f>
        <v>#VALUE!</v>
      </c>
    </row>
    <row r="82" spans="1:6" s="115" customFormat="1" ht="30" customHeight="1" x14ac:dyDescent="0.2">
      <c r="A82" s="119" t="e">
        <f>_xlfn.IFS($C$3=1, ADMIN1!$A85, $C$3=2, ADMIN1!$B85, $C$3=3, ADMIN1!$C85, $C$3=4, ADMIN1!$D85, $C$3=5, ADMIN1!$E85, $C$3=6, ADMIN1!$F85, $C$3=7, ADMIN1!$G85, $C$3=8, ADMIN1!$H85, $C$3=9, ADMIN1!$I85, $C$3=10, ADMIN1!$J85, $C$3=11, ADMIN1!$K85, $C$3=12, ADMIN1!$L85, $C$3=13, ADMIN1!$M85, $C$3=14, ADMIN1!$N85, $C$3=15, ADMIN1!$O85, $C$3=16, ADMIN1!$P85, $C$3=17, ADMIN1!$Q85, $C$3=18, ADMIN1!$R85, $C$3=19, ADMIN1!$S85, $C$3=20, ADMIN1!$T85)</f>
        <v>#VALUE!</v>
      </c>
      <c r="B82" s="120" t="str">
        <f>ADMIN1!V85</f>
        <v>1997</v>
      </c>
      <c r="C82" s="338" t="str">
        <f>ADMIN1!W85</f>
        <v>Dattes Medjool Jumbo semi-sèche BIO</v>
      </c>
      <c r="D82" s="120" t="str">
        <f>ADMIN1!AA85</f>
        <v>kg</v>
      </c>
      <c r="E82" s="121" t="str">
        <f>_xlfn.IFS($C$3=1, ADMIN1!$AW85, $C$3=2, ADMIN1!$AZ85, $C$3=3, ADMIN1!$BC85, $C$3=4, ADMIN1!$BF85, $C$3=5, ADMIN1!$BI85, $C$3=6, ADMIN1!$BL85, $C$3=7, ADMIN1!$BO85, $C$3=8, ADMIN1!$BR85, $C$3=9, ADMIN1!$BU85, $C$3=10, ADMIN1!$BX85, $C$3=11, ADMIN1!$CA85, $C$3=12, ADMIN1!$CD85, $C$3=13, ADMIN1!$CG85, $C$3=14, ADMIN1!$CJ85, $C$3=15, ADMIN1!$CM85, $C$3=16, ADMIN1!CP85, $C$3=17, ADMIN1!CS85, $C$3=18, ADMIN1!CV85, $C$3=19, ADMIN1!CY85, $C$3=20, ADMIN1!DB85)</f>
        <v>-</v>
      </c>
      <c r="F82" s="122" t="e">
        <f>_xlfn.IFS($C$3=1, ADMIN1!$AX85, $C$3=2, ADMIN1!$BA85, $C$3=3, ADMIN1!$BD85, $C$3=4, ADMIN1!$BG85, $C$3=5, ADMIN1!$BJ85, $C$3=6, ADMIN1!$BM85, $C$3=7, ADMIN1!$BP85, $C$3=8, ADMIN1!$BS85, $C$3=9, ADMIN1!$BV85, $C$3=10, ADMIN1!$BY85, $C$3=11, ADMIN1!$CB85, $C$3=12, ADMIN1!$CE85, $C$3=13, ADMIN1!$CH85, $C$3=14, ADMIN1!$CK85, $C$3=15, ADMIN1!$CN85, $C$3=16, ADMIN1!CQ85, $C$3=17, ADMIN1!CT85, $C$3=18, ADMIN1!CW85, $C$3=19, ADMIN1!CZ85, $C$3=20, ADMIN1!DC85)</f>
        <v>#VALUE!</v>
      </c>
    </row>
    <row r="83" spans="1:6" s="115" customFormat="1" ht="30" customHeight="1" x14ac:dyDescent="0.2">
      <c r="A83" s="119" t="e">
        <f>_xlfn.IFS($C$3=1, ADMIN1!$A86, $C$3=2, ADMIN1!$B86, $C$3=3, ADMIN1!$C86, $C$3=4, ADMIN1!$D86, $C$3=5, ADMIN1!$E86, $C$3=6, ADMIN1!$F86, $C$3=7, ADMIN1!$G86, $C$3=8, ADMIN1!$H86, $C$3=9, ADMIN1!$I86, $C$3=10, ADMIN1!$J86, $C$3=11, ADMIN1!$K86, $C$3=12, ADMIN1!$L86, $C$3=13, ADMIN1!$M86, $C$3=14, ADMIN1!$N86, $C$3=15, ADMIN1!$O86, $C$3=16, ADMIN1!$P86, $C$3=17, ADMIN1!$Q86, $C$3=18, ADMIN1!$R86, $C$3=19, ADMIN1!$S86, $C$3=20, ADMIN1!$T86)</f>
        <v>#VALUE!</v>
      </c>
      <c r="B83" s="120">
        <f>ADMIN1!V86</f>
        <v>3377</v>
      </c>
      <c r="C83" s="338" t="str">
        <f>ADMIN1!W86</f>
        <v>Eau de mer micro-filtrée hypertonique
    - (n°1 : box 3L)</v>
      </c>
      <c r="D83" s="120" t="str">
        <f>ADMIN1!AA86</f>
        <v>Pièce</v>
      </c>
      <c r="E83" s="121" t="str">
        <f>_xlfn.IFS($C$3=1, ADMIN1!$AW86, $C$3=2, ADMIN1!$AZ86, $C$3=3, ADMIN1!$BC86, $C$3=4, ADMIN1!$BF86, $C$3=5, ADMIN1!$BI86, $C$3=6, ADMIN1!$BL86, $C$3=7, ADMIN1!$BO86, $C$3=8, ADMIN1!$BR86, $C$3=9, ADMIN1!$BU86, $C$3=10, ADMIN1!$BX86, $C$3=11, ADMIN1!$CA86, $C$3=12, ADMIN1!$CD86, $C$3=13, ADMIN1!$CG86, $C$3=14, ADMIN1!$CJ86, $C$3=15, ADMIN1!$CM86, $C$3=16, ADMIN1!CP86, $C$3=17, ADMIN1!CS86, $C$3=18, ADMIN1!CV86, $C$3=19, ADMIN1!CY86, $C$3=20, ADMIN1!DB86)</f>
        <v>-</v>
      </c>
      <c r="F83" s="122" t="e">
        <f>_xlfn.IFS($C$3=1, ADMIN1!$AX86, $C$3=2, ADMIN1!$BA86, $C$3=3, ADMIN1!$BD86, $C$3=4, ADMIN1!$BG86, $C$3=5, ADMIN1!$BJ86, $C$3=6, ADMIN1!$BM86, $C$3=7, ADMIN1!$BP86, $C$3=8, ADMIN1!$BS86, $C$3=9, ADMIN1!$BV86, $C$3=10, ADMIN1!$BY86, $C$3=11, ADMIN1!$CB86, $C$3=12, ADMIN1!$CE86, $C$3=13, ADMIN1!$CH86, $C$3=14, ADMIN1!$CK86, $C$3=15, ADMIN1!$CN86, $C$3=16, ADMIN1!CQ86, $C$3=17, ADMIN1!CT86, $C$3=18, ADMIN1!CW86, $C$3=19, ADMIN1!CZ86, $C$3=20, ADMIN1!DC86)</f>
        <v>#VALUE!</v>
      </c>
    </row>
    <row r="84" spans="1:6" s="115" customFormat="1" ht="30" customHeight="1" x14ac:dyDescent="0.2">
      <c r="A84" s="119" t="e">
        <f>_xlfn.IFS($C$3=1, ADMIN1!$A87, $C$3=2, ADMIN1!$B87, $C$3=3, ADMIN1!$C87, $C$3=4, ADMIN1!$D87, $C$3=5, ADMIN1!$E87, $C$3=6, ADMIN1!$F87, $C$3=7, ADMIN1!$G87, $C$3=8, ADMIN1!$H87, $C$3=9, ADMIN1!$I87, $C$3=10, ADMIN1!$J87, $C$3=11, ADMIN1!$K87, $C$3=12, ADMIN1!$L87, $C$3=13, ADMIN1!$M87, $C$3=14, ADMIN1!$N87, $C$3=15, ADMIN1!$O87, $C$3=16, ADMIN1!$P87, $C$3=17, ADMIN1!$Q87, $C$3=18, ADMIN1!$R87, $C$3=19, ADMIN1!$S87, $C$3=20, ADMIN1!$T87)</f>
        <v>#VALUE!</v>
      </c>
      <c r="B84" s="120">
        <f>ADMIN1!V87</f>
        <v>3720</v>
      </c>
      <c r="C84" s="338" t="str">
        <f>ADMIN1!W87</f>
        <v>Eau de mer micro-filtrée hypertonique
    - (n°2 : box 11L)</v>
      </c>
      <c r="D84" s="120" t="str">
        <f>ADMIN1!AA87</f>
        <v>Pièce</v>
      </c>
      <c r="E84" s="121" t="str">
        <f>_xlfn.IFS($C$3=1, ADMIN1!$AW87, $C$3=2, ADMIN1!$AZ87, $C$3=3, ADMIN1!$BC87, $C$3=4, ADMIN1!$BF87, $C$3=5, ADMIN1!$BI87, $C$3=6, ADMIN1!$BL87, $C$3=7, ADMIN1!$BO87, $C$3=8, ADMIN1!$BR87, $C$3=9, ADMIN1!$BU87, $C$3=10, ADMIN1!$BX87, $C$3=11, ADMIN1!$CA87, $C$3=12, ADMIN1!$CD87, $C$3=13, ADMIN1!$CG87, $C$3=14, ADMIN1!$CJ87, $C$3=15, ADMIN1!$CM87, $C$3=16, ADMIN1!CP87, $C$3=17, ADMIN1!CS87, $C$3=18, ADMIN1!CV87, $C$3=19, ADMIN1!CY87, $C$3=20, ADMIN1!DB87)</f>
        <v>-</v>
      </c>
      <c r="F84" s="122" t="e">
        <f>_xlfn.IFS($C$3=1, ADMIN1!$AX87, $C$3=2, ADMIN1!$BA87, $C$3=3, ADMIN1!$BD87, $C$3=4, ADMIN1!$BG87, $C$3=5, ADMIN1!$BJ87, $C$3=6, ADMIN1!$BM87, $C$3=7, ADMIN1!$BP87, $C$3=8, ADMIN1!$BS87, $C$3=9, ADMIN1!$BV87, $C$3=10, ADMIN1!$BY87, $C$3=11, ADMIN1!$CB87, $C$3=12, ADMIN1!$CE87, $C$3=13, ADMIN1!$CH87, $C$3=14, ADMIN1!$CK87, $C$3=15, ADMIN1!$CN87, $C$3=16, ADMIN1!CQ87, $C$3=17, ADMIN1!CT87, $C$3=18, ADMIN1!CW87, $C$3=19, ADMIN1!CZ87, $C$3=20, ADMIN1!DC87)</f>
        <v>#VALUE!</v>
      </c>
    </row>
    <row r="85" spans="1:6" s="115" customFormat="1" ht="30" customHeight="1" x14ac:dyDescent="0.2">
      <c r="A85" s="119" t="e">
        <f>_xlfn.IFS($C$3=1, ADMIN1!$A88, $C$3=2, ADMIN1!$B88, $C$3=3, ADMIN1!$C88, $C$3=4, ADMIN1!$D88, $C$3=5, ADMIN1!$E88, $C$3=6, ADMIN1!$F88, $C$3=7, ADMIN1!$G88, $C$3=8, ADMIN1!$H88, $C$3=9, ADMIN1!$I88, $C$3=10, ADMIN1!$J88, $C$3=11, ADMIN1!$K88, $C$3=12, ADMIN1!$L88, $C$3=13, ADMIN1!$M88, $C$3=14, ADMIN1!$N88, $C$3=15, ADMIN1!$O88, $C$3=16, ADMIN1!$P88, $C$3=17, ADMIN1!$Q88, $C$3=18, ADMIN1!$R88, $C$3=19, ADMIN1!$S88, $C$3=20, ADMIN1!$T88)</f>
        <v>#VALUE!</v>
      </c>
      <c r="B85" s="120">
        <f>ADMIN1!V88</f>
        <v>3379</v>
      </c>
      <c r="C85" s="338" t="str">
        <f>ADMIN1!W88</f>
        <v>Eau de mer micro-filtrée hypertonique
    - (n°3 : box 20L)</v>
      </c>
      <c r="D85" s="120" t="str">
        <f>ADMIN1!AA88</f>
        <v>Pièce</v>
      </c>
      <c r="E85" s="121" t="str">
        <f>_xlfn.IFS($C$3=1, ADMIN1!$AW88, $C$3=2, ADMIN1!$AZ88, $C$3=3, ADMIN1!$BC88, $C$3=4, ADMIN1!$BF88, $C$3=5, ADMIN1!$BI88, $C$3=6, ADMIN1!$BL88, $C$3=7, ADMIN1!$BO88, $C$3=8, ADMIN1!$BR88, $C$3=9, ADMIN1!$BU88, $C$3=10, ADMIN1!$BX88, $C$3=11, ADMIN1!$CA88, $C$3=12, ADMIN1!$CD88, $C$3=13, ADMIN1!$CG88, $C$3=14, ADMIN1!$CJ88, $C$3=15, ADMIN1!$CM88, $C$3=16, ADMIN1!CP88, $C$3=17, ADMIN1!CS88, $C$3=18, ADMIN1!CV88, $C$3=19, ADMIN1!CY88, $C$3=20, ADMIN1!DB88)</f>
        <v>-</v>
      </c>
      <c r="F85" s="122" t="e">
        <f>_xlfn.IFS($C$3=1, ADMIN1!$AX88, $C$3=2, ADMIN1!$BA88, $C$3=3, ADMIN1!$BD88, $C$3=4, ADMIN1!$BG88, $C$3=5, ADMIN1!$BJ88, $C$3=6, ADMIN1!$BM88, $C$3=7, ADMIN1!$BP88, $C$3=8, ADMIN1!$BS88, $C$3=9, ADMIN1!$BV88, $C$3=10, ADMIN1!$BY88, $C$3=11, ADMIN1!$CB88, $C$3=12, ADMIN1!$CE88, $C$3=13, ADMIN1!$CH88, $C$3=14, ADMIN1!$CK88, $C$3=15, ADMIN1!$CN88, $C$3=16, ADMIN1!CQ88, $C$3=17, ADMIN1!CT88, $C$3=18, ADMIN1!CW88, $C$3=19, ADMIN1!CZ88, $C$3=20, ADMIN1!DC88)</f>
        <v>#VALUE!</v>
      </c>
    </row>
    <row r="86" spans="1:6" s="115" customFormat="1" ht="30" customHeight="1" x14ac:dyDescent="0.2">
      <c r="A86" s="119" t="e">
        <f>_xlfn.IFS($C$3=1, ADMIN1!$A89, $C$3=2, ADMIN1!$B89, $C$3=3, ADMIN1!$C89, $C$3=4, ADMIN1!$D89, $C$3=5, ADMIN1!$E89, $C$3=6, ADMIN1!$F89, $C$3=7, ADMIN1!$G89, $C$3=8, ADMIN1!$H89, $C$3=9, ADMIN1!$I89, $C$3=10, ADMIN1!$J89, $C$3=11, ADMIN1!$K89, $C$3=12, ADMIN1!$L89, $C$3=13, ADMIN1!$M89, $C$3=14, ADMIN1!$N89, $C$3=15, ADMIN1!$O89, $C$3=16, ADMIN1!$P89, $C$3=17, ADMIN1!$Q89, $C$3=18, ADMIN1!$R89, $C$3=19, ADMIN1!$S89, $C$3=20, ADMIN1!$T89)</f>
        <v>#VALUE!</v>
      </c>
      <c r="B86" s="120">
        <f>ADMIN1!V89</f>
        <v>3550</v>
      </c>
      <c r="C86" s="338" t="str">
        <f>ADMIN1!W89</f>
        <v>Epi de maïs doux frais</v>
      </c>
      <c r="D86" s="120" t="str">
        <f>ADMIN1!AA89</f>
        <v>Pièce</v>
      </c>
      <c r="E86" s="121" t="str">
        <f>_xlfn.IFS($C$3=1, ADMIN1!$AW89, $C$3=2, ADMIN1!$AZ89, $C$3=3, ADMIN1!$BC89, $C$3=4, ADMIN1!$BF89, $C$3=5, ADMIN1!$BI89, $C$3=6, ADMIN1!$BL89, $C$3=7, ADMIN1!$BO89, $C$3=8, ADMIN1!$BR89, $C$3=9, ADMIN1!$BU89, $C$3=10, ADMIN1!$BX89, $C$3=11, ADMIN1!$CA89, $C$3=12, ADMIN1!$CD89, $C$3=13, ADMIN1!$CG89, $C$3=14, ADMIN1!$CJ89, $C$3=15, ADMIN1!$CM89, $C$3=16, ADMIN1!CP89, $C$3=17, ADMIN1!CS89, $C$3=18, ADMIN1!CV89, $C$3=19, ADMIN1!CY89, $C$3=20, ADMIN1!DB89)</f>
        <v>-</v>
      </c>
      <c r="F86" s="122" t="e">
        <f>_xlfn.IFS($C$3=1, ADMIN1!$AX89, $C$3=2, ADMIN1!$BA89, $C$3=3, ADMIN1!$BD89, $C$3=4, ADMIN1!$BG89, $C$3=5, ADMIN1!$BJ89, $C$3=6, ADMIN1!$BM89, $C$3=7, ADMIN1!$BP89, $C$3=8, ADMIN1!$BS89, $C$3=9, ADMIN1!$BV89, $C$3=10, ADMIN1!$BY89, $C$3=11, ADMIN1!$CB89, $C$3=12, ADMIN1!$CE89, $C$3=13, ADMIN1!$CH89, $C$3=14, ADMIN1!$CK89, $C$3=15, ADMIN1!$CN89, $C$3=16, ADMIN1!CQ89, $C$3=17, ADMIN1!CT89, $C$3=18, ADMIN1!CW89, $C$3=19, ADMIN1!CZ89, $C$3=20, ADMIN1!DC89)</f>
        <v>#VALUE!</v>
      </c>
    </row>
    <row r="87" spans="1:6" s="115" customFormat="1" ht="30" customHeight="1" x14ac:dyDescent="0.2">
      <c r="A87" s="119" t="e">
        <f>_xlfn.IFS($C$3=1, ADMIN1!$A90, $C$3=2, ADMIN1!$B90, $C$3=3, ADMIN1!$C90, $C$3=4, ADMIN1!$D90, $C$3=5, ADMIN1!$E90, $C$3=6, ADMIN1!$F90, $C$3=7, ADMIN1!$G90, $C$3=8, ADMIN1!$H90, $C$3=9, ADMIN1!$I90, $C$3=10, ADMIN1!$J90, $C$3=11, ADMIN1!$K90, $C$3=12, ADMIN1!$L90, $C$3=13, ADMIN1!$M90, $C$3=14, ADMIN1!$N90, $C$3=15, ADMIN1!$O90, $C$3=16, ADMIN1!$P90, $C$3=17, ADMIN1!$Q90, $C$3=18, ADMIN1!$R90, $C$3=19, ADMIN1!$S90, $C$3=20, ADMIN1!$T90)</f>
        <v>#VALUE!</v>
      </c>
      <c r="B87" s="120">
        <f>ADMIN1!V90</f>
        <v>4025</v>
      </c>
      <c r="C87" s="338" t="str">
        <f>ADMIN1!W90</f>
        <v>Extracteur de jus ANGEL 5500</v>
      </c>
      <c r="D87" s="120" t="str">
        <f>ADMIN1!AA90</f>
        <v>Pièce</v>
      </c>
      <c r="E87" s="121" t="str">
        <f>_xlfn.IFS($C$3=1, ADMIN1!$AW90, $C$3=2, ADMIN1!$AZ90, $C$3=3, ADMIN1!$BC90, $C$3=4, ADMIN1!$BF90, $C$3=5, ADMIN1!$BI90, $C$3=6, ADMIN1!$BL90, $C$3=7, ADMIN1!$BO90, $C$3=8, ADMIN1!$BR90, $C$3=9, ADMIN1!$BU90, $C$3=10, ADMIN1!$BX90, $C$3=11, ADMIN1!$CA90, $C$3=12, ADMIN1!$CD90, $C$3=13, ADMIN1!$CG90, $C$3=14, ADMIN1!$CJ90, $C$3=15, ADMIN1!$CM90, $C$3=16, ADMIN1!CP90, $C$3=17, ADMIN1!CS90, $C$3=18, ADMIN1!CV90, $C$3=19, ADMIN1!CY90, $C$3=20, ADMIN1!DB90)</f>
        <v>-</v>
      </c>
      <c r="F87" s="122" t="e">
        <f>_xlfn.IFS($C$3=1, ADMIN1!$AX90, $C$3=2, ADMIN1!$BA90, $C$3=3, ADMIN1!$BD90, $C$3=4, ADMIN1!$BG90, $C$3=5, ADMIN1!$BJ90, $C$3=6, ADMIN1!$BM90, $C$3=7, ADMIN1!$BP90, $C$3=8, ADMIN1!$BS90, $C$3=9, ADMIN1!$BV90, $C$3=10, ADMIN1!$BY90, $C$3=11, ADMIN1!$CB90, $C$3=12, ADMIN1!$CE90, $C$3=13, ADMIN1!$CH90, $C$3=14, ADMIN1!$CK90, $C$3=15, ADMIN1!$CN90, $C$3=16, ADMIN1!CQ90, $C$3=17, ADMIN1!CT90, $C$3=18, ADMIN1!CW90, $C$3=19, ADMIN1!CZ90, $C$3=20, ADMIN1!DC90)</f>
        <v>#VALUE!</v>
      </c>
    </row>
    <row r="88" spans="1:6" s="115" customFormat="1" ht="30" customHeight="1" x14ac:dyDescent="0.2">
      <c r="A88" s="119" t="e">
        <f>_xlfn.IFS($C$3=1, ADMIN1!$A91, $C$3=2, ADMIN1!$B91, $C$3=3, ADMIN1!$C91, $C$3=4, ADMIN1!$D91, $C$3=5, ADMIN1!$E91, $C$3=6, ADMIN1!$F91, $C$3=7, ADMIN1!$G91, $C$3=8, ADMIN1!$H91, $C$3=9, ADMIN1!$I91, $C$3=10, ADMIN1!$J91, $C$3=11, ADMIN1!$K91, $C$3=12, ADMIN1!$L91, $C$3=13, ADMIN1!$M91, $C$3=14, ADMIN1!$N91, $C$3=15, ADMIN1!$O91, $C$3=16, ADMIN1!$P91, $C$3=17, ADMIN1!$Q91, $C$3=18, ADMIN1!$R91, $C$3=19, ADMIN1!$S91, $C$3=20, ADMIN1!$T91)</f>
        <v>#VALUE!</v>
      </c>
      <c r="B88" s="120">
        <f>ADMIN1!V91</f>
        <v>6059</v>
      </c>
      <c r="C88" s="338" t="str">
        <f>ADMIN1!W91</f>
        <v>Fane de Betterave Baby BIO
    - (Production de Rufino)</v>
      </c>
      <c r="D88" s="120" t="str">
        <f>ADMIN1!AA91</f>
        <v>kg</v>
      </c>
      <c r="E88" s="121" t="str">
        <f>_xlfn.IFS($C$3=1, ADMIN1!$AW91, $C$3=2, ADMIN1!$AZ91, $C$3=3, ADMIN1!$BC91, $C$3=4, ADMIN1!$BF91, $C$3=5, ADMIN1!$BI91, $C$3=6, ADMIN1!$BL91, $C$3=7, ADMIN1!$BO91, $C$3=8, ADMIN1!$BR91, $C$3=9, ADMIN1!$BU91, $C$3=10, ADMIN1!$BX91, $C$3=11, ADMIN1!$CA91, $C$3=12, ADMIN1!$CD91, $C$3=13, ADMIN1!$CG91, $C$3=14, ADMIN1!$CJ91, $C$3=15, ADMIN1!$CM91, $C$3=16, ADMIN1!CP91, $C$3=17, ADMIN1!CS91, $C$3=18, ADMIN1!CV91, $C$3=19, ADMIN1!CY91, $C$3=20, ADMIN1!DB91)</f>
        <v>-</v>
      </c>
      <c r="F88" s="122" t="e">
        <f>_xlfn.IFS($C$3=1, ADMIN1!$AX91, $C$3=2, ADMIN1!$BA91, $C$3=3, ADMIN1!$BD91, $C$3=4, ADMIN1!$BG91, $C$3=5, ADMIN1!$BJ91, $C$3=6, ADMIN1!$BM91, $C$3=7, ADMIN1!$BP91, $C$3=8, ADMIN1!$BS91, $C$3=9, ADMIN1!$BV91, $C$3=10, ADMIN1!$BY91, $C$3=11, ADMIN1!$CB91, $C$3=12, ADMIN1!$CE91, $C$3=13, ADMIN1!$CH91, $C$3=14, ADMIN1!$CK91, $C$3=15, ADMIN1!$CN91, $C$3=16, ADMIN1!CQ91, $C$3=17, ADMIN1!CT91, $C$3=18, ADMIN1!CW91, $C$3=19, ADMIN1!CZ91, $C$3=20, ADMIN1!DC91)</f>
        <v>#VALUE!</v>
      </c>
    </row>
    <row r="89" spans="1:6" s="115" customFormat="1" ht="30" customHeight="1" x14ac:dyDescent="0.2">
      <c r="A89" s="119" t="e">
        <f>_xlfn.IFS($C$3=1, ADMIN1!$A92, $C$3=2, ADMIN1!$B92, $C$3=3, ADMIN1!$C92, $C$3=4, ADMIN1!$D92, $C$3=5, ADMIN1!$E92, $C$3=6, ADMIN1!$F92, $C$3=7, ADMIN1!$G92, $C$3=8, ADMIN1!$H92, $C$3=9, ADMIN1!$I92, $C$3=10, ADMIN1!$J92, $C$3=11, ADMIN1!$K92, $C$3=12, ADMIN1!$L92, $C$3=13, ADMIN1!$M92, $C$3=14, ADMIN1!$N92, $C$3=15, ADMIN1!$O92, $C$3=16, ADMIN1!$P92, $C$3=17, ADMIN1!$Q92, $C$3=18, ADMIN1!$R92, $C$3=19, ADMIN1!$S92, $C$3=20, ADMIN1!$T92)</f>
        <v>#VALUE!</v>
      </c>
      <c r="B89" s="120">
        <f>ADMIN1!V92</f>
        <v>6059</v>
      </c>
      <c r="C89" s="338" t="str">
        <f>ADMIN1!W92</f>
        <v>Fane de betterave BIO (production Rufino)</v>
      </c>
      <c r="D89" s="120" t="str">
        <f>ADMIN1!AA92</f>
        <v>kg</v>
      </c>
      <c r="E89" s="121" t="str">
        <f>_xlfn.IFS($C$3=1, ADMIN1!$AW92, $C$3=2, ADMIN1!$AZ92, $C$3=3, ADMIN1!$BC92, $C$3=4, ADMIN1!$BF92, $C$3=5, ADMIN1!$BI92, $C$3=6, ADMIN1!$BL92, $C$3=7, ADMIN1!$BO92, $C$3=8, ADMIN1!$BR92, $C$3=9, ADMIN1!$BU92, $C$3=10, ADMIN1!$BX92, $C$3=11, ADMIN1!$CA92, $C$3=12, ADMIN1!$CD92, $C$3=13, ADMIN1!$CG92, $C$3=14, ADMIN1!$CJ92, $C$3=15, ADMIN1!$CM92, $C$3=16, ADMIN1!CP92, $C$3=17, ADMIN1!CS92, $C$3=18, ADMIN1!CV92, $C$3=19, ADMIN1!CY92, $C$3=20, ADMIN1!DB92)</f>
        <v>-</v>
      </c>
      <c r="F89" s="122" t="e">
        <f>_xlfn.IFS($C$3=1, ADMIN1!$AX92, $C$3=2, ADMIN1!$BA92, $C$3=3, ADMIN1!$BD92, $C$3=4, ADMIN1!$BG92, $C$3=5, ADMIN1!$BJ92, $C$3=6, ADMIN1!$BM92, $C$3=7, ADMIN1!$BP92, $C$3=8, ADMIN1!$BS92, $C$3=9, ADMIN1!$BV92, $C$3=10, ADMIN1!$BY92, $C$3=11, ADMIN1!$CB92, $C$3=12, ADMIN1!$CE92, $C$3=13, ADMIN1!$CH92, $C$3=14, ADMIN1!$CK92, $C$3=15, ADMIN1!$CN92, $C$3=16, ADMIN1!CQ92, $C$3=17, ADMIN1!CT92, $C$3=18, ADMIN1!CW92, $C$3=19, ADMIN1!CZ92, $C$3=20, ADMIN1!DC92)</f>
        <v>#VALUE!</v>
      </c>
    </row>
    <row r="90" spans="1:6" s="115" customFormat="1" ht="30" customHeight="1" x14ac:dyDescent="0.2">
      <c r="A90" s="119" t="e">
        <f>_xlfn.IFS($C$3=1, ADMIN1!$A93, $C$3=2, ADMIN1!$B93, $C$3=3, ADMIN1!$C93, $C$3=4, ADMIN1!$D93, $C$3=5, ADMIN1!$E93, $C$3=6, ADMIN1!$F93, $C$3=7, ADMIN1!$G93, $C$3=8, ADMIN1!$H93, $C$3=9, ADMIN1!$I93, $C$3=10, ADMIN1!$J93, $C$3=11, ADMIN1!$K93, $C$3=12, ADMIN1!$L93, $C$3=13, ADMIN1!$M93, $C$3=14, ADMIN1!$N93, $C$3=15, ADMIN1!$O93, $C$3=16, ADMIN1!$P93, $C$3=17, ADMIN1!$Q93, $C$3=18, ADMIN1!$R93, $C$3=19, ADMIN1!$S93, $C$3=20, ADMIN1!$T93)</f>
        <v>#VALUE!</v>
      </c>
      <c r="B90" s="120">
        <f>ADMIN1!V93</f>
        <v>1647</v>
      </c>
      <c r="C90" s="338" t="str">
        <f>ADMIN1!W93</f>
        <v>Farine de coco (env. 1kg)</v>
      </c>
      <c r="D90" s="120" t="str">
        <f>ADMIN1!AA93</f>
        <v>Pièce</v>
      </c>
      <c r="E90" s="121" t="str">
        <f>_xlfn.IFS($C$3=1, ADMIN1!$AW93, $C$3=2, ADMIN1!$AZ93, $C$3=3, ADMIN1!$BC93, $C$3=4, ADMIN1!$BF93, $C$3=5, ADMIN1!$BI93, $C$3=6, ADMIN1!$BL93, $C$3=7, ADMIN1!$BO93, $C$3=8, ADMIN1!$BR93, $C$3=9, ADMIN1!$BU93, $C$3=10, ADMIN1!$BX93, $C$3=11, ADMIN1!$CA93, $C$3=12, ADMIN1!$CD93, $C$3=13, ADMIN1!$CG93, $C$3=14, ADMIN1!$CJ93, $C$3=15, ADMIN1!$CM93, $C$3=16, ADMIN1!CP93, $C$3=17, ADMIN1!CS93, $C$3=18, ADMIN1!CV93, $C$3=19, ADMIN1!CY93, $C$3=20, ADMIN1!DB93)</f>
        <v>-</v>
      </c>
      <c r="F90" s="122" t="e">
        <f>_xlfn.IFS($C$3=1, ADMIN1!$AX93, $C$3=2, ADMIN1!$BA93, $C$3=3, ADMIN1!$BD93, $C$3=4, ADMIN1!$BG93, $C$3=5, ADMIN1!$BJ93, $C$3=6, ADMIN1!$BM93, $C$3=7, ADMIN1!$BP93, $C$3=8, ADMIN1!$BS93, $C$3=9, ADMIN1!$BV93, $C$3=10, ADMIN1!$BY93, $C$3=11, ADMIN1!$CB93, $C$3=12, ADMIN1!$CE93, $C$3=13, ADMIN1!$CH93, $C$3=14, ADMIN1!$CK93, $C$3=15, ADMIN1!$CN93, $C$3=16, ADMIN1!CQ93, $C$3=17, ADMIN1!CT93, $C$3=18, ADMIN1!CW93, $C$3=19, ADMIN1!CZ93, $C$3=20, ADMIN1!DC93)</f>
        <v>#VALUE!</v>
      </c>
    </row>
    <row r="91" spans="1:6" s="115" customFormat="1" ht="30" customHeight="1" x14ac:dyDescent="0.2">
      <c r="A91" s="119" t="e">
        <f>_xlfn.IFS($C$3=1, ADMIN1!$A94, $C$3=2, ADMIN1!$B94, $C$3=3, ADMIN1!$C94, $C$3=4, ADMIN1!$D94, $C$3=5, ADMIN1!$E94, $C$3=6, ADMIN1!$F94, $C$3=7, ADMIN1!$G94, $C$3=8, ADMIN1!$H94, $C$3=9, ADMIN1!$I94, $C$3=10, ADMIN1!$J94, $C$3=11, ADMIN1!$K94, $C$3=12, ADMIN1!$L94, $C$3=13, ADMIN1!$M94, $C$3=14, ADMIN1!$N94, $C$3=15, ADMIN1!$O94, $C$3=16, ADMIN1!$P94, $C$3=17, ADMIN1!$Q94, $C$3=18, ADMIN1!$R94, $C$3=19, ADMIN1!$S94, $C$3=20, ADMIN1!$T94)</f>
        <v>#VALUE!</v>
      </c>
      <c r="B91" s="120">
        <f>ADMIN1!V94</f>
        <v>6106</v>
      </c>
      <c r="C91" s="338" t="str">
        <f>ADMIN1!W94</f>
        <v>Fenugrec en graines BIO (env. 500g)</v>
      </c>
      <c r="D91" s="120" t="str">
        <f>ADMIN1!AA94</f>
        <v>Pièce</v>
      </c>
      <c r="E91" s="121" t="str">
        <f>_xlfn.IFS($C$3=1, ADMIN1!$AW94, $C$3=2, ADMIN1!$AZ94, $C$3=3, ADMIN1!$BC94, $C$3=4, ADMIN1!$BF94, $C$3=5, ADMIN1!$BI94, $C$3=6, ADMIN1!$BL94, $C$3=7, ADMIN1!$BO94, $C$3=8, ADMIN1!$BR94, $C$3=9, ADMIN1!$BU94, $C$3=10, ADMIN1!$BX94, $C$3=11, ADMIN1!$CA94, $C$3=12, ADMIN1!$CD94, $C$3=13, ADMIN1!$CG94, $C$3=14, ADMIN1!$CJ94, $C$3=15, ADMIN1!$CM94, $C$3=16, ADMIN1!CP94, $C$3=17, ADMIN1!CS94, $C$3=18, ADMIN1!CV94, $C$3=19, ADMIN1!CY94, $C$3=20, ADMIN1!DB94)</f>
        <v>-</v>
      </c>
      <c r="F91" s="122" t="e">
        <f>_xlfn.IFS($C$3=1, ADMIN1!$AX94, $C$3=2, ADMIN1!$BA94, $C$3=3, ADMIN1!$BD94, $C$3=4, ADMIN1!$BG94, $C$3=5, ADMIN1!$BJ94, $C$3=6, ADMIN1!$BM94, $C$3=7, ADMIN1!$BP94, $C$3=8, ADMIN1!$BS94, $C$3=9, ADMIN1!$BV94, $C$3=10, ADMIN1!$BY94, $C$3=11, ADMIN1!$CB94, $C$3=12, ADMIN1!$CE94, $C$3=13, ADMIN1!$CH94, $C$3=14, ADMIN1!$CK94, $C$3=15, ADMIN1!$CN94, $C$3=16, ADMIN1!CQ94, $C$3=17, ADMIN1!CT94, $C$3=18, ADMIN1!CW94, $C$3=19, ADMIN1!CZ94, $C$3=20, ADMIN1!DC94)</f>
        <v>#VALUE!</v>
      </c>
    </row>
    <row r="92" spans="1:6" s="115" customFormat="1" ht="30" customHeight="1" x14ac:dyDescent="0.2">
      <c r="A92" s="119" t="e">
        <f>_xlfn.IFS($C$3=1, ADMIN1!$A95, $C$3=2, ADMIN1!$B95, $C$3=3, ADMIN1!$C95, $C$3=4, ADMIN1!$D95, $C$3=5, ADMIN1!$E95, $C$3=6, ADMIN1!$F95, $C$3=7, ADMIN1!$G95, $C$3=8, ADMIN1!$H95, $C$3=9, ADMIN1!$I95, $C$3=10, ADMIN1!$J95, $C$3=11, ADMIN1!$K95, $C$3=12, ADMIN1!$L95, $C$3=13, ADMIN1!$M95, $C$3=14, ADMIN1!$N95, $C$3=15, ADMIN1!$O95, $C$3=16, ADMIN1!$P95, $C$3=17, ADMIN1!$Q95, $C$3=18, ADMIN1!$R95, $C$3=19, ADMIN1!$S95, $C$3=20, ADMIN1!$T95)</f>
        <v>#VALUE!</v>
      </c>
      <c r="B92" s="120">
        <f>ADMIN1!V95</f>
        <v>1937</v>
      </c>
      <c r="C92" s="338" t="str">
        <f>ADMIN1!W95</f>
        <v>Fève de Cacao entière CRU BIO (env. 1kg)</v>
      </c>
      <c r="D92" s="120" t="str">
        <f>ADMIN1!AA95</f>
        <v>Pièce</v>
      </c>
      <c r="E92" s="121" t="str">
        <f>_xlfn.IFS($C$3=1, ADMIN1!$AW95, $C$3=2, ADMIN1!$AZ95, $C$3=3, ADMIN1!$BC95, $C$3=4, ADMIN1!$BF95, $C$3=5, ADMIN1!$BI95, $C$3=6, ADMIN1!$BL95, $C$3=7, ADMIN1!$BO95, $C$3=8, ADMIN1!$BR95, $C$3=9, ADMIN1!$BU95, $C$3=10, ADMIN1!$BX95, $C$3=11, ADMIN1!$CA95, $C$3=12, ADMIN1!$CD95, $C$3=13, ADMIN1!$CG95, $C$3=14, ADMIN1!$CJ95, $C$3=15, ADMIN1!$CM95, $C$3=16, ADMIN1!CP95, $C$3=17, ADMIN1!CS95, $C$3=18, ADMIN1!CV95, $C$3=19, ADMIN1!CY95, $C$3=20, ADMIN1!DB95)</f>
        <v>-</v>
      </c>
      <c r="F92" s="122" t="e">
        <f>_xlfn.IFS($C$3=1, ADMIN1!$AX95, $C$3=2, ADMIN1!$BA95, $C$3=3, ADMIN1!$BD95, $C$3=4, ADMIN1!$BG95, $C$3=5, ADMIN1!$BJ95, $C$3=6, ADMIN1!$BM95, $C$3=7, ADMIN1!$BP95, $C$3=8, ADMIN1!$BS95, $C$3=9, ADMIN1!$BV95, $C$3=10, ADMIN1!$BY95, $C$3=11, ADMIN1!$CB95, $C$3=12, ADMIN1!$CE95, $C$3=13, ADMIN1!$CH95, $C$3=14, ADMIN1!$CK95, $C$3=15, ADMIN1!$CN95, $C$3=16, ADMIN1!CQ95, $C$3=17, ADMIN1!CT95, $C$3=18, ADMIN1!CW95, $C$3=19, ADMIN1!CZ95, $C$3=20, ADMIN1!DC95)</f>
        <v>#VALUE!</v>
      </c>
    </row>
    <row r="93" spans="1:6" s="115" customFormat="1" ht="30" customHeight="1" x14ac:dyDescent="0.2">
      <c r="A93" s="119" t="e">
        <f>_xlfn.IFS($C$3=1, ADMIN1!$A96, $C$3=2, ADMIN1!$B96, $C$3=3, ADMIN1!$C96, $C$3=4, ADMIN1!$D96, $C$3=5, ADMIN1!$E96, $C$3=6, ADMIN1!$F96, $C$3=7, ADMIN1!$G96, $C$3=8, ADMIN1!$H96, $C$3=9, ADMIN1!$I96, $C$3=10, ADMIN1!$J96, $C$3=11, ADMIN1!$K96, $C$3=12, ADMIN1!$L96, $C$3=13, ADMIN1!$M96, $C$3=14, ADMIN1!$N96, $C$3=15, ADMIN1!$O96, $C$3=16, ADMIN1!$P96, $C$3=17, ADMIN1!$Q96, $C$3=18, ADMIN1!$R96, $C$3=19, ADMIN1!$S96, $C$3=20, ADMIN1!$T96)</f>
        <v>#VALUE!</v>
      </c>
      <c r="B93" s="120">
        <f>ADMIN1!V96</f>
        <v>3138</v>
      </c>
      <c r="C93" s="338" t="str">
        <f>ADMIN1!W96</f>
        <v>Figue de Barbarie</v>
      </c>
      <c r="D93" s="120" t="str">
        <f>ADMIN1!AA96</f>
        <v>kg</v>
      </c>
      <c r="E93" s="121" t="str">
        <f>_xlfn.IFS($C$3=1, ADMIN1!$AW96, $C$3=2, ADMIN1!$AZ96, $C$3=3, ADMIN1!$BC96, $C$3=4, ADMIN1!$BF96, $C$3=5, ADMIN1!$BI96, $C$3=6, ADMIN1!$BL96, $C$3=7, ADMIN1!$BO96, $C$3=8, ADMIN1!$BR96, $C$3=9, ADMIN1!$BU96, $C$3=10, ADMIN1!$BX96, $C$3=11, ADMIN1!$CA96, $C$3=12, ADMIN1!$CD96, $C$3=13, ADMIN1!$CG96, $C$3=14, ADMIN1!$CJ96, $C$3=15, ADMIN1!$CM96, $C$3=16, ADMIN1!CP96, $C$3=17, ADMIN1!CS96, $C$3=18, ADMIN1!CV96, $C$3=19, ADMIN1!CY96, $C$3=20, ADMIN1!DB96)</f>
        <v>-</v>
      </c>
      <c r="F93" s="122" t="e">
        <f>_xlfn.IFS($C$3=1, ADMIN1!$AX96, $C$3=2, ADMIN1!$BA96, $C$3=3, ADMIN1!$BD96, $C$3=4, ADMIN1!$BG96, $C$3=5, ADMIN1!$BJ96, $C$3=6, ADMIN1!$BM96, $C$3=7, ADMIN1!$BP96, $C$3=8, ADMIN1!$BS96, $C$3=9, ADMIN1!$BV96, $C$3=10, ADMIN1!$BY96, $C$3=11, ADMIN1!$CB96, $C$3=12, ADMIN1!$CE96, $C$3=13, ADMIN1!$CH96, $C$3=14, ADMIN1!$CK96, $C$3=15, ADMIN1!$CN96, $C$3=16, ADMIN1!CQ96, $C$3=17, ADMIN1!CT96, $C$3=18, ADMIN1!CW96, $C$3=19, ADMIN1!CZ96, $C$3=20, ADMIN1!DC96)</f>
        <v>#VALUE!</v>
      </c>
    </row>
    <row r="94" spans="1:6" s="115" customFormat="1" ht="30" customHeight="1" x14ac:dyDescent="0.2">
      <c r="A94" s="119" t="e">
        <f>_xlfn.IFS($C$3=1, ADMIN1!$A97, $C$3=2, ADMIN1!$B97, $C$3=3, ADMIN1!$C97, $C$3=4, ADMIN1!$D97, $C$3=5, ADMIN1!$E97, $C$3=6, ADMIN1!$F97, $C$3=7, ADMIN1!$G97, $C$3=8, ADMIN1!$H97, $C$3=9, ADMIN1!$I97, $C$3=10, ADMIN1!$J97, $C$3=11, ADMIN1!$K97, $C$3=12, ADMIN1!$L97, $C$3=13, ADMIN1!$M97, $C$3=14, ADMIN1!$N97, $C$3=15, ADMIN1!$O97, $C$3=16, ADMIN1!$P97, $C$3=17, ADMIN1!$Q97, $C$3=18, ADMIN1!$R97, $C$3=19, ADMIN1!$S97, $C$3=20, ADMIN1!$T97)</f>
        <v>#VALUE!</v>
      </c>
      <c r="B94" s="120">
        <f>ADMIN1!V97</f>
        <v>1548</v>
      </c>
      <c r="C94" s="338" t="str">
        <f>ADMIN1!W97</f>
        <v>Figues sèches BIO</v>
      </c>
      <c r="D94" s="120" t="str">
        <f>ADMIN1!AA97</f>
        <v>kg</v>
      </c>
      <c r="E94" s="121" t="str">
        <f>_xlfn.IFS($C$3=1, ADMIN1!$AW97, $C$3=2, ADMIN1!$AZ97, $C$3=3, ADMIN1!$BC97, $C$3=4, ADMIN1!$BF97, $C$3=5, ADMIN1!$BI97, $C$3=6, ADMIN1!$BL97, $C$3=7, ADMIN1!$BO97, $C$3=8, ADMIN1!$BR97, $C$3=9, ADMIN1!$BU97, $C$3=10, ADMIN1!$BX97, $C$3=11, ADMIN1!$CA97, $C$3=12, ADMIN1!$CD97, $C$3=13, ADMIN1!$CG97, $C$3=14, ADMIN1!$CJ97, $C$3=15, ADMIN1!$CM97, $C$3=16, ADMIN1!CP97, $C$3=17, ADMIN1!CS97, $C$3=18, ADMIN1!CV97, $C$3=19, ADMIN1!CY97, $C$3=20, ADMIN1!DB97)</f>
        <v>-</v>
      </c>
      <c r="F94" s="122" t="e">
        <f>_xlfn.IFS($C$3=1, ADMIN1!$AX97, $C$3=2, ADMIN1!$BA97, $C$3=3, ADMIN1!$BD97, $C$3=4, ADMIN1!$BG97, $C$3=5, ADMIN1!$BJ97, $C$3=6, ADMIN1!$BM97, $C$3=7, ADMIN1!$BP97, $C$3=8, ADMIN1!$BS97, $C$3=9, ADMIN1!$BV97, $C$3=10, ADMIN1!$BY97, $C$3=11, ADMIN1!$CB97, $C$3=12, ADMIN1!$CE97, $C$3=13, ADMIN1!$CH97, $C$3=14, ADMIN1!$CK97, $C$3=15, ADMIN1!$CN97, $C$3=16, ADMIN1!CQ97, $C$3=17, ADMIN1!CT97, $C$3=18, ADMIN1!CW97, $C$3=19, ADMIN1!CZ97, $C$3=20, ADMIN1!DC97)</f>
        <v>#VALUE!</v>
      </c>
    </row>
    <row r="95" spans="1:6" s="115" customFormat="1" ht="30" customHeight="1" x14ac:dyDescent="0.2">
      <c r="A95" s="119" t="e">
        <f>_xlfn.IFS($C$3=1, ADMIN1!$A98, $C$3=2, ADMIN1!$B98, $C$3=3, ADMIN1!$C98, $C$3=4, ADMIN1!$D98, $C$3=5, ADMIN1!$E98, $C$3=6, ADMIN1!$F98, $C$3=7, ADMIN1!$G98, $C$3=8, ADMIN1!$H98, $C$3=9, ADMIN1!$I98, $C$3=10, ADMIN1!$J98, $C$3=11, ADMIN1!$K98, $C$3=12, ADMIN1!$L98, $C$3=13, ADMIN1!$M98, $C$3=14, ADMIN1!$N98, $C$3=15, ADMIN1!$O98, $C$3=16, ADMIN1!$P98, $C$3=17, ADMIN1!$Q98, $C$3=18, ADMIN1!$R98, $C$3=19, ADMIN1!$S98, $C$3=20, ADMIN1!$T98)</f>
        <v>#VALUE!</v>
      </c>
      <c r="B95" s="120">
        <f>ADMIN1!V98</f>
        <v>1220</v>
      </c>
      <c r="C95" s="338" t="str">
        <f>ADMIN1!W98</f>
        <v>Fruits du Baobab en poudre BIO</v>
      </c>
      <c r="D95" s="120" t="str">
        <f>ADMIN1!AA98</f>
        <v>kg</v>
      </c>
      <c r="E95" s="121" t="str">
        <f>_xlfn.IFS($C$3=1, ADMIN1!$AW98, $C$3=2, ADMIN1!$AZ98, $C$3=3, ADMIN1!$BC98, $C$3=4, ADMIN1!$BF98, $C$3=5, ADMIN1!$BI98, $C$3=6, ADMIN1!$BL98, $C$3=7, ADMIN1!$BO98, $C$3=8, ADMIN1!$BR98, $C$3=9, ADMIN1!$BU98, $C$3=10, ADMIN1!$BX98, $C$3=11, ADMIN1!$CA98, $C$3=12, ADMIN1!$CD98, $C$3=13, ADMIN1!$CG98, $C$3=14, ADMIN1!$CJ98, $C$3=15, ADMIN1!$CM98, $C$3=16, ADMIN1!CP98, $C$3=17, ADMIN1!CS98, $C$3=18, ADMIN1!CV98, $C$3=19, ADMIN1!CY98, $C$3=20, ADMIN1!DB98)</f>
        <v>-</v>
      </c>
      <c r="F95" s="122" t="e">
        <f>_xlfn.IFS($C$3=1, ADMIN1!$AX98, $C$3=2, ADMIN1!$BA98, $C$3=3, ADMIN1!$BD98, $C$3=4, ADMIN1!$BG98, $C$3=5, ADMIN1!$BJ98, $C$3=6, ADMIN1!$BM98, $C$3=7, ADMIN1!$BP98, $C$3=8, ADMIN1!$BS98, $C$3=9, ADMIN1!$BV98, $C$3=10, ADMIN1!$BY98, $C$3=11, ADMIN1!$CB98, $C$3=12, ADMIN1!$CE98, $C$3=13, ADMIN1!$CH98, $C$3=14, ADMIN1!$CK98, $C$3=15, ADMIN1!$CN98, $C$3=16, ADMIN1!CQ98, $C$3=17, ADMIN1!CT98, $C$3=18, ADMIN1!CW98, $C$3=19, ADMIN1!CZ98, $C$3=20, ADMIN1!DC98)</f>
        <v>#VALUE!</v>
      </c>
    </row>
    <row r="96" spans="1:6" s="115" customFormat="1" ht="30" customHeight="1" x14ac:dyDescent="0.2">
      <c r="A96" s="119" t="e">
        <f>_xlfn.IFS($C$3=1, ADMIN1!$A99, $C$3=2, ADMIN1!$B99, $C$3=3, ADMIN1!$C99, $C$3=4, ADMIN1!$D99, $C$3=5, ADMIN1!$E99, $C$3=6, ADMIN1!$F99, $C$3=7, ADMIN1!$G99, $C$3=8, ADMIN1!$H99, $C$3=9, ADMIN1!$I99, $C$3=10, ADMIN1!$J99, $C$3=11, ADMIN1!$K99, $C$3=12, ADMIN1!$L99, $C$3=13, ADMIN1!$M99, $C$3=14, ADMIN1!$N99, $C$3=15, ADMIN1!$O99, $C$3=16, ADMIN1!$P99, $C$3=17, ADMIN1!$Q99, $C$3=18, ADMIN1!$R99, $C$3=19, ADMIN1!$S99, $C$3=20, ADMIN1!$T99)</f>
        <v>#VALUE!</v>
      </c>
      <c r="B96" s="120">
        <f>ADMIN1!V99</f>
        <v>1967</v>
      </c>
      <c r="C96" s="338" t="str">
        <f>ADMIN1!W99</f>
        <v>Gingembre BIO</v>
      </c>
      <c r="D96" s="120" t="str">
        <f>ADMIN1!AA99</f>
        <v>kg</v>
      </c>
      <c r="E96" s="121" t="str">
        <f>_xlfn.IFS($C$3=1, ADMIN1!$AW99, $C$3=2, ADMIN1!$AZ99, $C$3=3, ADMIN1!$BC99, $C$3=4, ADMIN1!$BF99, $C$3=5, ADMIN1!$BI99, $C$3=6, ADMIN1!$BL99, $C$3=7, ADMIN1!$BO99, $C$3=8, ADMIN1!$BR99, $C$3=9, ADMIN1!$BU99, $C$3=10, ADMIN1!$BX99, $C$3=11, ADMIN1!$CA99, $C$3=12, ADMIN1!$CD99, $C$3=13, ADMIN1!$CG99, $C$3=14, ADMIN1!$CJ99, $C$3=15, ADMIN1!$CM99, $C$3=16, ADMIN1!CP99, $C$3=17, ADMIN1!CS99, $C$3=18, ADMIN1!CV99, $C$3=19, ADMIN1!CY99, $C$3=20, ADMIN1!DB99)</f>
        <v>-</v>
      </c>
      <c r="F96" s="122" t="e">
        <f>_xlfn.IFS($C$3=1, ADMIN1!$AX99, $C$3=2, ADMIN1!$BA99, $C$3=3, ADMIN1!$BD99, $C$3=4, ADMIN1!$BG99, $C$3=5, ADMIN1!$BJ99, $C$3=6, ADMIN1!$BM99, $C$3=7, ADMIN1!$BP99, $C$3=8, ADMIN1!$BS99, $C$3=9, ADMIN1!$BV99, $C$3=10, ADMIN1!$BY99, $C$3=11, ADMIN1!$CB99, $C$3=12, ADMIN1!$CE99, $C$3=13, ADMIN1!$CH99, $C$3=14, ADMIN1!$CK99, $C$3=15, ADMIN1!$CN99, $C$3=16, ADMIN1!CQ99, $C$3=17, ADMIN1!CT99, $C$3=18, ADMIN1!CW99, $C$3=19, ADMIN1!CZ99, $C$3=20, ADMIN1!DC99)</f>
        <v>#VALUE!</v>
      </c>
    </row>
    <row r="97" spans="1:6" s="115" customFormat="1" ht="30" customHeight="1" x14ac:dyDescent="0.2">
      <c r="A97" s="119" t="e">
        <f>_xlfn.IFS($C$3=1, ADMIN1!$A100, $C$3=2, ADMIN1!$B100, $C$3=3, ADMIN1!$C100, $C$3=4, ADMIN1!$D100, $C$3=5, ADMIN1!$E100, $C$3=6, ADMIN1!$F100, $C$3=7, ADMIN1!$G100, $C$3=8, ADMIN1!$H100, $C$3=9, ADMIN1!$I100, $C$3=10, ADMIN1!$J100, $C$3=11, ADMIN1!$K100, $C$3=12, ADMIN1!$L100, $C$3=13, ADMIN1!$M100, $C$3=14, ADMIN1!$N100, $C$3=15, ADMIN1!$O100, $C$3=16, ADMIN1!$P100, $C$3=17, ADMIN1!$Q100, $C$3=18, ADMIN1!$R100, $C$3=19, ADMIN1!$S100, $C$3=20, ADMIN1!$T100)</f>
        <v>#VALUE!</v>
      </c>
      <c r="B97" s="120">
        <f>ADMIN1!V100</f>
        <v>3217</v>
      </c>
      <c r="C97" s="338" t="str">
        <f>ADMIN1!W100</f>
        <v>Goyave</v>
      </c>
      <c r="D97" s="120" t="str">
        <f>ADMIN1!AA100</f>
        <v>kg</v>
      </c>
      <c r="E97" s="121" t="str">
        <f>_xlfn.IFS($C$3=1, ADMIN1!$AW100, $C$3=2, ADMIN1!$AZ100, $C$3=3, ADMIN1!$BC100, $C$3=4, ADMIN1!$BF100, $C$3=5, ADMIN1!$BI100, $C$3=6, ADMIN1!$BL100, $C$3=7, ADMIN1!$BO100, $C$3=8, ADMIN1!$BR100, $C$3=9, ADMIN1!$BU100, $C$3=10, ADMIN1!$BX100, $C$3=11, ADMIN1!$CA100, $C$3=12, ADMIN1!$CD100, $C$3=13, ADMIN1!$CG100, $C$3=14, ADMIN1!$CJ100, $C$3=15, ADMIN1!$CM100, $C$3=16, ADMIN1!CP100, $C$3=17, ADMIN1!CS100, $C$3=18, ADMIN1!CV100, $C$3=19, ADMIN1!CY100, $C$3=20, ADMIN1!DB100)</f>
        <v>-</v>
      </c>
      <c r="F97" s="122" t="e">
        <f>_xlfn.IFS($C$3=1, ADMIN1!$AX100, $C$3=2, ADMIN1!$BA100, $C$3=3, ADMIN1!$BD100, $C$3=4, ADMIN1!$BG100, $C$3=5, ADMIN1!$BJ100, $C$3=6, ADMIN1!$BM100, $C$3=7, ADMIN1!$BP100, $C$3=8, ADMIN1!$BS100, $C$3=9, ADMIN1!$BV100, $C$3=10, ADMIN1!$BY100, $C$3=11, ADMIN1!$CB100, $C$3=12, ADMIN1!$CE100, $C$3=13, ADMIN1!$CH100, $C$3=14, ADMIN1!$CK100, $C$3=15, ADMIN1!$CN100, $C$3=16, ADMIN1!CQ100, $C$3=17, ADMIN1!CT100, $C$3=18, ADMIN1!CW100, $C$3=19, ADMIN1!CZ100, $C$3=20, ADMIN1!DC100)</f>
        <v>#VALUE!</v>
      </c>
    </row>
    <row r="98" spans="1:6" s="115" customFormat="1" ht="30" customHeight="1" x14ac:dyDescent="0.2">
      <c r="A98" s="119" t="e">
        <f>_xlfn.IFS($C$3=1, ADMIN1!$A101, $C$3=2, ADMIN1!$B101, $C$3=3, ADMIN1!$C101, $C$3=4, ADMIN1!$D101, $C$3=5, ADMIN1!$E101, $C$3=6, ADMIN1!$F101, $C$3=7, ADMIN1!$G101, $C$3=8, ADMIN1!$H101, $C$3=9, ADMIN1!$I101, $C$3=10, ADMIN1!$J101, $C$3=11, ADMIN1!$K101, $C$3=12, ADMIN1!$L101, $C$3=13, ADMIN1!$M101, $C$3=14, ADMIN1!$N101, $C$3=15, ADMIN1!$O101, $C$3=16, ADMIN1!$P101, $C$3=17, ADMIN1!$Q101, $C$3=18, ADMIN1!$R101, $C$3=19, ADMIN1!$S101, $C$3=20, ADMIN1!$T101)</f>
        <v>#VALUE!</v>
      </c>
      <c r="B98" s="120">
        <f>ADMIN1!V101</f>
        <v>1607</v>
      </c>
      <c r="C98" s="338" t="str">
        <f>ADMIN1!W101</f>
        <v>Graines de chanvre pelées CRU BIO
    - (env. 1 kg)</v>
      </c>
      <c r="D98" s="120" t="str">
        <f>ADMIN1!AA101</f>
        <v>kg</v>
      </c>
      <c r="E98" s="121" t="str">
        <f>_xlfn.IFS($C$3=1, ADMIN1!$AW101, $C$3=2, ADMIN1!$AZ101, $C$3=3, ADMIN1!$BC101, $C$3=4, ADMIN1!$BF101, $C$3=5, ADMIN1!$BI101, $C$3=6, ADMIN1!$BL101, $C$3=7, ADMIN1!$BO101, $C$3=8, ADMIN1!$BR101, $C$3=9, ADMIN1!$BU101, $C$3=10, ADMIN1!$BX101, $C$3=11, ADMIN1!$CA101, $C$3=12, ADMIN1!$CD101, $C$3=13, ADMIN1!$CG101, $C$3=14, ADMIN1!$CJ101, $C$3=15, ADMIN1!$CM101, $C$3=16, ADMIN1!CP101, $C$3=17, ADMIN1!CS101, $C$3=18, ADMIN1!CV101, $C$3=19, ADMIN1!CY101, $C$3=20, ADMIN1!DB101)</f>
        <v>-</v>
      </c>
      <c r="F98" s="122" t="e">
        <f>_xlfn.IFS($C$3=1, ADMIN1!$AX101, $C$3=2, ADMIN1!$BA101, $C$3=3, ADMIN1!$BD101, $C$3=4, ADMIN1!$BG101, $C$3=5, ADMIN1!$BJ101, $C$3=6, ADMIN1!$BM101, $C$3=7, ADMIN1!$BP101, $C$3=8, ADMIN1!$BS101, $C$3=9, ADMIN1!$BV101, $C$3=10, ADMIN1!$BY101, $C$3=11, ADMIN1!$CB101, $C$3=12, ADMIN1!$CE101, $C$3=13, ADMIN1!$CH101, $C$3=14, ADMIN1!$CK101, $C$3=15, ADMIN1!$CN101, $C$3=16, ADMIN1!CQ101, $C$3=17, ADMIN1!CT101, $C$3=18, ADMIN1!CW101, $C$3=19, ADMIN1!CZ101, $C$3=20, ADMIN1!DC101)</f>
        <v>#VALUE!</v>
      </c>
    </row>
    <row r="99" spans="1:6" s="115" customFormat="1" ht="30" customHeight="1" x14ac:dyDescent="0.2">
      <c r="A99" s="119" t="e">
        <f>_xlfn.IFS($C$3=1, ADMIN1!$A102, $C$3=2, ADMIN1!$B102, $C$3=3, ADMIN1!$C102, $C$3=4, ADMIN1!$D102, $C$3=5, ADMIN1!$E102, $C$3=6, ADMIN1!$F102, $C$3=7, ADMIN1!$G102, $C$3=8, ADMIN1!$H102, $C$3=9, ADMIN1!$I102, $C$3=10, ADMIN1!$J102, $C$3=11, ADMIN1!$K102, $C$3=12, ADMIN1!$L102, $C$3=13, ADMIN1!$M102, $C$3=14, ADMIN1!$N102, $C$3=15, ADMIN1!$O102, $C$3=16, ADMIN1!$P102, $C$3=17, ADMIN1!$Q102, $C$3=18, ADMIN1!$R102, $C$3=19, ADMIN1!$S102, $C$3=20, ADMIN1!$T102)</f>
        <v>#VALUE!</v>
      </c>
      <c r="B99" s="120">
        <f>ADMIN1!V102</f>
        <v>1356</v>
      </c>
      <c r="C99" s="338" t="str">
        <f>ADMIN1!W102</f>
        <v>Graines de tournesol sans coque CRU BIO
    - (env. 1kg)</v>
      </c>
      <c r="D99" s="120" t="str">
        <f>ADMIN1!AA102</f>
        <v>kg</v>
      </c>
      <c r="E99" s="121" t="str">
        <f>_xlfn.IFS($C$3=1, ADMIN1!$AW102, $C$3=2, ADMIN1!$AZ102, $C$3=3, ADMIN1!$BC102, $C$3=4, ADMIN1!$BF102, $C$3=5, ADMIN1!$BI102, $C$3=6, ADMIN1!$BL102, $C$3=7, ADMIN1!$BO102, $C$3=8, ADMIN1!$BR102, $C$3=9, ADMIN1!$BU102, $C$3=10, ADMIN1!$BX102, $C$3=11, ADMIN1!$CA102, $C$3=12, ADMIN1!$CD102, $C$3=13, ADMIN1!$CG102, $C$3=14, ADMIN1!$CJ102, $C$3=15, ADMIN1!$CM102, $C$3=16, ADMIN1!CP102, $C$3=17, ADMIN1!CS102, $C$3=18, ADMIN1!CV102, $C$3=19, ADMIN1!CY102, $C$3=20, ADMIN1!DB102)</f>
        <v>-</v>
      </c>
      <c r="F99" s="122" t="e">
        <f>_xlfn.IFS($C$3=1, ADMIN1!$AX102, $C$3=2, ADMIN1!$BA102, $C$3=3, ADMIN1!$BD102, $C$3=4, ADMIN1!$BG102, $C$3=5, ADMIN1!$BJ102, $C$3=6, ADMIN1!$BM102, $C$3=7, ADMIN1!$BP102, $C$3=8, ADMIN1!$BS102, $C$3=9, ADMIN1!$BV102, $C$3=10, ADMIN1!$BY102, $C$3=11, ADMIN1!$CB102, $C$3=12, ADMIN1!$CE102, $C$3=13, ADMIN1!$CH102, $C$3=14, ADMIN1!$CK102, $C$3=15, ADMIN1!$CN102, $C$3=16, ADMIN1!CQ102, $C$3=17, ADMIN1!CT102, $C$3=18, ADMIN1!CW102, $C$3=19, ADMIN1!CZ102, $C$3=20, ADMIN1!DC102)</f>
        <v>#VALUE!</v>
      </c>
    </row>
    <row r="100" spans="1:6" s="115" customFormat="1" ht="30" customHeight="1" x14ac:dyDescent="0.2">
      <c r="A100" s="119" t="e">
        <f>_xlfn.IFS($C$3=1, ADMIN1!$A103, $C$3=2, ADMIN1!$B103, $C$3=3, ADMIN1!$C103, $C$3=4, ADMIN1!$D103, $C$3=5, ADMIN1!$E103, $C$3=6, ADMIN1!$F103, $C$3=7, ADMIN1!$G103, $C$3=8, ADMIN1!$H103, $C$3=9, ADMIN1!$I103, $C$3=10, ADMIN1!$J103, $C$3=11, ADMIN1!$K103, $C$3=12, ADMIN1!$L103, $C$3=13, ADMIN1!$M103, $C$3=14, ADMIN1!$N103, $C$3=15, ADMIN1!$O103, $C$3=16, ADMIN1!$P103, $C$3=17, ADMIN1!$Q103, $C$3=18, ADMIN1!$R103, $C$3=19, ADMIN1!$S103, $C$3=20, ADMIN1!$T103)</f>
        <v>#VALUE!</v>
      </c>
      <c r="B100" s="120">
        <f>ADMIN1!V103</f>
        <v>1356</v>
      </c>
      <c r="C100" s="338" t="str">
        <f>ADMIN1!W103</f>
        <v>Graines de tournesol sans coque CRU BIO
    - (env. 500g)</v>
      </c>
      <c r="D100" s="120" t="str">
        <f>ADMIN1!AA103</f>
        <v>Pièce</v>
      </c>
      <c r="E100" s="121" t="str">
        <f>_xlfn.IFS($C$3=1, ADMIN1!$AW103, $C$3=2, ADMIN1!$AZ103, $C$3=3, ADMIN1!$BC103, $C$3=4, ADMIN1!$BF103, $C$3=5, ADMIN1!$BI103, $C$3=6, ADMIN1!$BL103, $C$3=7, ADMIN1!$BO103, $C$3=8, ADMIN1!$BR103, $C$3=9, ADMIN1!$BU103, $C$3=10, ADMIN1!$BX103, $C$3=11, ADMIN1!$CA103, $C$3=12, ADMIN1!$CD103, $C$3=13, ADMIN1!$CG103, $C$3=14, ADMIN1!$CJ103, $C$3=15, ADMIN1!$CM103, $C$3=16, ADMIN1!CP103, $C$3=17, ADMIN1!CS103, $C$3=18, ADMIN1!CV103, $C$3=19, ADMIN1!CY103, $C$3=20, ADMIN1!DB103)</f>
        <v>-</v>
      </c>
      <c r="F100" s="122" t="e">
        <f>_xlfn.IFS($C$3=1, ADMIN1!$AX103, $C$3=2, ADMIN1!$BA103, $C$3=3, ADMIN1!$BD103, $C$3=4, ADMIN1!$BG103, $C$3=5, ADMIN1!$BJ103, $C$3=6, ADMIN1!$BM103, $C$3=7, ADMIN1!$BP103, $C$3=8, ADMIN1!$BS103, $C$3=9, ADMIN1!$BV103, $C$3=10, ADMIN1!$BY103, $C$3=11, ADMIN1!$CB103, $C$3=12, ADMIN1!$CE103, $C$3=13, ADMIN1!$CH103, $C$3=14, ADMIN1!$CK103, $C$3=15, ADMIN1!$CN103, $C$3=16, ADMIN1!CQ103, $C$3=17, ADMIN1!CT103, $C$3=18, ADMIN1!CW103, $C$3=19, ADMIN1!CZ103, $C$3=20, ADMIN1!DC103)</f>
        <v>#VALUE!</v>
      </c>
    </row>
    <row r="101" spans="1:6" s="115" customFormat="1" ht="30" customHeight="1" x14ac:dyDescent="0.2">
      <c r="A101" s="119" t="e">
        <f>_xlfn.IFS($C$3=1, ADMIN1!$A104, $C$3=2, ADMIN1!$B104, $C$3=3, ADMIN1!$C104, $C$3=4, ADMIN1!$D104, $C$3=5, ADMIN1!$E104, $C$3=6, ADMIN1!$F104, $C$3=7, ADMIN1!$G104, $C$3=8, ADMIN1!$H104, $C$3=9, ADMIN1!$I104, $C$3=10, ADMIN1!$J104, $C$3=11, ADMIN1!$K104, $C$3=12, ADMIN1!$L104, $C$3=13, ADMIN1!$M104, $C$3=14, ADMIN1!$N104, $C$3=15, ADMIN1!$O104, $C$3=16, ADMIN1!$P104, $C$3=17, ADMIN1!$Q104, $C$3=18, ADMIN1!$R104, $C$3=19, ADMIN1!$S104, $C$3=20, ADMIN1!$T104)</f>
        <v>#VALUE!</v>
      </c>
      <c r="B101" s="120">
        <f>ADMIN1!V104</f>
        <v>3209</v>
      </c>
      <c r="C101" s="338" t="str">
        <f>ADMIN1!W104</f>
        <v>Grenade</v>
      </c>
      <c r="D101" s="120" t="str">
        <f>ADMIN1!AA104</f>
        <v>kg</v>
      </c>
      <c r="E101" s="121" t="str">
        <f>_xlfn.IFS($C$3=1, ADMIN1!$AW104, $C$3=2, ADMIN1!$AZ104, $C$3=3, ADMIN1!$BC104, $C$3=4, ADMIN1!$BF104, $C$3=5, ADMIN1!$BI104, $C$3=6, ADMIN1!$BL104, $C$3=7, ADMIN1!$BO104, $C$3=8, ADMIN1!$BR104, $C$3=9, ADMIN1!$BU104, $C$3=10, ADMIN1!$BX104, $C$3=11, ADMIN1!$CA104, $C$3=12, ADMIN1!$CD104, $C$3=13, ADMIN1!$CG104, $C$3=14, ADMIN1!$CJ104, $C$3=15, ADMIN1!$CM104, $C$3=16, ADMIN1!CP104, $C$3=17, ADMIN1!CS104, $C$3=18, ADMIN1!CV104, $C$3=19, ADMIN1!CY104, $C$3=20, ADMIN1!DB104)</f>
        <v>-</v>
      </c>
      <c r="F101" s="122" t="e">
        <f>_xlfn.IFS($C$3=1, ADMIN1!$AX104, $C$3=2, ADMIN1!$BA104, $C$3=3, ADMIN1!$BD104, $C$3=4, ADMIN1!$BG104, $C$3=5, ADMIN1!$BJ104, $C$3=6, ADMIN1!$BM104, $C$3=7, ADMIN1!$BP104, $C$3=8, ADMIN1!$BS104, $C$3=9, ADMIN1!$BV104, $C$3=10, ADMIN1!$BY104, $C$3=11, ADMIN1!$CB104, $C$3=12, ADMIN1!$CE104, $C$3=13, ADMIN1!$CH104, $C$3=14, ADMIN1!$CK104, $C$3=15, ADMIN1!$CN104, $C$3=16, ADMIN1!CQ104, $C$3=17, ADMIN1!CT104, $C$3=18, ADMIN1!CW104, $C$3=19, ADMIN1!CZ104, $C$3=20, ADMIN1!DC104)</f>
        <v>#VALUE!</v>
      </c>
    </row>
    <row r="102" spans="1:6" s="115" customFormat="1" ht="30" customHeight="1" x14ac:dyDescent="0.2">
      <c r="A102" s="119" t="e">
        <f>_xlfn.IFS($C$3=1, ADMIN1!$A105, $C$3=2, ADMIN1!$B105, $C$3=3, ADMIN1!$C105, $C$3=4, ADMIN1!$D105, $C$3=5, ADMIN1!$E105, $C$3=6, ADMIN1!$F105, $C$3=7, ADMIN1!$G105, $C$3=8, ADMIN1!$H105, $C$3=9, ADMIN1!$I105, $C$3=10, ADMIN1!$J105, $C$3=11, ADMIN1!$K105, $C$3=12, ADMIN1!$L105, $C$3=13, ADMIN1!$M105, $C$3=14, ADMIN1!$N105, $C$3=15, ADMIN1!$O105, $C$3=16, ADMIN1!$P105, $C$3=17, ADMIN1!$Q105, $C$3=18, ADMIN1!$R105, $C$3=19, ADMIN1!$S105, $C$3=20, ADMIN1!$T105)</f>
        <v>#VALUE!</v>
      </c>
      <c r="B102" s="120">
        <f>ADMIN1!V105</f>
        <v>1121</v>
      </c>
      <c r="C102" s="338" t="str">
        <f>ADMIN1!W105</f>
        <v>Grenade BIO</v>
      </c>
      <c r="D102" s="120" t="str">
        <f>ADMIN1!AA105</f>
        <v>kg</v>
      </c>
      <c r="E102" s="121" t="str">
        <f>_xlfn.IFS($C$3=1, ADMIN1!$AW105, $C$3=2, ADMIN1!$AZ105, $C$3=3, ADMIN1!$BC105, $C$3=4, ADMIN1!$BF105, $C$3=5, ADMIN1!$BI105, $C$3=6, ADMIN1!$BL105, $C$3=7, ADMIN1!$BO105, $C$3=8, ADMIN1!$BR105, $C$3=9, ADMIN1!$BU105, $C$3=10, ADMIN1!$BX105, $C$3=11, ADMIN1!$CA105, $C$3=12, ADMIN1!$CD105, $C$3=13, ADMIN1!$CG105, $C$3=14, ADMIN1!$CJ105, $C$3=15, ADMIN1!$CM105, $C$3=16, ADMIN1!CP105, $C$3=17, ADMIN1!CS105, $C$3=18, ADMIN1!CV105, $C$3=19, ADMIN1!CY105, $C$3=20, ADMIN1!DB105)</f>
        <v>-</v>
      </c>
      <c r="F102" s="122" t="e">
        <f>_xlfn.IFS($C$3=1, ADMIN1!$AX105, $C$3=2, ADMIN1!$BA105, $C$3=3, ADMIN1!$BD105, $C$3=4, ADMIN1!$BG105, $C$3=5, ADMIN1!$BJ105, $C$3=6, ADMIN1!$BM105, $C$3=7, ADMIN1!$BP105, $C$3=8, ADMIN1!$BS105, $C$3=9, ADMIN1!$BV105, $C$3=10, ADMIN1!$BY105, $C$3=11, ADMIN1!$CB105, $C$3=12, ADMIN1!$CE105, $C$3=13, ADMIN1!$CH105, $C$3=14, ADMIN1!$CK105, $C$3=15, ADMIN1!$CN105, $C$3=16, ADMIN1!CQ105, $C$3=17, ADMIN1!CT105, $C$3=18, ADMIN1!CW105, $C$3=19, ADMIN1!CZ105, $C$3=20, ADMIN1!DC105)</f>
        <v>#VALUE!</v>
      </c>
    </row>
    <row r="103" spans="1:6" s="115" customFormat="1" ht="30" customHeight="1" x14ac:dyDescent="0.2">
      <c r="A103" s="119" t="e">
        <f>_xlfn.IFS($C$3=1, ADMIN1!$A106, $C$3=2, ADMIN1!$B106, $C$3=3, ADMIN1!$C106, $C$3=4, ADMIN1!$D106, $C$3=5, ADMIN1!$E106, $C$3=6, ADMIN1!$F106, $C$3=7, ADMIN1!$G106, $C$3=8, ADMIN1!$H106, $C$3=9, ADMIN1!$I106, $C$3=10, ADMIN1!$J106, $C$3=11, ADMIN1!$K106, $C$3=12, ADMIN1!$L106, $C$3=13, ADMIN1!$M106, $C$3=14, ADMIN1!$N106, $C$3=15, ADMIN1!$O106, $C$3=16, ADMIN1!$P106, $C$3=17, ADMIN1!$Q106, $C$3=18, ADMIN1!$R106, $C$3=19, ADMIN1!$S106, $C$3=20, ADMIN1!$T106)</f>
        <v>#VALUE!</v>
      </c>
      <c r="B103" s="120">
        <f>ADMIN1!V106</f>
        <v>6120</v>
      </c>
      <c r="C103" s="338" t="str">
        <f>ADMIN1!W106</f>
        <v xml:space="preserve">Grenade Purple Queen BIO </v>
      </c>
      <c r="D103" s="120" t="str">
        <f>ADMIN1!AA106</f>
        <v>kg</v>
      </c>
      <c r="E103" s="121" t="str">
        <f>_xlfn.IFS($C$3=1, ADMIN1!$AW106, $C$3=2, ADMIN1!$AZ106, $C$3=3, ADMIN1!$BC106, $C$3=4, ADMIN1!$BF106, $C$3=5, ADMIN1!$BI106, $C$3=6, ADMIN1!$BL106, $C$3=7, ADMIN1!$BO106, $C$3=8, ADMIN1!$BR106, $C$3=9, ADMIN1!$BU106, $C$3=10, ADMIN1!$BX106, $C$3=11, ADMIN1!$CA106, $C$3=12, ADMIN1!$CD106, $C$3=13, ADMIN1!$CG106, $C$3=14, ADMIN1!$CJ106, $C$3=15, ADMIN1!$CM106, $C$3=16, ADMIN1!CP106, $C$3=17, ADMIN1!CS106, $C$3=18, ADMIN1!CV106, $C$3=19, ADMIN1!CY106, $C$3=20, ADMIN1!DB106)</f>
        <v>-</v>
      </c>
      <c r="F103" s="122" t="e">
        <f>_xlfn.IFS($C$3=1, ADMIN1!$AX106, $C$3=2, ADMIN1!$BA106, $C$3=3, ADMIN1!$BD106, $C$3=4, ADMIN1!$BG106, $C$3=5, ADMIN1!$BJ106, $C$3=6, ADMIN1!$BM106, $C$3=7, ADMIN1!$BP106, $C$3=8, ADMIN1!$BS106, $C$3=9, ADMIN1!$BV106, $C$3=10, ADMIN1!$BY106, $C$3=11, ADMIN1!$CB106, $C$3=12, ADMIN1!$CE106, $C$3=13, ADMIN1!$CH106, $C$3=14, ADMIN1!$CK106, $C$3=15, ADMIN1!$CN106, $C$3=16, ADMIN1!CQ106, $C$3=17, ADMIN1!CT106, $C$3=18, ADMIN1!CW106, $C$3=19, ADMIN1!CZ106, $C$3=20, ADMIN1!DC106)</f>
        <v>#VALUE!</v>
      </c>
    </row>
    <row r="104" spans="1:6" s="115" customFormat="1" ht="30" customHeight="1" x14ac:dyDescent="0.2">
      <c r="A104" s="119" t="e">
        <f>_xlfn.IFS($C$3=1, ADMIN1!$A107, $C$3=2, ADMIN1!$B107, $C$3=3, ADMIN1!$C107, $C$3=4, ADMIN1!$D107, $C$3=5, ADMIN1!$E107, $C$3=6, ADMIN1!$F107, $C$3=7, ADMIN1!$G107, $C$3=8, ADMIN1!$H107, $C$3=9, ADMIN1!$I107, $C$3=10, ADMIN1!$J107, $C$3=11, ADMIN1!$K107, $C$3=12, ADMIN1!$L107, $C$3=13, ADMIN1!$M107, $C$3=14, ADMIN1!$N107, $C$3=15, ADMIN1!$O107, $C$3=16, ADMIN1!$P107, $C$3=17, ADMIN1!$Q107, $C$3=18, ADMIN1!$R107, $C$3=19, ADMIN1!$S107, $C$3=20, ADMIN1!$T107)</f>
        <v>#VALUE!</v>
      </c>
      <c r="B104" s="120">
        <f>ADMIN1!V107</f>
        <v>6063</v>
      </c>
      <c r="C104" s="338" t="str">
        <f>ADMIN1!W107</f>
        <v>Huile d'olive Alorena 1L BIO</v>
      </c>
      <c r="D104" s="120" t="str">
        <f>ADMIN1!AA107</f>
        <v>kg</v>
      </c>
      <c r="E104" s="121" t="str">
        <f>_xlfn.IFS($C$3=1, ADMIN1!$AW107, $C$3=2, ADMIN1!$AZ107, $C$3=3, ADMIN1!$BC107, $C$3=4, ADMIN1!$BF107, $C$3=5, ADMIN1!$BI107, $C$3=6, ADMIN1!$BL107, $C$3=7, ADMIN1!$BO107, $C$3=8, ADMIN1!$BR107, $C$3=9, ADMIN1!$BU107, $C$3=10, ADMIN1!$BX107, $C$3=11, ADMIN1!$CA107, $C$3=12, ADMIN1!$CD107, $C$3=13, ADMIN1!$CG107, $C$3=14, ADMIN1!$CJ107, $C$3=15, ADMIN1!$CM107, $C$3=16, ADMIN1!CP107, $C$3=17, ADMIN1!CS107, $C$3=18, ADMIN1!CV107, $C$3=19, ADMIN1!CY107, $C$3=20, ADMIN1!DB107)</f>
        <v>-</v>
      </c>
      <c r="F104" s="122" t="e">
        <f>_xlfn.IFS($C$3=1, ADMIN1!$AX107, $C$3=2, ADMIN1!$BA107, $C$3=3, ADMIN1!$BD107, $C$3=4, ADMIN1!$BG107, $C$3=5, ADMIN1!$BJ107, $C$3=6, ADMIN1!$BM107, $C$3=7, ADMIN1!$BP107, $C$3=8, ADMIN1!$BS107, $C$3=9, ADMIN1!$BV107, $C$3=10, ADMIN1!$BY107, $C$3=11, ADMIN1!$CB107, $C$3=12, ADMIN1!$CE107, $C$3=13, ADMIN1!$CH107, $C$3=14, ADMIN1!$CK107, $C$3=15, ADMIN1!$CN107, $C$3=16, ADMIN1!CQ107, $C$3=17, ADMIN1!CT107, $C$3=18, ADMIN1!CW107, $C$3=19, ADMIN1!CZ107, $C$3=20, ADMIN1!DC107)</f>
        <v>#VALUE!</v>
      </c>
    </row>
    <row r="105" spans="1:6" s="115" customFormat="1" ht="30" customHeight="1" x14ac:dyDescent="0.2">
      <c r="A105" s="119" t="e">
        <f>_xlfn.IFS($C$3=1, ADMIN1!$A108, $C$3=2, ADMIN1!$B108, $C$3=3, ADMIN1!$C108, $C$3=4, ADMIN1!$D108, $C$3=5, ADMIN1!$E108, $C$3=6, ADMIN1!$F108, $C$3=7, ADMIN1!$G108, $C$3=8, ADMIN1!$H108, $C$3=9, ADMIN1!$I108, $C$3=10, ADMIN1!$J108, $C$3=11, ADMIN1!$K108, $C$3=12, ADMIN1!$L108, $C$3=13, ADMIN1!$M108, $C$3=14, ADMIN1!$N108, $C$3=15, ADMIN1!$O108, $C$3=16, ADMIN1!$P108, $C$3=17, ADMIN1!$Q108, $C$3=18, ADMIN1!$R108, $C$3=19, ADMIN1!$S108, $C$3=20, ADMIN1!$T108)</f>
        <v>#VALUE!</v>
      </c>
      <c r="B105" s="120">
        <f>ADMIN1!V108</f>
        <v>6064</v>
      </c>
      <c r="C105" s="338" t="str">
        <f>ADMIN1!W108</f>
        <v>Huile d'olive Aloreña 5L BIO</v>
      </c>
      <c r="D105" s="120" t="str">
        <f>ADMIN1!AA108</f>
        <v>5l</v>
      </c>
      <c r="E105" s="121" t="str">
        <f>_xlfn.IFS($C$3=1, ADMIN1!$AW108, $C$3=2, ADMIN1!$AZ108, $C$3=3, ADMIN1!$BC108, $C$3=4, ADMIN1!$BF108, $C$3=5, ADMIN1!$BI108, $C$3=6, ADMIN1!$BL108, $C$3=7, ADMIN1!$BO108, $C$3=8, ADMIN1!$BR108, $C$3=9, ADMIN1!$BU108, $C$3=10, ADMIN1!$BX108, $C$3=11, ADMIN1!$CA108, $C$3=12, ADMIN1!$CD108, $C$3=13, ADMIN1!$CG108, $C$3=14, ADMIN1!$CJ108, $C$3=15, ADMIN1!$CM108, $C$3=16, ADMIN1!CP108, $C$3=17, ADMIN1!CS108, $C$3=18, ADMIN1!CV108, $C$3=19, ADMIN1!CY108, $C$3=20, ADMIN1!DB108)</f>
        <v>-</v>
      </c>
      <c r="F105" s="122" t="e">
        <f>_xlfn.IFS($C$3=1, ADMIN1!$AX108, $C$3=2, ADMIN1!$BA108, $C$3=3, ADMIN1!$BD108, $C$3=4, ADMIN1!$BG108, $C$3=5, ADMIN1!$BJ108, $C$3=6, ADMIN1!$BM108, $C$3=7, ADMIN1!$BP108, $C$3=8, ADMIN1!$BS108, $C$3=9, ADMIN1!$BV108, $C$3=10, ADMIN1!$BY108, $C$3=11, ADMIN1!$CB108, $C$3=12, ADMIN1!$CE108, $C$3=13, ADMIN1!$CH108, $C$3=14, ADMIN1!$CK108, $C$3=15, ADMIN1!$CN108, $C$3=16, ADMIN1!CQ108, $C$3=17, ADMIN1!CT108, $C$3=18, ADMIN1!CW108, $C$3=19, ADMIN1!CZ108, $C$3=20, ADMIN1!DC108)</f>
        <v>#VALUE!</v>
      </c>
    </row>
    <row r="106" spans="1:6" s="115" customFormat="1" ht="30" customHeight="1" x14ac:dyDescent="0.2">
      <c r="A106" s="119" t="e">
        <f>_xlfn.IFS($C$3=1, ADMIN1!$A109, $C$3=2, ADMIN1!$B109, $C$3=3, ADMIN1!$C109, $C$3=4, ADMIN1!$D109, $C$3=5, ADMIN1!$E109, $C$3=6, ADMIN1!$F109, $C$3=7, ADMIN1!$G109, $C$3=8, ADMIN1!$H109, $C$3=9, ADMIN1!$I109, $C$3=10, ADMIN1!$J109, $C$3=11, ADMIN1!$K109, $C$3=12, ADMIN1!$L109, $C$3=13, ADMIN1!$M109, $C$3=14, ADMIN1!$N109, $C$3=15, ADMIN1!$O109, $C$3=16, ADMIN1!$P109, $C$3=17, ADMIN1!$Q109, $C$3=18, ADMIN1!$R109, $C$3=19, ADMIN1!$S109, $C$3=20, ADMIN1!$T109)</f>
        <v>#VALUE!</v>
      </c>
      <c r="B106" s="120" t="str">
        <f>ADMIN1!V109</f>
        <v>3601-5043-3261</v>
      </c>
      <c r="C106" s="338" t="str">
        <f>ADMIN1!W109</f>
        <v>Kaki différentes variétés
    - (persimon, rouge brillant, tomatero)</v>
      </c>
      <c r="D106" s="120" t="str">
        <f>ADMIN1!AA109</f>
        <v>kg</v>
      </c>
      <c r="E106" s="121" t="str">
        <f>_xlfn.IFS($C$3=1, ADMIN1!$AW109, $C$3=2, ADMIN1!$AZ109, $C$3=3, ADMIN1!$BC109, $C$3=4, ADMIN1!$BF109, $C$3=5, ADMIN1!$BI109, $C$3=6, ADMIN1!$BL109, $C$3=7, ADMIN1!$BO109, $C$3=8, ADMIN1!$BR109, $C$3=9, ADMIN1!$BU109, $C$3=10, ADMIN1!$BX109, $C$3=11, ADMIN1!$CA109, $C$3=12, ADMIN1!$CD109, $C$3=13, ADMIN1!$CG109, $C$3=14, ADMIN1!$CJ109, $C$3=15, ADMIN1!$CM109, $C$3=16, ADMIN1!CP109, $C$3=17, ADMIN1!CS109, $C$3=18, ADMIN1!CV109, $C$3=19, ADMIN1!CY109, $C$3=20, ADMIN1!DB109)</f>
        <v>-</v>
      </c>
      <c r="F106" s="122" t="e">
        <f>_xlfn.IFS($C$3=1, ADMIN1!$AX109, $C$3=2, ADMIN1!$BA109, $C$3=3, ADMIN1!$BD109, $C$3=4, ADMIN1!$BG109, $C$3=5, ADMIN1!$BJ109, $C$3=6, ADMIN1!$BM109, $C$3=7, ADMIN1!$BP109, $C$3=8, ADMIN1!$BS109, $C$3=9, ADMIN1!$BV109, $C$3=10, ADMIN1!$BY109, $C$3=11, ADMIN1!$CB109, $C$3=12, ADMIN1!$CE109, $C$3=13, ADMIN1!$CH109, $C$3=14, ADMIN1!$CK109, $C$3=15, ADMIN1!$CN109, $C$3=16, ADMIN1!CQ109, $C$3=17, ADMIN1!CT109, $C$3=18, ADMIN1!CW109, $C$3=19, ADMIN1!CZ109, $C$3=20, ADMIN1!DC109)</f>
        <v>#VALUE!</v>
      </c>
    </row>
    <row r="107" spans="1:6" s="115" customFormat="1" ht="30" customHeight="1" x14ac:dyDescent="0.2">
      <c r="A107" s="119" t="e">
        <f>_xlfn.IFS($C$3=1, ADMIN1!$A110, $C$3=2, ADMIN1!$B110, $C$3=3, ADMIN1!$C110, $C$3=4, ADMIN1!$D110, $C$3=5, ADMIN1!$E110, $C$3=6, ADMIN1!$F110, $C$3=7, ADMIN1!$G110, $C$3=8, ADMIN1!$H110, $C$3=9, ADMIN1!$I110, $C$3=10, ADMIN1!$J110, $C$3=11, ADMIN1!$K110, $C$3=12, ADMIN1!$L110, $C$3=13, ADMIN1!$M110, $C$3=14, ADMIN1!$N110, $C$3=15, ADMIN1!$O110, $C$3=16, ADMIN1!$P110, $C$3=17, ADMIN1!$Q110, $C$3=18, ADMIN1!$R110, $C$3=19, ADMIN1!$S110, $C$3=20, ADMIN1!$T110)</f>
        <v>#VALUE!</v>
      </c>
      <c r="B107" s="120">
        <f>ADMIN1!V110</f>
        <v>3265</v>
      </c>
      <c r="C107" s="338" t="str">
        <f>ADMIN1!W110</f>
        <v>Kaki Fuyu</v>
      </c>
      <c r="D107" s="120" t="str">
        <f>ADMIN1!AA110</f>
        <v>kg</v>
      </c>
      <c r="E107" s="121" t="str">
        <f>_xlfn.IFS($C$3=1, ADMIN1!$AW110, $C$3=2, ADMIN1!$AZ110, $C$3=3, ADMIN1!$BC110, $C$3=4, ADMIN1!$BF110, $C$3=5, ADMIN1!$BI110, $C$3=6, ADMIN1!$BL110, $C$3=7, ADMIN1!$BO110, $C$3=8, ADMIN1!$BR110, $C$3=9, ADMIN1!$BU110, $C$3=10, ADMIN1!$BX110, $C$3=11, ADMIN1!$CA110, $C$3=12, ADMIN1!$CD110, $C$3=13, ADMIN1!$CG110, $C$3=14, ADMIN1!$CJ110, $C$3=15, ADMIN1!$CM110, $C$3=16, ADMIN1!CP110, $C$3=17, ADMIN1!CS110, $C$3=18, ADMIN1!CV110, $C$3=19, ADMIN1!CY110, $C$3=20, ADMIN1!DB110)</f>
        <v>-</v>
      </c>
      <c r="F107" s="122" t="e">
        <f>_xlfn.IFS($C$3=1, ADMIN1!$AX110, $C$3=2, ADMIN1!$BA110, $C$3=3, ADMIN1!$BD110, $C$3=4, ADMIN1!$BG110, $C$3=5, ADMIN1!$BJ110, $C$3=6, ADMIN1!$BM110, $C$3=7, ADMIN1!$BP110, $C$3=8, ADMIN1!$BS110, $C$3=9, ADMIN1!$BV110, $C$3=10, ADMIN1!$BY110, $C$3=11, ADMIN1!$CB110, $C$3=12, ADMIN1!$CE110, $C$3=13, ADMIN1!$CH110, $C$3=14, ADMIN1!$CK110, $C$3=15, ADMIN1!$CN110, $C$3=16, ADMIN1!CQ110, $C$3=17, ADMIN1!CT110, $C$3=18, ADMIN1!CW110, $C$3=19, ADMIN1!CZ110, $C$3=20, ADMIN1!DC110)</f>
        <v>#VALUE!</v>
      </c>
    </row>
    <row r="108" spans="1:6" s="115" customFormat="1" ht="30" customHeight="1" x14ac:dyDescent="0.2">
      <c r="A108" s="119" t="e">
        <f>_xlfn.IFS($C$3=1, ADMIN1!$A111, $C$3=2, ADMIN1!$B111, $C$3=3, ADMIN1!$C111, $C$3=4, ADMIN1!$D111, $C$3=5, ADMIN1!$E111, $C$3=6, ADMIN1!$F111, $C$3=7, ADMIN1!$G111, $C$3=8, ADMIN1!$H111, $C$3=9, ADMIN1!$I111, $C$3=10, ADMIN1!$J111, $C$3=11, ADMIN1!$K111, $C$3=12, ADMIN1!$L111, $C$3=13, ADMIN1!$M111, $C$3=14, ADMIN1!$N111, $C$3=15, ADMIN1!$O111, $C$3=16, ADMIN1!$P111, $C$3=17, ADMIN1!$Q111, $C$3=18, ADMIN1!$R111, $C$3=19, ADMIN1!$S111, $C$3=20, ADMIN1!$T111)</f>
        <v>#VALUE!</v>
      </c>
      <c r="B108" s="120">
        <f>ADMIN1!V111</f>
        <v>3276</v>
      </c>
      <c r="C108" s="338" t="str">
        <f>ADMIN1!W111</f>
        <v xml:space="preserve">Kiwi </v>
      </c>
      <c r="D108" s="120" t="str">
        <f>ADMIN1!AA111</f>
        <v>kg</v>
      </c>
      <c r="E108" s="121" t="str">
        <f>_xlfn.IFS($C$3=1, ADMIN1!$AW111, $C$3=2, ADMIN1!$AZ111, $C$3=3, ADMIN1!$BC111, $C$3=4, ADMIN1!$BF111, $C$3=5, ADMIN1!$BI111, $C$3=6, ADMIN1!$BL111, $C$3=7, ADMIN1!$BO111, $C$3=8, ADMIN1!$BR111, $C$3=9, ADMIN1!$BU111, $C$3=10, ADMIN1!$BX111, $C$3=11, ADMIN1!$CA111, $C$3=12, ADMIN1!$CD111, $C$3=13, ADMIN1!$CG111, $C$3=14, ADMIN1!$CJ111, $C$3=15, ADMIN1!$CM111, $C$3=16, ADMIN1!CP111, $C$3=17, ADMIN1!CS111, $C$3=18, ADMIN1!CV111, $C$3=19, ADMIN1!CY111, $C$3=20, ADMIN1!DB111)</f>
        <v>-</v>
      </c>
      <c r="F108" s="122" t="e">
        <f>_xlfn.IFS($C$3=1, ADMIN1!$AX111, $C$3=2, ADMIN1!$BA111, $C$3=3, ADMIN1!$BD111, $C$3=4, ADMIN1!$BG111, $C$3=5, ADMIN1!$BJ111, $C$3=6, ADMIN1!$BM111, $C$3=7, ADMIN1!$BP111, $C$3=8, ADMIN1!$BS111, $C$3=9, ADMIN1!$BV111, $C$3=10, ADMIN1!$BY111, $C$3=11, ADMIN1!$CB111, $C$3=12, ADMIN1!$CE111, $C$3=13, ADMIN1!$CH111, $C$3=14, ADMIN1!$CK111, $C$3=15, ADMIN1!$CN111, $C$3=16, ADMIN1!CQ111, $C$3=17, ADMIN1!CT111, $C$3=18, ADMIN1!CW111, $C$3=19, ADMIN1!CZ111, $C$3=20, ADMIN1!DC111)</f>
        <v>#VALUE!</v>
      </c>
    </row>
    <row r="109" spans="1:6" s="115" customFormat="1" ht="30" customHeight="1" x14ac:dyDescent="0.2">
      <c r="A109" s="119" t="e">
        <f>_xlfn.IFS($C$3=1, ADMIN1!$A112, $C$3=2, ADMIN1!$B112, $C$3=3, ADMIN1!$C112, $C$3=4, ADMIN1!$D112, $C$3=5, ADMIN1!$E112, $C$3=6, ADMIN1!$F112, $C$3=7, ADMIN1!$G112, $C$3=8, ADMIN1!$H112, $C$3=9, ADMIN1!$I112, $C$3=10, ADMIN1!$J112, $C$3=11, ADMIN1!$K112, $C$3=12, ADMIN1!$L112, $C$3=13, ADMIN1!$M112, $C$3=14, ADMIN1!$N112, $C$3=15, ADMIN1!$O112, $C$3=16, ADMIN1!$P112, $C$3=17, ADMIN1!$Q112, $C$3=18, ADMIN1!$R112, $C$3=19, ADMIN1!$S112, $C$3=20, ADMIN1!$T112)</f>
        <v>#VALUE!</v>
      </c>
      <c r="B109" s="120">
        <f>ADMIN1!V112</f>
        <v>1961</v>
      </c>
      <c r="C109" s="338" t="str">
        <f>ADMIN1!W112</f>
        <v>Kiwi  BIO</v>
      </c>
      <c r="D109" s="120" t="str">
        <f>ADMIN1!AA112</f>
        <v>kg</v>
      </c>
      <c r="E109" s="121" t="str">
        <f>_xlfn.IFS($C$3=1, ADMIN1!$AW112, $C$3=2, ADMIN1!$AZ112, $C$3=3, ADMIN1!$BC112, $C$3=4, ADMIN1!$BF112, $C$3=5, ADMIN1!$BI112, $C$3=6, ADMIN1!$BL112, $C$3=7, ADMIN1!$BO112, $C$3=8, ADMIN1!$BR112, $C$3=9, ADMIN1!$BU112, $C$3=10, ADMIN1!$BX112, $C$3=11, ADMIN1!$CA112, $C$3=12, ADMIN1!$CD112, $C$3=13, ADMIN1!$CG112, $C$3=14, ADMIN1!$CJ112, $C$3=15, ADMIN1!$CM112, $C$3=16, ADMIN1!CP112, $C$3=17, ADMIN1!CS112, $C$3=18, ADMIN1!CV112, $C$3=19, ADMIN1!CY112, $C$3=20, ADMIN1!DB112)</f>
        <v>-</v>
      </c>
      <c r="F109" s="122" t="e">
        <f>_xlfn.IFS($C$3=1, ADMIN1!$AX112, $C$3=2, ADMIN1!$BA112, $C$3=3, ADMIN1!$BD112, $C$3=4, ADMIN1!$BG112, $C$3=5, ADMIN1!$BJ112, $C$3=6, ADMIN1!$BM112, $C$3=7, ADMIN1!$BP112, $C$3=8, ADMIN1!$BS112, $C$3=9, ADMIN1!$BV112, $C$3=10, ADMIN1!$BY112, $C$3=11, ADMIN1!$CB112, $C$3=12, ADMIN1!$CE112, $C$3=13, ADMIN1!$CH112, $C$3=14, ADMIN1!$CK112, $C$3=15, ADMIN1!$CN112, $C$3=16, ADMIN1!CQ112, $C$3=17, ADMIN1!CT112, $C$3=18, ADMIN1!CW112, $C$3=19, ADMIN1!CZ112, $C$3=20, ADMIN1!DC112)</f>
        <v>#VALUE!</v>
      </c>
    </row>
    <row r="110" spans="1:6" s="115" customFormat="1" ht="30" customHeight="1" x14ac:dyDescent="0.2">
      <c r="A110" s="119" t="e">
        <f>_xlfn.IFS($C$3=1, ADMIN1!$A113, $C$3=2, ADMIN1!$B113, $C$3=3, ADMIN1!$C113, $C$3=4, ADMIN1!$D113, $C$3=5, ADMIN1!$E113, $C$3=6, ADMIN1!$F113, $C$3=7, ADMIN1!$G113, $C$3=8, ADMIN1!$H113, $C$3=9, ADMIN1!$I113, $C$3=10, ADMIN1!$J113, $C$3=11, ADMIN1!$K113, $C$3=12, ADMIN1!$L113, $C$3=13, ADMIN1!$M113, $C$3=14, ADMIN1!$N113, $C$3=15, ADMIN1!$O113, $C$3=16, ADMIN1!$P113, $C$3=17, ADMIN1!$Q113, $C$3=18, ADMIN1!$R113, $C$3=19, ADMIN1!$S113, $C$3=20, ADMIN1!$T113)</f>
        <v>#VALUE!</v>
      </c>
      <c r="B110" s="120">
        <f>ADMIN1!V113</f>
        <v>3941</v>
      </c>
      <c r="C110" s="338" t="str">
        <f>ADMIN1!W113</f>
        <v>Kiwi Sun Gold</v>
      </c>
      <c r="D110" s="120" t="str">
        <f>ADMIN1!AA113</f>
        <v>kg</v>
      </c>
      <c r="E110" s="121" t="str">
        <f>_xlfn.IFS($C$3=1, ADMIN1!$AW113, $C$3=2, ADMIN1!$AZ113, $C$3=3, ADMIN1!$BC113, $C$3=4, ADMIN1!$BF113, $C$3=5, ADMIN1!$BI113, $C$3=6, ADMIN1!$BL113, $C$3=7, ADMIN1!$BO113, $C$3=8, ADMIN1!$BR113, $C$3=9, ADMIN1!$BU113, $C$3=10, ADMIN1!$BX113, $C$3=11, ADMIN1!$CA113, $C$3=12, ADMIN1!$CD113, $C$3=13, ADMIN1!$CG113, $C$3=14, ADMIN1!$CJ113, $C$3=15, ADMIN1!$CM113, $C$3=16, ADMIN1!CP113, $C$3=17, ADMIN1!CS113, $C$3=18, ADMIN1!CV113, $C$3=19, ADMIN1!CY113, $C$3=20, ADMIN1!DB113)</f>
        <v>-</v>
      </c>
      <c r="F110" s="122" t="e">
        <f>_xlfn.IFS($C$3=1, ADMIN1!$AX113, $C$3=2, ADMIN1!$BA113, $C$3=3, ADMIN1!$BD113, $C$3=4, ADMIN1!$BG113, $C$3=5, ADMIN1!$BJ113, $C$3=6, ADMIN1!$BM113, $C$3=7, ADMIN1!$BP113, $C$3=8, ADMIN1!$BS113, $C$3=9, ADMIN1!$BV113, $C$3=10, ADMIN1!$BY113, $C$3=11, ADMIN1!$CB113, $C$3=12, ADMIN1!$CE113, $C$3=13, ADMIN1!$CH113, $C$3=14, ADMIN1!$CK113, $C$3=15, ADMIN1!$CN113, $C$3=16, ADMIN1!CQ113, $C$3=17, ADMIN1!CT113, $C$3=18, ADMIN1!CW113, $C$3=19, ADMIN1!CZ113, $C$3=20, ADMIN1!DC113)</f>
        <v>#VALUE!</v>
      </c>
    </row>
    <row r="111" spans="1:6" s="115" customFormat="1" ht="30" customHeight="1" x14ac:dyDescent="0.2">
      <c r="A111" s="119" t="e">
        <f>_xlfn.IFS($C$3=1, ADMIN1!$A114, $C$3=2, ADMIN1!$B114, $C$3=3, ADMIN1!$C114, $C$3=4, ADMIN1!$D114, $C$3=5, ADMIN1!$E114, $C$3=6, ADMIN1!$F114, $C$3=7, ADMIN1!$G114, $C$3=8, ADMIN1!$H114, $C$3=9, ADMIN1!$I114, $C$3=10, ADMIN1!$J114, $C$3=11, ADMIN1!$K114, $C$3=12, ADMIN1!$L114, $C$3=13, ADMIN1!$M114, $C$3=14, ADMIN1!$N114, $C$3=15, ADMIN1!$O114, $C$3=16, ADMIN1!$P114, $C$3=17, ADMIN1!$Q114, $C$3=18, ADMIN1!$R114, $C$3=19, ADMIN1!$S114, $C$3=20, ADMIN1!$T114)</f>
        <v>#VALUE!</v>
      </c>
      <c r="B111" s="120">
        <f>ADMIN1!V114</f>
        <v>1755</v>
      </c>
      <c r="C111" s="338" t="str">
        <f>ADMIN1!W114</f>
        <v>Lait de coco en poudre CRU BIO (1kg)</v>
      </c>
      <c r="D111" s="120" t="str">
        <f>ADMIN1!AA114</f>
        <v>kg</v>
      </c>
      <c r="E111" s="121" t="str">
        <f>_xlfn.IFS($C$3=1, ADMIN1!$AW114, $C$3=2, ADMIN1!$AZ114, $C$3=3, ADMIN1!$BC114, $C$3=4, ADMIN1!$BF114, $C$3=5, ADMIN1!$BI114, $C$3=6, ADMIN1!$BL114, $C$3=7, ADMIN1!$BO114, $C$3=8, ADMIN1!$BR114, $C$3=9, ADMIN1!$BU114, $C$3=10, ADMIN1!$BX114, $C$3=11, ADMIN1!$CA114, $C$3=12, ADMIN1!$CD114, $C$3=13, ADMIN1!$CG114, $C$3=14, ADMIN1!$CJ114, $C$3=15, ADMIN1!$CM114, $C$3=16, ADMIN1!CP114, $C$3=17, ADMIN1!CS114, $C$3=18, ADMIN1!CV114, $C$3=19, ADMIN1!CY114, $C$3=20, ADMIN1!DB114)</f>
        <v>-</v>
      </c>
      <c r="F111" s="122" t="e">
        <f>_xlfn.IFS($C$3=1, ADMIN1!$AX114, $C$3=2, ADMIN1!$BA114, $C$3=3, ADMIN1!$BD114, $C$3=4, ADMIN1!$BG114, $C$3=5, ADMIN1!$BJ114, $C$3=6, ADMIN1!$BM114, $C$3=7, ADMIN1!$BP114, $C$3=8, ADMIN1!$BS114, $C$3=9, ADMIN1!$BV114, $C$3=10, ADMIN1!$BY114, $C$3=11, ADMIN1!$CB114, $C$3=12, ADMIN1!$CE114, $C$3=13, ADMIN1!$CH114, $C$3=14, ADMIN1!$CK114, $C$3=15, ADMIN1!$CN114, $C$3=16, ADMIN1!CQ114, $C$3=17, ADMIN1!CT114, $C$3=18, ADMIN1!CW114, $C$3=19, ADMIN1!CZ114, $C$3=20, ADMIN1!DC114)</f>
        <v>#VALUE!</v>
      </c>
    </row>
    <row r="112" spans="1:6" s="115" customFormat="1" ht="30" customHeight="1" x14ac:dyDescent="0.2">
      <c r="A112" s="119" t="e">
        <f>_xlfn.IFS($C$3=1, ADMIN1!$A115, $C$3=2, ADMIN1!$B115, $C$3=3, ADMIN1!$C115, $C$3=4, ADMIN1!$D115, $C$3=5, ADMIN1!$E115, $C$3=6, ADMIN1!$F115, $C$3=7, ADMIN1!$G115, $C$3=8, ADMIN1!$H115, $C$3=9, ADMIN1!$I115, $C$3=10, ADMIN1!$J115, $C$3=11, ADMIN1!$K115, $C$3=12, ADMIN1!$L115, $C$3=13, ADMIN1!$M115, $C$3=14, ADMIN1!$N115, $C$3=15, ADMIN1!$O115, $C$3=16, ADMIN1!$P115, $C$3=17, ADMIN1!$Q115, $C$3=18, ADMIN1!$R115, $C$3=19, ADMIN1!$S115, $C$3=20, ADMIN1!$T115)</f>
        <v>#VALUE!</v>
      </c>
      <c r="B112" s="120">
        <f>ADMIN1!V115</f>
        <v>1755</v>
      </c>
      <c r="C112" s="338" t="str">
        <f>ADMIN1!W115</f>
        <v>Lait de coco en poudre CRU BIO (500g)</v>
      </c>
      <c r="D112" s="120" t="str">
        <f>ADMIN1!AA115</f>
        <v>kg</v>
      </c>
      <c r="E112" s="121" t="str">
        <f>_xlfn.IFS($C$3=1, ADMIN1!$AW115, $C$3=2, ADMIN1!$AZ115, $C$3=3, ADMIN1!$BC115, $C$3=4, ADMIN1!$BF115, $C$3=5, ADMIN1!$BI115, $C$3=6, ADMIN1!$BL115, $C$3=7, ADMIN1!$BO115, $C$3=8, ADMIN1!$BR115, $C$3=9, ADMIN1!$BU115, $C$3=10, ADMIN1!$BX115, $C$3=11, ADMIN1!$CA115, $C$3=12, ADMIN1!$CD115, $C$3=13, ADMIN1!$CG115, $C$3=14, ADMIN1!$CJ115, $C$3=15, ADMIN1!$CM115, $C$3=16, ADMIN1!CP115, $C$3=17, ADMIN1!CS115, $C$3=18, ADMIN1!CV115, $C$3=19, ADMIN1!CY115, $C$3=20, ADMIN1!DB115)</f>
        <v>-</v>
      </c>
      <c r="F112" s="122" t="e">
        <f>_xlfn.IFS($C$3=1, ADMIN1!$AX115, $C$3=2, ADMIN1!$BA115, $C$3=3, ADMIN1!$BD115, $C$3=4, ADMIN1!$BG115, $C$3=5, ADMIN1!$BJ115, $C$3=6, ADMIN1!$BM115, $C$3=7, ADMIN1!$BP115, $C$3=8, ADMIN1!$BS115, $C$3=9, ADMIN1!$BV115, $C$3=10, ADMIN1!$BY115, $C$3=11, ADMIN1!$CB115, $C$3=12, ADMIN1!$CE115, $C$3=13, ADMIN1!$CH115, $C$3=14, ADMIN1!$CK115, $C$3=15, ADMIN1!$CN115, $C$3=16, ADMIN1!CQ115, $C$3=17, ADMIN1!CT115, $C$3=18, ADMIN1!CW115, $C$3=19, ADMIN1!CZ115, $C$3=20, ADMIN1!DC115)</f>
        <v>#VALUE!</v>
      </c>
    </row>
    <row r="113" spans="1:6" s="115" customFormat="1" ht="30" customHeight="1" x14ac:dyDescent="0.2">
      <c r="A113" s="119" t="e">
        <f>_xlfn.IFS($C$3=1, ADMIN1!$A116, $C$3=2, ADMIN1!$B116, $C$3=3, ADMIN1!$C116, $C$3=4, ADMIN1!$D116, $C$3=5, ADMIN1!$E116, $C$3=6, ADMIN1!$F116, $C$3=7, ADMIN1!$G116, $C$3=8, ADMIN1!$H116, $C$3=9, ADMIN1!$I116, $C$3=10, ADMIN1!$J116, $C$3=11, ADMIN1!$K116, $C$3=12, ADMIN1!$L116, $C$3=13, ADMIN1!$M116, $C$3=14, ADMIN1!$N116, $C$3=15, ADMIN1!$O116, $C$3=16, ADMIN1!$P116, $C$3=17, ADMIN1!$Q116, $C$3=18, ADMIN1!$R116, $C$3=19, ADMIN1!$S116, $C$3=20, ADMIN1!$T116)</f>
        <v>#VALUE!</v>
      </c>
      <c r="B113" s="120">
        <f>ADMIN1!V116</f>
        <v>1103</v>
      </c>
      <c r="C113" s="338" t="str">
        <f>ADMIN1!W116</f>
        <v>Lima-Limon BIO (entre citron vert et jaune)
    - (Variété indienne)</v>
      </c>
      <c r="D113" s="120" t="str">
        <f>ADMIN1!AA116</f>
        <v>kg</v>
      </c>
      <c r="E113" s="121" t="str">
        <f>_xlfn.IFS($C$3=1, ADMIN1!$AW116, $C$3=2, ADMIN1!$AZ116, $C$3=3, ADMIN1!$BC116, $C$3=4, ADMIN1!$BF116, $C$3=5, ADMIN1!$BI116, $C$3=6, ADMIN1!$BL116, $C$3=7, ADMIN1!$BO116, $C$3=8, ADMIN1!$BR116, $C$3=9, ADMIN1!$BU116, $C$3=10, ADMIN1!$BX116, $C$3=11, ADMIN1!$CA116, $C$3=12, ADMIN1!$CD116, $C$3=13, ADMIN1!$CG116, $C$3=14, ADMIN1!$CJ116, $C$3=15, ADMIN1!$CM116, $C$3=16, ADMIN1!CP116, $C$3=17, ADMIN1!CS116, $C$3=18, ADMIN1!CV116, $C$3=19, ADMIN1!CY116, $C$3=20, ADMIN1!DB116)</f>
        <v>-</v>
      </c>
      <c r="F113" s="122" t="e">
        <f>_xlfn.IFS($C$3=1, ADMIN1!$AX116, $C$3=2, ADMIN1!$BA116, $C$3=3, ADMIN1!$BD116, $C$3=4, ADMIN1!$BG116, $C$3=5, ADMIN1!$BJ116, $C$3=6, ADMIN1!$BM116, $C$3=7, ADMIN1!$BP116, $C$3=8, ADMIN1!$BS116, $C$3=9, ADMIN1!$BV116, $C$3=10, ADMIN1!$BY116, $C$3=11, ADMIN1!$CB116, $C$3=12, ADMIN1!$CE116, $C$3=13, ADMIN1!$CH116, $C$3=14, ADMIN1!$CK116, $C$3=15, ADMIN1!$CN116, $C$3=16, ADMIN1!CQ116, $C$3=17, ADMIN1!CT116, $C$3=18, ADMIN1!CW116, $C$3=19, ADMIN1!CZ116, $C$3=20, ADMIN1!DC116)</f>
        <v>#VALUE!</v>
      </c>
    </row>
    <row r="114" spans="1:6" s="115" customFormat="1" ht="30" customHeight="1" x14ac:dyDescent="0.2">
      <c r="A114" s="119" t="e">
        <f>_xlfn.IFS($C$3=1, ADMIN1!$A117, $C$3=2, ADMIN1!$B117, $C$3=3, ADMIN1!$C117, $C$3=4, ADMIN1!$D117, $C$3=5, ADMIN1!$E117, $C$3=6, ADMIN1!$F117, $C$3=7, ADMIN1!$G117, $C$3=8, ADMIN1!$H117, $C$3=9, ADMIN1!$I117, $C$3=10, ADMIN1!$J117, $C$3=11, ADMIN1!$K117, $C$3=12, ADMIN1!$L117, $C$3=13, ADMIN1!$M117, $C$3=14, ADMIN1!$N117, $C$3=15, ADMIN1!$O117, $C$3=16, ADMIN1!$P117, $C$3=17, ADMIN1!$Q117, $C$3=18, ADMIN1!$R117, $C$3=19, ADMIN1!$S117, $C$3=20, ADMIN1!$T117)</f>
        <v>#VALUE!</v>
      </c>
      <c r="B114" s="120">
        <f>ADMIN1!V117</f>
        <v>1606</v>
      </c>
      <c r="C114" s="338" t="str">
        <f>ADMIN1!W117</f>
        <v>Lucuma cru en poudre CRU BIO (env. 1 kg)</v>
      </c>
      <c r="D114" s="120" t="str">
        <f>ADMIN1!AA117</f>
        <v>Pièce</v>
      </c>
      <c r="E114" s="121" t="str">
        <f>_xlfn.IFS($C$3=1, ADMIN1!$AW117, $C$3=2, ADMIN1!$AZ117, $C$3=3, ADMIN1!$BC117, $C$3=4, ADMIN1!$BF117, $C$3=5, ADMIN1!$BI117, $C$3=6, ADMIN1!$BL117, $C$3=7, ADMIN1!$BO117, $C$3=8, ADMIN1!$BR117, $C$3=9, ADMIN1!$BU117, $C$3=10, ADMIN1!$BX117, $C$3=11, ADMIN1!$CA117, $C$3=12, ADMIN1!$CD117, $C$3=13, ADMIN1!$CG117, $C$3=14, ADMIN1!$CJ117, $C$3=15, ADMIN1!$CM117, $C$3=16, ADMIN1!CP117, $C$3=17, ADMIN1!CS117, $C$3=18, ADMIN1!CV117, $C$3=19, ADMIN1!CY117, $C$3=20, ADMIN1!DB117)</f>
        <v>-</v>
      </c>
      <c r="F114" s="122" t="e">
        <f>_xlfn.IFS($C$3=1, ADMIN1!$AX117, $C$3=2, ADMIN1!$BA117, $C$3=3, ADMIN1!$BD117, $C$3=4, ADMIN1!$BG117, $C$3=5, ADMIN1!$BJ117, $C$3=6, ADMIN1!$BM117, $C$3=7, ADMIN1!$BP117, $C$3=8, ADMIN1!$BS117, $C$3=9, ADMIN1!$BV117, $C$3=10, ADMIN1!$BY117, $C$3=11, ADMIN1!$CB117, $C$3=12, ADMIN1!$CE117, $C$3=13, ADMIN1!$CH117, $C$3=14, ADMIN1!$CK117, $C$3=15, ADMIN1!$CN117, $C$3=16, ADMIN1!CQ117, $C$3=17, ADMIN1!CT117, $C$3=18, ADMIN1!CW117, $C$3=19, ADMIN1!CZ117, $C$3=20, ADMIN1!DC117)</f>
        <v>#VALUE!</v>
      </c>
    </row>
    <row r="115" spans="1:6" s="115" customFormat="1" ht="30" customHeight="1" x14ac:dyDescent="0.2">
      <c r="A115" s="119" t="e">
        <f>_xlfn.IFS($C$3=1, ADMIN1!$A118, $C$3=2, ADMIN1!$B118, $C$3=3, ADMIN1!$C118, $C$3=4, ADMIN1!$D118, $C$3=5, ADMIN1!$E118, $C$3=6, ADMIN1!$F118, $C$3=7, ADMIN1!$G118, $C$3=8, ADMIN1!$H118, $C$3=9, ADMIN1!$I118, $C$3=10, ADMIN1!$J118, $C$3=11, ADMIN1!$K118, $C$3=12, ADMIN1!$L118, $C$3=13, ADMIN1!$M118, $C$3=14, ADMIN1!$N118, $C$3=15, ADMIN1!$O118, $C$3=16, ADMIN1!$P118, $C$3=17, ADMIN1!$Q118, $C$3=18, ADMIN1!$R118, $C$3=19, ADMIN1!$S118, $C$3=20, ADMIN1!$T118)</f>
        <v>#VALUE!</v>
      </c>
      <c r="B115" s="120">
        <f>ADMIN1!V118</f>
        <v>1640</v>
      </c>
      <c r="C115" s="338" t="str">
        <f>ADMIN1!W118</f>
        <v>Maca brute en poudre CRU BIO (env. 1kg)</v>
      </c>
      <c r="D115" s="120" t="str">
        <f>ADMIN1!AA118</f>
        <v>Pièce</v>
      </c>
      <c r="E115" s="121" t="str">
        <f>_xlfn.IFS($C$3=1, ADMIN1!$AW118, $C$3=2, ADMIN1!$AZ118, $C$3=3, ADMIN1!$BC118, $C$3=4, ADMIN1!$BF118, $C$3=5, ADMIN1!$BI118, $C$3=6, ADMIN1!$BL118, $C$3=7, ADMIN1!$BO118, $C$3=8, ADMIN1!$BR118, $C$3=9, ADMIN1!$BU118, $C$3=10, ADMIN1!$BX118, $C$3=11, ADMIN1!$CA118, $C$3=12, ADMIN1!$CD118, $C$3=13, ADMIN1!$CG118, $C$3=14, ADMIN1!$CJ118, $C$3=15, ADMIN1!$CM118, $C$3=16, ADMIN1!CP118, $C$3=17, ADMIN1!CS118, $C$3=18, ADMIN1!CV118, $C$3=19, ADMIN1!CY118, $C$3=20, ADMIN1!DB118)</f>
        <v>-</v>
      </c>
      <c r="F115" s="122" t="e">
        <f>_xlfn.IFS($C$3=1, ADMIN1!$AX118, $C$3=2, ADMIN1!$BA118, $C$3=3, ADMIN1!$BD118, $C$3=4, ADMIN1!$BG118, $C$3=5, ADMIN1!$BJ118, $C$3=6, ADMIN1!$BM118, $C$3=7, ADMIN1!$BP118, $C$3=8, ADMIN1!$BS118, $C$3=9, ADMIN1!$BV118, $C$3=10, ADMIN1!$BY118, $C$3=11, ADMIN1!$CB118, $C$3=12, ADMIN1!$CE118, $C$3=13, ADMIN1!$CH118, $C$3=14, ADMIN1!$CK118, $C$3=15, ADMIN1!$CN118, $C$3=16, ADMIN1!CQ118, $C$3=17, ADMIN1!CT118, $C$3=18, ADMIN1!CW118, $C$3=19, ADMIN1!CZ118, $C$3=20, ADMIN1!DC118)</f>
        <v>#VALUE!</v>
      </c>
    </row>
    <row r="116" spans="1:6" s="115" customFormat="1" ht="30" customHeight="1" x14ac:dyDescent="0.2">
      <c r="A116" s="119" t="e">
        <f>_xlfn.IFS($C$3=1, ADMIN1!$A119, $C$3=2, ADMIN1!$B119, $C$3=3, ADMIN1!$C119, $C$3=4, ADMIN1!$D119, $C$3=5, ADMIN1!$E119, $C$3=6, ADMIN1!$F119, $C$3=7, ADMIN1!$G119, $C$3=8, ADMIN1!$H119, $C$3=9, ADMIN1!$I119, $C$3=10, ADMIN1!$J119, $C$3=11, ADMIN1!$K119, $C$3=12, ADMIN1!$L119, $C$3=13, ADMIN1!$M119, $C$3=14, ADMIN1!$N119, $C$3=15, ADMIN1!$O119, $C$3=16, ADMIN1!$P119, $C$3=17, ADMIN1!$Q119, $C$3=18, ADMIN1!$R119, $C$3=19, ADMIN1!$S119, $C$3=20, ADMIN1!$T119)</f>
        <v>#VALUE!</v>
      </c>
      <c r="B116" s="120">
        <f>ADMIN1!V119</f>
        <v>1640</v>
      </c>
      <c r="C116" s="338" t="str">
        <f>ADMIN1!W119</f>
        <v>Maca brute en poudre CRU BIO (env. 500g)</v>
      </c>
      <c r="D116" s="120" t="str">
        <f>ADMIN1!AA119</f>
        <v>Pièce</v>
      </c>
      <c r="E116" s="121" t="str">
        <f>_xlfn.IFS($C$3=1, ADMIN1!$AW119, $C$3=2, ADMIN1!$AZ119, $C$3=3, ADMIN1!$BC119, $C$3=4, ADMIN1!$BF119, $C$3=5, ADMIN1!$BI119, $C$3=6, ADMIN1!$BL119, $C$3=7, ADMIN1!$BO119, $C$3=8, ADMIN1!$BR119, $C$3=9, ADMIN1!$BU119, $C$3=10, ADMIN1!$BX119, $C$3=11, ADMIN1!$CA119, $C$3=12, ADMIN1!$CD119, $C$3=13, ADMIN1!$CG119, $C$3=14, ADMIN1!$CJ119, $C$3=15, ADMIN1!$CM119, $C$3=16, ADMIN1!CP119, $C$3=17, ADMIN1!CS119, $C$3=18, ADMIN1!CV119, $C$3=19, ADMIN1!CY119, $C$3=20, ADMIN1!DB119)</f>
        <v>-</v>
      </c>
      <c r="F116" s="122" t="e">
        <f>_xlfn.IFS($C$3=1, ADMIN1!$AX119, $C$3=2, ADMIN1!$BA119, $C$3=3, ADMIN1!$BD119, $C$3=4, ADMIN1!$BG119, $C$3=5, ADMIN1!$BJ119, $C$3=6, ADMIN1!$BM119, $C$3=7, ADMIN1!$BP119, $C$3=8, ADMIN1!$BS119, $C$3=9, ADMIN1!$BV119, $C$3=10, ADMIN1!$BY119, $C$3=11, ADMIN1!$CB119, $C$3=12, ADMIN1!$CE119, $C$3=13, ADMIN1!$CH119, $C$3=14, ADMIN1!$CK119, $C$3=15, ADMIN1!$CN119, $C$3=16, ADMIN1!CQ119, $C$3=17, ADMIN1!CT119, $C$3=18, ADMIN1!CW119, $C$3=19, ADMIN1!CZ119, $C$3=20, ADMIN1!DC119)</f>
        <v>#VALUE!</v>
      </c>
    </row>
    <row r="117" spans="1:6" s="115" customFormat="1" ht="30" customHeight="1" x14ac:dyDescent="0.2">
      <c r="A117" s="119" t="e">
        <f>_xlfn.IFS($C$3=1, ADMIN1!$A120, $C$3=2, ADMIN1!$B120, $C$3=3, ADMIN1!$C120, $C$3=4, ADMIN1!$D120, $C$3=5, ADMIN1!$E120, $C$3=6, ADMIN1!$F120, $C$3=7, ADMIN1!$G120, $C$3=8, ADMIN1!$H120, $C$3=9, ADMIN1!$I120, $C$3=10, ADMIN1!$J120, $C$3=11, ADMIN1!$K120, $C$3=12, ADMIN1!$L120, $C$3=13, ADMIN1!$M120, $C$3=14, ADMIN1!$N120, $C$3=15, ADMIN1!$O120, $C$3=16, ADMIN1!$P120, $C$3=17, ADMIN1!$Q120, $C$3=18, ADMIN1!$R120, $C$3=19, ADMIN1!$S120, $C$3=20, ADMIN1!$T120)</f>
        <v>#VALUE!</v>
      </c>
      <c r="B117" s="120">
        <f>ADMIN1!V120</f>
        <v>1639</v>
      </c>
      <c r="C117" s="338" t="str">
        <f>ADMIN1!W120</f>
        <v>Maca noire BIO (env. 1kg)</v>
      </c>
      <c r="D117" s="120" t="str">
        <f>ADMIN1!AA120</f>
        <v>Pièce</v>
      </c>
      <c r="E117" s="121" t="str">
        <f>_xlfn.IFS($C$3=1, ADMIN1!$AW120, $C$3=2, ADMIN1!$AZ120, $C$3=3, ADMIN1!$BC120, $C$3=4, ADMIN1!$BF120, $C$3=5, ADMIN1!$BI120, $C$3=6, ADMIN1!$BL120, $C$3=7, ADMIN1!$BO120, $C$3=8, ADMIN1!$BR120, $C$3=9, ADMIN1!$BU120, $C$3=10, ADMIN1!$BX120, $C$3=11, ADMIN1!$CA120, $C$3=12, ADMIN1!$CD120, $C$3=13, ADMIN1!$CG120, $C$3=14, ADMIN1!$CJ120, $C$3=15, ADMIN1!$CM120, $C$3=16, ADMIN1!CP120, $C$3=17, ADMIN1!CS120, $C$3=18, ADMIN1!CV120, $C$3=19, ADMIN1!CY120, $C$3=20, ADMIN1!DB120)</f>
        <v>-</v>
      </c>
      <c r="F117" s="122" t="e">
        <f>_xlfn.IFS($C$3=1, ADMIN1!$AX120, $C$3=2, ADMIN1!$BA120, $C$3=3, ADMIN1!$BD120, $C$3=4, ADMIN1!$BG120, $C$3=5, ADMIN1!$BJ120, $C$3=6, ADMIN1!$BM120, $C$3=7, ADMIN1!$BP120, $C$3=8, ADMIN1!$BS120, $C$3=9, ADMIN1!$BV120, $C$3=10, ADMIN1!$BY120, $C$3=11, ADMIN1!$CB120, $C$3=12, ADMIN1!$CE120, $C$3=13, ADMIN1!$CH120, $C$3=14, ADMIN1!$CK120, $C$3=15, ADMIN1!$CN120, $C$3=16, ADMIN1!CQ120, $C$3=17, ADMIN1!CT120, $C$3=18, ADMIN1!CW120, $C$3=19, ADMIN1!CZ120, $C$3=20, ADMIN1!DC120)</f>
        <v>#VALUE!</v>
      </c>
    </row>
    <row r="118" spans="1:6" s="115" customFormat="1" ht="30" customHeight="1" x14ac:dyDescent="0.2">
      <c r="A118" s="119" t="e">
        <f>_xlfn.IFS($C$3=1, ADMIN1!$A121, $C$3=2, ADMIN1!$B121, $C$3=3, ADMIN1!$C121, $C$3=4, ADMIN1!$D121, $C$3=5, ADMIN1!$E121, $C$3=6, ADMIN1!$F121, $C$3=7, ADMIN1!$G121, $C$3=8, ADMIN1!$H121, $C$3=9, ADMIN1!$I121, $C$3=10, ADMIN1!$J121, $C$3=11, ADMIN1!$K121, $C$3=12, ADMIN1!$L121, $C$3=13, ADMIN1!$M121, $C$3=14, ADMIN1!$N121, $C$3=15, ADMIN1!$O121, $C$3=16, ADMIN1!$P121, $C$3=17, ADMIN1!$Q121, $C$3=18, ADMIN1!$R121, $C$3=19, ADMIN1!$S121, $C$3=20, ADMIN1!$T121)</f>
        <v>#VALUE!</v>
      </c>
      <c r="B118" s="120">
        <f>ADMIN1!V121</f>
        <v>1639</v>
      </c>
      <c r="C118" s="338" t="str">
        <f>ADMIN1!W121</f>
        <v>Maca noire BIO (env. 500g)</v>
      </c>
      <c r="D118" s="120" t="str">
        <f>ADMIN1!AA121</f>
        <v>Pièce</v>
      </c>
      <c r="E118" s="121" t="str">
        <f>_xlfn.IFS($C$3=1, ADMIN1!$AW121, $C$3=2, ADMIN1!$AZ121, $C$3=3, ADMIN1!$BC121, $C$3=4, ADMIN1!$BF121, $C$3=5, ADMIN1!$BI121, $C$3=6, ADMIN1!$BL121, $C$3=7, ADMIN1!$BO121, $C$3=8, ADMIN1!$BR121, $C$3=9, ADMIN1!$BU121, $C$3=10, ADMIN1!$BX121, $C$3=11, ADMIN1!$CA121, $C$3=12, ADMIN1!$CD121, $C$3=13, ADMIN1!$CG121, $C$3=14, ADMIN1!$CJ121, $C$3=15, ADMIN1!$CM121, $C$3=16, ADMIN1!CP121, $C$3=17, ADMIN1!CS121, $C$3=18, ADMIN1!CV121, $C$3=19, ADMIN1!CY121, $C$3=20, ADMIN1!DB121)</f>
        <v>-</v>
      </c>
      <c r="F118" s="122" t="e">
        <f>_xlfn.IFS($C$3=1, ADMIN1!$AX121, $C$3=2, ADMIN1!$BA121, $C$3=3, ADMIN1!$BD121, $C$3=4, ADMIN1!$BG121, $C$3=5, ADMIN1!$BJ121, $C$3=6, ADMIN1!$BM121, $C$3=7, ADMIN1!$BP121, $C$3=8, ADMIN1!$BS121, $C$3=9, ADMIN1!$BV121, $C$3=10, ADMIN1!$BY121, $C$3=11, ADMIN1!$CB121, $C$3=12, ADMIN1!$CE121, $C$3=13, ADMIN1!$CH121, $C$3=14, ADMIN1!$CK121, $C$3=15, ADMIN1!$CN121, $C$3=16, ADMIN1!CQ121, $C$3=17, ADMIN1!CT121, $C$3=18, ADMIN1!CW121, $C$3=19, ADMIN1!CZ121, $C$3=20, ADMIN1!DC121)</f>
        <v>#VALUE!</v>
      </c>
    </row>
    <row r="119" spans="1:6" s="115" customFormat="1" ht="30" customHeight="1" x14ac:dyDescent="0.2">
      <c r="A119" s="119" t="e">
        <f>_xlfn.IFS($C$3=1, ADMIN1!$A122, $C$3=2, ADMIN1!$B122, $C$3=3, ADMIN1!$C122, $C$3=4, ADMIN1!$D122, $C$3=5, ADMIN1!$E122, $C$3=6, ADMIN1!$F122, $C$3=7, ADMIN1!$G122, $C$3=8, ADMIN1!$H122, $C$3=9, ADMIN1!$I122, $C$3=10, ADMIN1!$J122, $C$3=11, ADMIN1!$K122, $C$3=12, ADMIN1!$L122, $C$3=13, ADMIN1!$M122, $C$3=14, ADMIN1!$N122, $C$3=15, ADMIN1!$O122, $C$3=16, ADMIN1!$P122, $C$3=17, ADMIN1!$Q122, $C$3=18, ADMIN1!$R122, $C$3=19, ADMIN1!$S122, $C$3=20, ADMIN1!$T122)</f>
        <v>#VALUE!</v>
      </c>
      <c r="B119" s="120">
        <f>ADMIN1!V122</f>
        <v>3146</v>
      </c>
      <c r="C119" s="338" t="str">
        <f>ADMIN1!W122</f>
        <v>Maïs doux frais (plateau de 2 pièces)</v>
      </c>
      <c r="D119" s="120" t="str">
        <f>ADMIN1!AA122</f>
        <v>Pièce</v>
      </c>
      <c r="E119" s="121" t="str">
        <f>_xlfn.IFS($C$3=1, ADMIN1!$AW122, $C$3=2, ADMIN1!$AZ122, $C$3=3, ADMIN1!$BC122, $C$3=4, ADMIN1!$BF122, $C$3=5, ADMIN1!$BI122, $C$3=6, ADMIN1!$BL122, $C$3=7, ADMIN1!$BO122, $C$3=8, ADMIN1!$BR122, $C$3=9, ADMIN1!$BU122, $C$3=10, ADMIN1!$BX122, $C$3=11, ADMIN1!$CA122, $C$3=12, ADMIN1!$CD122, $C$3=13, ADMIN1!$CG122, $C$3=14, ADMIN1!$CJ122, $C$3=15, ADMIN1!$CM122, $C$3=16, ADMIN1!CP122, $C$3=17, ADMIN1!CS122, $C$3=18, ADMIN1!CV122, $C$3=19, ADMIN1!CY122, $C$3=20, ADMIN1!DB122)</f>
        <v>-</v>
      </c>
      <c r="F119" s="122" t="e">
        <f>_xlfn.IFS($C$3=1, ADMIN1!$AX122, $C$3=2, ADMIN1!$BA122, $C$3=3, ADMIN1!$BD122, $C$3=4, ADMIN1!$BG122, $C$3=5, ADMIN1!$BJ122, $C$3=6, ADMIN1!$BM122, $C$3=7, ADMIN1!$BP122, $C$3=8, ADMIN1!$BS122, $C$3=9, ADMIN1!$BV122, $C$3=10, ADMIN1!$BY122, $C$3=11, ADMIN1!$CB122, $C$3=12, ADMIN1!$CE122, $C$3=13, ADMIN1!$CH122, $C$3=14, ADMIN1!$CK122, $C$3=15, ADMIN1!$CN122, $C$3=16, ADMIN1!CQ122, $C$3=17, ADMIN1!CT122, $C$3=18, ADMIN1!CW122, $C$3=19, ADMIN1!CZ122, $C$3=20, ADMIN1!DC122)</f>
        <v>#VALUE!</v>
      </c>
    </row>
    <row r="120" spans="1:6" s="115" customFormat="1" ht="30" customHeight="1" x14ac:dyDescent="0.2">
      <c r="A120" s="119" t="e">
        <f>_xlfn.IFS($C$3=1, ADMIN1!$A123, $C$3=2, ADMIN1!$B123, $C$3=3, ADMIN1!$C123, $C$3=4, ADMIN1!$D123, $C$3=5, ADMIN1!$E123, $C$3=6, ADMIN1!$F123, $C$3=7, ADMIN1!$G123, $C$3=8, ADMIN1!$H123, $C$3=9, ADMIN1!$I123, $C$3=10, ADMIN1!$J123, $C$3=11, ADMIN1!$K123, $C$3=12, ADMIN1!$L123, $C$3=13, ADMIN1!$M123, $C$3=14, ADMIN1!$N123, $C$3=15, ADMIN1!$O123, $C$3=16, ADMIN1!$P123, $C$3=17, ADMIN1!$Q123, $C$3=18, ADMIN1!$R123, $C$3=19, ADMIN1!$S123, $C$3=20, ADMIN1!$T123)</f>
        <v>#VALUE!</v>
      </c>
      <c r="B120" s="120">
        <f>ADMIN1!V123</f>
        <v>5215</v>
      </c>
      <c r="C120" s="338" t="str">
        <f>ADMIN1!W123</f>
        <v>Mangue déshydratée Irwin gourmet (à basse température, tranches)</v>
      </c>
      <c r="D120" s="120" t="str">
        <f>ADMIN1!AA123</f>
        <v>kg</v>
      </c>
      <c r="E120" s="121" t="str">
        <f>_xlfn.IFS($C$3=1, ADMIN1!$AW123, $C$3=2, ADMIN1!$AZ123, $C$3=3, ADMIN1!$BC123, $C$3=4, ADMIN1!$BF123, $C$3=5, ADMIN1!$BI123, $C$3=6, ADMIN1!$BL123, $C$3=7, ADMIN1!$BO123, $C$3=8, ADMIN1!$BR123, $C$3=9, ADMIN1!$BU123, $C$3=10, ADMIN1!$BX123, $C$3=11, ADMIN1!$CA123, $C$3=12, ADMIN1!$CD123, $C$3=13, ADMIN1!$CG123, $C$3=14, ADMIN1!$CJ123, $C$3=15, ADMIN1!$CM123, $C$3=16, ADMIN1!CP123, $C$3=17, ADMIN1!CS123, $C$3=18, ADMIN1!CV123, $C$3=19, ADMIN1!CY123, $C$3=20, ADMIN1!DB123)</f>
        <v>-</v>
      </c>
      <c r="F120" s="122" t="e">
        <f>_xlfn.IFS($C$3=1, ADMIN1!$AX123, $C$3=2, ADMIN1!$BA123, $C$3=3, ADMIN1!$BD123, $C$3=4, ADMIN1!$BG123, $C$3=5, ADMIN1!$BJ123, $C$3=6, ADMIN1!$BM123, $C$3=7, ADMIN1!$BP123, $C$3=8, ADMIN1!$BS123, $C$3=9, ADMIN1!$BV123, $C$3=10, ADMIN1!$BY123, $C$3=11, ADMIN1!$CB123, $C$3=12, ADMIN1!$CE123, $C$3=13, ADMIN1!$CH123, $C$3=14, ADMIN1!$CK123, $C$3=15, ADMIN1!$CN123, $C$3=16, ADMIN1!CQ123, $C$3=17, ADMIN1!CT123, $C$3=18, ADMIN1!CW123, $C$3=19, ADMIN1!CZ123, $C$3=20, ADMIN1!DC123)</f>
        <v>#VALUE!</v>
      </c>
    </row>
    <row r="121" spans="1:6" s="115" customFormat="1" ht="30" customHeight="1" x14ac:dyDescent="0.2">
      <c r="A121" s="119" t="e">
        <f>_xlfn.IFS($C$3=1, ADMIN1!$A124, $C$3=2, ADMIN1!$B124, $C$3=3, ADMIN1!$C124, $C$3=4, ADMIN1!$D124, $C$3=5, ADMIN1!$E124, $C$3=6, ADMIN1!$F124, $C$3=7, ADMIN1!$G124, $C$3=8, ADMIN1!$H124, $C$3=9, ADMIN1!$I124, $C$3=10, ADMIN1!$J124, $C$3=11, ADMIN1!$K124, $C$3=12, ADMIN1!$L124, $C$3=13, ADMIN1!$M124, $C$3=14, ADMIN1!$N124, $C$3=15, ADMIN1!$O124, $C$3=16, ADMIN1!$P124, $C$3=17, ADMIN1!$Q124, $C$3=18, ADMIN1!$R124, $C$3=19, ADMIN1!$S124, $C$3=20, ADMIN1!$T124)</f>
        <v>#VALUE!</v>
      </c>
      <c r="B121" s="120">
        <f>ADMIN1!V124</f>
        <v>3868</v>
      </c>
      <c r="C121" s="338" t="str">
        <f>ADMIN1!W124</f>
        <v>Mangue déshydratée rouge Palmer (semi-sèche  de fabrication artisanale, env. 500g)</v>
      </c>
      <c r="D121" s="120" t="str">
        <f>ADMIN1!AA124</f>
        <v>Pièce</v>
      </c>
      <c r="E121" s="121" t="str">
        <f>_xlfn.IFS($C$3=1, ADMIN1!$AW124, $C$3=2, ADMIN1!$AZ124, $C$3=3, ADMIN1!$BC124, $C$3=4, ADMIN1!$BF124, $C$3=5, ADMIN1!$BI124, $C$3=6, ADMIN1!$BL124, $C$3=7, ADMIN1!$BO124, $C$3=8, ADMIN1!$BR124, $C$3=9, ADMIN1!$BU124, $C$3=10, ADMIN1!$BX124, $C$3=11, ADMIN1!$CA124, $C$3=12, ADMIN1!$CD124, $C$3=13, ADMIN1!$CG124, $C$3=14, ADMIN1!$CJ124, $C$3=15, ADMIN1!$CM124, $C$3=16, ADMIN1!CP124, $C$3=17, ADMIN1!CS124, $C$3=18, ADMIN1!CV124, $C$3=19, ADMIN1!CY124, $C$3=20, ADMIN1!DB124)</f>
        <v>-</v>
      </c>
      <c r="F121" s="122" t="e">
        <f>_xlfn.IFS($C$3=1, ADMIN1!$AX124, $C$3=2, ADMIN1!$BA124, $C$3=3, ADMIN1!$BD124, $C$3=4, ADMIN1!$BG124, $C$3=5, ADMIN1!$BJ124, $C$3=6, ADMIN1!$BM124, $C$3=7, ADMIN1!$BP124, $C$3=8, ADMIN1!$BS124, $C$3=9, ADMIN1!$BV124, $C$3=10, ADMIN1!$BY124, $C$3=11, ADMIN1!$CB124, $C$3=12, ADMIN1!$CE124, $C$3=13, ADMIN1!$CH124, $C$3=14, ADMIN1!$CK124, $C$3=15, ADMIN1!$CN124, $C$3=16, ADMIN1!CQ124, $C$3=17, ADMIN1!CT124, $C$3=18, ADMIN1!CW124, $C$3=19, ADMIN1!CZ124, $C$3=20, ADMIN1!DC124)</f>
        <v>#VALUE!</v>
      </c>
    </row>
    <row r="122" spans="1:6" s="115" customFormat="1" ht="30" customHeight="1" x14ac:dyDescent="0.2">
      <c r="A122" s="119" t="e">
        <f>_xlfn.IFS($C$3=1, ADMIN1!$A125, $C$3=2, ADMIN1!$B125, $C$3=3, ADMIN1!$C125, $C$3=4, ADMIN1!$D125, $C$3=5, ADMIN1!$E125, $C$3=6, ADMIN1!$F125, $C$3=7, ADMIN1!$G125, $C$3=8, ADMIN1!$H125, $C$3=9, ADMIN1!$I125, $C$3=10, ADMIN1!$J125, $C$3=11, ADMIN1!$K125, $C$3=12, ADMIN1!$L125, $C$3=13, ADMIN1!$M125, $C$3=14, ADMIN1!$N125, $C$3=15, ADMIN1!$O125, $C$3=16, ADMIN1!$P125, $C$3=17, ADMIN1!$Q125, $C$3=18, ADMIN1!$R125, $C$3=19, ADMIN1!$S125, $C$3=20, ADMIN1!$T125)</f>
        <v>#VALUE!</v>
      </c>
      <c r="B122" s="120">
        <f>ADMIN1!V125</f>
        <v>3174</v>
      </c>
      <c r="C122" s="338" t="str">
        <f>ADMIN1!W125</f>
        <v>Mangue Irwin (grande)</v>
      </c>
      <c r="D122" s="120" t="str">
        <f>ADMIN1!AA125</f>
        <v>kg</v>
      </c>
      <c r="E122" s="121" t="str">
        <f>_xlfn.IFS($C$3=1, ADMIN1!$AW125, $C$3=2, ADMIN1!$AZ125, $C$3=3, ADMIN1!$BC125, $C$3=4, ADMIN1!$BF125, $C$3=5, ADMIN1!$BI125, $C$3=6, ADMIN1!$BL125, $C$3=7, ADMIN1!$BO125, $C$3=8, ADMIN1!$BR125, $C$3=9, ADMIN1!$BU125, $C$3=10, ADMIN1!$BX125, $C$3=11, ADMIN1!$CA125, $C$3=12, ADMIN1!$CD125, $C$3=13, ADMIN1!$CG125, $C$3=14, ADMIN1!$CJ125, $C$3=15, ADMIN1!$CM125, $C$3=16, ADMIN1!CP125, $C$3=17, ADMIN1!CS125, $C$3=18, ADMIN1!CV125, $C$3=19, ADMIN1!CY125, $C$3=20, ADMIN1!DB125)</f>
        <v>-</v>
      </c>
      <c r="F122" s="122" t="e">
        <f>_xlfn.IFS($C$3=1, ADMIN1!$AX125, $C$3=2, ADMIN1!$BA125, $C$3=3, ADMIN1!$BD125, $C$3=4, ADMIN1!$BG125, $C$3=5, ADMIN1!$BJ125, $C$3=6, ADMIN1!$BM125, $C$3=7, ADMIN1!$BP125, $C$3=8, ADMIN1!$BS125, $C$3=9, ADMIN1!$BV125, $C$3=10, ADMIN1!$BY125, $C$3=11, ADMIN1!$CB125, $C$3=12, ADMIN1!$CE125, $C$3=13, ADMIN1!$CH125, $C$3=14, ADMIN1!$CK125, $C$3=15, ADMIN1!$CN125, $C$3=16, ADMIN1!CQ125, $C$3=17, ADMIN1!CT125, $C$3=18, ADMIN1!CW125, $C$3=19, ADMIN1!CZ125, $C$3=20, ADMIN1!DC125)</f>
        <v>#VALUE!</v>
      </c>
    </row>
    <row r="123" spans="1:6" s="115" customFormat="1" ht="30" customHeight="1" x14ac:dyDescent="0.2">
      <c r="A123" s="119" t="e">
        <f>_xlfn.IFS($C$3=1, ADMIN1!$A126, $C$3=2, ADMIN1!$B126, $C$3=3, ADMIN1!$C126, $C$3=4, ADMIN1!$D126, $C$3=5, ADMIN1!$E126, $C$3=6, ADMIN1!$F126, $C$3=7, ADMIN1!$G126, $C$3=8, ADMIN1!$H126, $C$3=9, ADMIN1!$I126, $C$3=10, ADMIN1!$J126, $C$3=11, ADMIN1!$K126, $C$3=12, ADMIN1!$L126, $C$3=13, ADMIN1!$M126, $C$3=14, ADMIN1!$N126, $C$3=15, ADMIN1!$O126, $C$3=16, ADMIN1!$P126, $C$3=17, ADMIN1!$Q126, $C$3=18, ADMIN1!$R126, $C$3=19, ADMIN1!$S126, $C$3=20, ADMIN1!$T126)</f>
        <v>#VALUE!</v>
      </c>
      <c r="B123" s="120">
        <f>ADMIN1!V126</f>
        <v>3255</v>
      </c>
      <c r="C123" s="338" t="str">
        <f>ADMIN1!W126</f>
        <v>Mangue Keitt</v>
      </c>
      <c r="D123" s="120" t="str">
        <f>ADMIN1!AA126</f>
        <v>kg</v>
      </c>
      <c r="E123" s="121" t="str">
        <f>_xlfn.IFS($C$3=1, ADMIN1!$AW126, $C$3=2, ADMIN1!$AZ126, $C$3=3, ADMIN1!$BC126, $C$3=4, ADMIN1!$BF126, $C$3=5, ADMIN1!$BI126, $C$3=6, ADMIN1!$BL126, $C$3=7, ADMIN1!$BO126, $C$3=8, ADMIN1!$BR126, $C$3=9, ADMIN1!$BU126, $C$3=10, ADMIN1!$BX126, $C$3=11, ADMIN1!$CA126, $C$3=12, ADMIN1!$CD126, $C$3=13, ADMIN1!$CG126, $C$3=14, ADMIN1!$CJ126, $C$3=15, ADMIN1!$CM126, $C$3=16, ADMIN1!CP126, $C$3=17, ADMIN1!CS126, $C$3=18, ADMIN1!CV126, $C$3=19, ADMIN1!CY126, $C$3=20, ADMIN1!DB126)</f>
        <v>-</v>
      </c>
      <c r="F123" s="122" t="e">
        <f>_xlfn.IFS($C$3=1, ADMIN1!$AX126, $C$3=2, ADMIN1!$BA126, $C$3=3, ADMIN1!$BD126, $C$3=4, ADMIN1!$BG126, $C$3=5, ADMIN1!$BJ126, $C$3=6, ADMIN1!$BM126, $C$3=7, ADMIN1!$BP126, $C$3=8, ADMIN1!$BS126, $C$3=9, ADMIN1!$BV126, $C$3=10, ADMIN1!$BY126, $C$3=11, ADMIN1!$CB126, $C$3=12, ADMIN1!$CE126, $C$3=13, ADMIN1!$CH126, $C$3=14, ADMIN1!$CK126, $C$3=15, ADMIN1!$CN126, $C$3=16, ADMIN1!CQ126, $C$3=17, ADMIN1!CT126, $C$3=18, ADMIN1!CW126, $C$3=19, ADMIN1!CZ126, $C$3=20, ADMIN1!DC126)</f>
        <v>#VALUE!</v>
      </c>
    </row>
    <row r="124" spans="1:6" s="115" customFormat="1" ht="30" customHeight="1" x14ac:dyDescent="0.2">
      <c r="A124" s="119" t="e">
        <f>_xlfn.IFS($C$3=1, ADMIN1!$A127, $C$3=2, ADMIN1!$B127, $C$3=3, ADMIN1!$C127, $C$3=4, ADMIN1!$D127, $C$3=5, ADMIN1!$E127, $C$3=6, ADMIN1!$F127, $C$3=7, ADMIN1!$G127, $C$3=8, ADMIN1!$H127, $C$3=9, ADMIN1!$I127, $C$3=10, ADMIN1!$J127, $C$3=11, ADMIN1!$K127, $C$3=12, ADMIN1!$L127, $C$3=13, ADMIN1!$M127, $C$3=14, ADMIN1!$N127, $C$3=15, ADMIN1!$O127, $C$3=16, ADMIN1!$P127, $C$3=17, ADMIN1!$Q127, $C$3=18, ADMIN1!$R127, $C$3=19, ADMIN1!$S127, $C$3=20, ADMIN1!$T127)</f>
        <v>#VALUE!</v>
      </c>
      <c r="B124" s="120">
        <f>ADMIN1!V127</f>
        <v>1171</v>
      </c>
      <c r="C124" s="338" t="str">
        <f>ADMIN1!W127</f>
        <v>Mangue Keitt BIO</v>
      </c>
      <c r="D124" s="120" t="str">
        <f>ADMIN1!AA127</f>
        <v>kg</v>
      </c>
      <c r="E124" s="121" t="str">
        <f>_xlfn.IFS($C$3=1, ADMIN1!$AW127, $C$3=2, ADMIN1!$AZ127, $C$3=3, ADMIN1!$BC127, $C$3=4, ADMIN1!$BF127, $C$3=5, ADMIN1!$BI127, $C$3=6, ADMIN1!$BL127, $C$3=7, ADMIN1!$BO127, $C$3=8, ADMIN1!$BR127, $C$3=9, ADMIN1!$BU127, $C$3=10, ADMIN1!$BX127, $C$3=11, ADMIN1!$CA127, $C$3=12, ADMIN1!$CD127, $C$3=13, ADMIN1!$CG127, $C$3=14, ADMIN1!$CJ127, $C$3=15, ADMIN1!$CM127, $C$3=16, ADMIN1!CP127, $C$3=17, ADMIN1!CS127, $C$3=18, ADMIN1!CV127, $C$3=19, ADMIN1!CY127, $C$3=20, ADMIN1!DB127)</f>
        <v>-</v>
      </c>
      <c r="F124" s="122" t="e">
        <f>_xlfn.IFS($C$3=1, ADMIN1!$AX127, $C$3=2, ADMIN1!$BA127, $C$3=3, ADMIN1!$BD127, $C$3=4, ADMIN1!$BG127, $C$3=5, ADMIN1!$BJ127, $C$3=6, ADMIN1!$BM127, $C$3=7, ADMIN1!$BP127, $C$3=8, ADMIN1!$BS127, $C$3=9, ADMIN1!$BV127, $C$3=10, ADMIN1!$BY127, $C$3=11, ADMIN1!$CB127, $C$3=12, ADMIN1!$CE127, $C$3=13, ADMIN1!$CH127, $C$3=14, ADMIN1!$CK127, $C$3=15, ADMIN1!$CN127, $C$3=16, ADMIN1!CQ127, $C$3=17, ADMIN1!CT127, $C$3=18, ADMIN1!CW127, $C$3=19, ADMIN1!CZ127, $C$3=20, ADMIN1!DC127)</f>
        <v>#VALUE!</v>
      </c>
    </row>
    <row r="125" spans="1:6" s="115" customFormat="1" ht="30" customHeight="1" x14ac:dyDescent="0.2">
      <c r="A125" s="119" t="e">
        <f>_xlfn.IFS($C$3=1, ADMIN1!$A128, $C$3=2, ADMIN1!$B128, $C$3=3, ADMIN1!$C128, $C$3=4, ADMIN1!$D128, $C$3=5, ADMIN1!$E128, $C$3=6, ADMIN1!$F128, $C$3=7, ADMIN1!$G128, $C$3=8, ADMIN1!$H128, $C$3=9, ADMIN1!$I128, $C$3=10, ADMIN1!$J128, $C$3=11, ADMIN1!$K128, $C$3=12, ADMIN1!$L128, $C$3=13, ADMIN1!$M128, $C$3=14, ADMIN1!$N128, $C$3=15, ADMIN1!$O128, $C$3=16, ADMIN1!$P128, $C$3=17, ADMIN1!$Q128, $C$3=18, ADMIN1!$R128, $C$3=19, ADMIN1!$S128, $C$3=20, ADMIN1!$T128)</f>
        <v>#VALUE!</v>
      </c>
      <c r="B125" s="120">
        <f>ADMIN1!V128</f>
        <v>6198</v>
      </c>
      <c r="C125" s="338" t="str">
        <f>ADMIN1!W128</f>
        <v>Mangue Keitt BIO (légères brûlures superficielles à côté du pédoncule causées par le soleil)</v>
      </c>
      <c r="D125" s="120" t="str">
        <f>ADMIN1!AA128</f>
        <v>kg</v>
      </c>
      <c r="E125" s="121" t="str">
        <f>_xlfn.IFS($C$3=1, ADMIN1!$AW128, $C$3=2, ADMIN1!$AZ128, $C$3=3, ADMIN1!$BC128, $C$3=4, ADMIN1!$BF128, $C$3=5, ADMIN1!$BI128, $C$3=6, ADMIN1!$BL128, $C$3=7, ADMIN1!$BO128, $C$3=8, ADMIN1!$BR128, $C$3=9, ADMIN1!$BU128, $C$3=10, ADMIN1!$BX128, $C$3=11, ADMIN1!$CA128, $C$3=12, ADMIN1!$CD128, $C$3=13, ADMIN1!$CG128, $C$3=14, ADMIN1!$CJ128, $C$3=15, ADMIN1!$CM128, $C$3=16, ADMIN1!CP128, $C$3=17, ADMIN1!CS128, $C$3=18, ADMIN1!CV128, $C$3=19, ADMIN1!CY128, $C$3=20, ADMIN1!DB128)</f>
        <v>-</v>
      </c>
      <c r="F125" s="122" t="e">
        <f>_xlfn.IFS($C$3=1, ADMIN1!$AX128, $C$3=2, ADMIN1!$BA128, $C$3=3, ADMIN1!$BD128, $C$3=4, ADMIN1!$BG128, $C$3=5, ADMIN1!$BJ128, $C$3=6, ADMIN1!$BM128, $C$3=7, ADMIN1!$BP128, $C$3=8, ADMIN1!$BS128, $C$3=9, ADMIN1!$BV128, $C$3=10, ADMIN1!$BY128, $C$3=11, ADMIN1!$CB128, $C$3=12, ADMIN1!$CE128, $C$3=13, ADMIN1!$CH128, $C$3=14, ADMIN1!$CK128, $C$3=15, ADMIN1!$CN128, $C$3=16, ADMIN1!CQ128, $C$3=17, ADMIN1!CT128, $C$3=18, ADMIN1!CW128, $C$3=19, ADMIN1!CZ128, $C$3=20, ADMIN1!DC128)</f>
        <v>#VALUE!</v>
      </c>
    </row>
    <row r="126" spans="1:6" s="115" customFormat="1" ht="30" customHeight="1" x14ac:dyDescent="0.2">
      <c r="A126" s="119" t="e">
        <f>_xlfn.IFS($C$3=1, ADMIN1!$A129, $C$3=2, ADMIN1!$B129, $C$3=3, ADMIN1!$C129, $C$3=4, ADMIN1!$D129, $C$3=5, ADMIN1!$E129, $C$3=6, ADMIN1!$F129, $C$3=7, ADMIN1!$G129, $C$3=8, ADMIN1!$H129, $C$3=9, ADMIN1!$I129, $C$3=10, ADMIN1!$J129, $C$3=11, ADMIN1!$K129, $C$3=12, ADMIN1!$L129, $C$3=13, ADMIN1!$M129, $C$3=14, ADMIN1!$N129, $C$3=15, ADMIN1!$O129, $C$3=16, ADMIN1!$P129, $C$3=17, ADMIN1!$Q129, $C$3=18, ADMIN1!$R129, $C$3=19, ADMIN1!$S129, $C$3=20, ADMIN1!$T129)</f>
        <v>#VALUE!</v>
      </c>
      <c r="B126" s="120">
        <f>ADMIN1!V129</f>
        <v>6127</v>
      </c>
      <c r="C126" s="338" t="str">
        <f>ADMIN1!W129</f>
        <v>Mangue Keitt BIO (petit)</v>
      </c>
      <c r="D126" s="120" t="str">
        <f>ADMIN1!AA129</f>
        <v>kg</v>
      </c>
      <c r="E126" s="121" t="str">
        <f>_xlfn.IFS($C$3=1, ADMIN1!$AW129, $C$3=2, ADMIN1!$AZ129, $C$3=3, ADMIN1!$BC129, $C$3=4, ADMIN1!$BF129, $C$3=5, ADMIN1!$BI129, $C$3=6, ADMIN1!$BL129, $C$3=7, ADMIN1!$BO129, $C$3=8, ADMIN1!$BR129, $C$3=9, ADMIN1!$BU129, $C$3=10, ADMIN1!$BX129, $C$3=11, ADMIN1!$CA129, $C$3=12, ADMIN1!$CD129, $C$3=13, ADMIN1!$CG129, $C$3=14, ADMIN1!$CJ129, $C$3=15, ADMIN1!$CM129, $C$3=16, ADMIN1!CP129, $C$3=17, ADMIN1!CS129, $C$3=18, ADMIN1!CV129, $C$3=19, ADMIN1!CY129, $C$3=20, ADMIN1!DB129)</f>
        <v>-</v>
      </c>
      <c r="F126" s="122" t="e">
        <f>_xlfn.IFS($C$3=1, ADMIN1!$AX129, $C$3=2, ADMIN1!$BA129, $C$3=3, ADMIN1!$BD129, $C$3=4, ADMIN1!$BG129, $C$3=5, ADMIN1!$BJ129, $C$3=6, ADMIN1!$BM129, $C$3=7, ADMIN1!$BP129, $C$3=8, ADMIN1!$BS129, $C$3=9, ADMIN1!$BV129, $C$3=10, ADMIN1!$BY129, $C$3=11, ADMIN1!$CB129, $C$3=12, ADMIN1!$CE129, $C$3=13, ADMIN1!$CH129, $C$3=14, ADMIN1!$CK129, $C$3=15, ADMIN1!$CN129, $C$3=16, ADMIN1!CQ129, $C$3=17, ADMIN1!CT129, $C$3=18, ADMIN1!CW129, $C$3=19, ADMIN1!CZ129, $C$3=20, ADMIN1!DC129)</f>
        <v>#VALUE!</v>
      </c>
    </row>
    <row r="127" spans="1:6" s="115" customFormat="1" ht="30" customHeight="1" x14ac:dyDescent="0.2">
      <c r="A127" s="119" t="e">
        <f>_xlfn.IFS($C$3=1, ADMIN1!$A130, $C$3=2, ADMIN1!$B130, $C$3=3, ADMIN1!$C130, $C$3=4, ADMIN1!$D130, $C$3=5, ADMIN1!$E130, $C$3=6, ADMIN1!$F130, $C$3=7, ADMIN1!$G130, $C$3=8, ADMIN1!$H130, $C$3=9, ADMIN1!$I130, $C$3=10, ADMIN1!$J130, $C$3=11, ADMIN1!$K130, $C$3=12, ADMIN1!$L130, $C$3=13, ADMIN1!$M130, $C$3=14, ADMIN1!$N130, $C$3=15, ADMIN1!$O130, $C$3=16, ADMIN1!$P130, $C$3=17, ADMIN1!$Q130, $C$3=18, ADMIN1!$R130, $C$3=19, ADMIN1!$S130, $C$3=20, ADMIN1!$T130)</f>
        <v>#VALUE!</v>
      </c>
      <c r="B127" s="120">
        <f>ADMIN1!V130</f>
        <v>3225</v>
      </c>
      <c r="C127" s="338" t="str">
        <f>ADMIN1!W130</f>
        <v>Mangue Kent (moyen) murie sur l'arbre</v>
      </c>
      <c r="D127" s="120" t="str">
        <f>ADMIN1!AA130</f>
        <v>kg</v>
      </c>
      <c r="E127" s="121" t="str">
        <f>_xlfn.IFS($C$3=1, ADMIN1!$AW130, $C$3=2, ADMIN1!$AZ130, $C$3=3, ADMIN1!$BC130, $C$3=4, ADMIN1!$BF130, $C$3=5, ADMIN1!$BI130, $C$3=6, ADMIN1!$BL130, $C$3=7, ADMIN1!$BO130, $C$3=8, ADMIN1!$BR130, $C$3=9, ADMIN1!$BU130, $C$3=10, ADMIN1!$BX130, $C$3=11, ADMIN1!$CA130, $C$3=12, ADMIN1!$CD130, $C$3=13, ADMIN1!$CG130, $C$3=14, ADMIN1!$CJ130, $C$3=15, ADMIN1!$CM130, $C$3=16, ADMIN1!CP130, $C$3=17, ADMIN1!CS130, $C$3=18, ADMIN1!CV130, $C$3=19, ADMIN1!CY130, $C$3=20, ADMIN1!DB130)</f>
        <v>-</v>
      </c>
      <c r="F127" s="122" t="e">
        <f>_xlfn.IFS($C$3=1, ADMIN1!$AX130, $C$3=2, ADMIN1!$BA130, $C$3=3, ADMIN1!$BD130, $C$3=4, ADMIN1!$BG130, $C$3=5, ADMIN1!$BJ130, $C$3=6, ADMIN1!$BM130, $C$3=7, ADMIN1!$BP130, $C$3=8, ADMIN1!$BS130, $C$3=9, ADMIN1!$BV130, $C$3=10, ADMIN1!$BY130, $C$3=11, ADMIN1!$CB130, $C$3=12, ADMIN1!$CE130, $C$3=13, ADMIN1!$CH130, $C$3=14, ADMIN1!$CK130, $C$3=15, ADMIN1!$CN130, $C$3=16, ADMIN1!CQ130, $C$3=17, ADMIN1!CT130, $C$3=18, ADMIN1!CW130, $C$3=19, ADMIN1!CZ130, $C$3=20, ADMIN1!DC130)</f>
        <v>#VALUE!</v>
      </c>
    </row>
    <row r="128" spans="1:6" s="115" customFormat="1" ht="30" customHeight="1" x14ac:dyDescent="0.2">
      <c r="A128" s="119" t="e">
        <f>_xlfn.IFS($C$3=1, ADMIN1!$A131, $C$3=2, ADMIN1!$B131, $C$3=3, ADMIN1!$C131, $C$3=4, ADMIN1!$D131, $C$3=5, ADMIN1!$E131, $C$3=6, ADMIN1!$F131, $C$3=7, ADMIN1!$G131, $C$3=8, ADMIN1!$H131, $C$3=9, ADMIN1!$I131, $C$3=10, ADMIN1!$J131, $C$3=11, ADMIN1!$K131, $C$3=12, ADMIN1!$L131, $C$3=13, ADMIN1!$M131, $C$3=14, ADMIN1!$N131, $C$3=15, ADMIN1!$O131, $C$3=16, ADMIN1!$P131, $C$3=17, ADMIN1!$Q131, $C$3=18, ADMIN1!$R131, $C$3=19, ADMIN1!$S131, $C$3=20, ADMIN1!$T131)</f>
        <v>#VALUE!</v>
      </c>
      <c r="B128" s="120">
        <f>ADMIN1!V131</f>
        <v>6198</v>
      </c>
      <c r="C128" s="338" t="str">
        <f>ADMIN1!W131</f>
        <v>Mangue Kent Bio (légères brûlures superficielles à côté de la tige produites par le soleil)</v>
      </c>
      <c r="D128" s="120" t="str">
        <f>ADMIN1!AA131</f>
        <v>kg</v>
      </c>
      <c r="E128" s="121" t="str">
        <f>_xlfn.IFS($C$3=1, ADMIN1!$AW131, $C$3=2, ADMIN1!$AZ131, $C$3=3, ADMIN1!$BC131, $C$3=4, ADMIN1!$BF131, $C$3=5, ADMIN1!$BI131, $C$3=6, ADMIN1!$BL131, $C$3=7, ADMIN1!$BO131, $C$3=8, ADMIN1!$BR131, $C$3=9, ADMIN1!$BU131, $C$3=10, ADMIN1!$BX131, $C$3=11, ADMIN1!$CA131, $C$3=12, ADMIN1!$CD131, $C$3=13, ADMIN1!$CG131, $C$3=14, ADMIN1!$CJ131, $C$3=15, ADMIN1!$CM131, $C$3=16, ADMIN1!CP131, $C$3=17, ADMIN1!CS131, $C$3=18, ADMIN1!CV131, $C$3=19, ADMIN1!CY131, $C$3=20, ADMIN1!DB131)</f>
        <v>-</v>
      </c>
      <c r="F128" s="122" t="e">
        <f>_xlfn.IFS($C$3=1, ADMIN1!$AX131, $C$3=2, ADMIN1!$BA131, $C$3=3, ADMIN1!$BD131, $C$3=4, ADMIN1!$BG131, $C$3=5, ADMIN1!$BJ131, $C$3=6, ADMIN1!$BM131, $C$3=7, ADMIN1!$BP131, $C$3=8, ADMIN1!$BS131, $C$3=9, ADMIN1!$BV131, $C$3=10, ADMIN1!$BY131, $C$3=11, ADMIN1!$CB131, $C$3=12, ADMIN1!$CE131, $C$3=13, ADMIN1!$CH131, $C$3=14, ADMIN1!$CK131, $C$3=15, ADMIN1!$CN131, $C$3=16, ADMIN1!CQ131, $C$3=17, ADMIN1!CT131, $C$3=18, ADMIN1!CW131, $C$3=19, ADMIN1!CZ131, $C$3=20, ADMIN1!DC131)</f>
        <v>#VALUE!</v>
      </c>
    </row>
    <row r="129" spans="1:6" s="115" customFormat="1" ht="30" customHeight="1" x14ac:dyDescent="0.2">
      <c r="A129" s="119" t="e">
        <f>_xlfn.IFS($C$3=1, ADMIN1!$A132, $C$3=2, ADMIN1!$B132, $C$3=3, ADMIN1!$C132, $C$3=4, ADMIN1!$D132, $C$3=5, ADMIN1!$E132, $C$3=6, ADMIN1!$F132, $C$3=7, ADMIN1!$G132, $C$3=8, ADMIN1!$H132, $C$3=9, ADMIN1!$I132, $C$3=10, ADMIN1!$J132, $C$3=11, ADMIN1!$K132, $C$3=12, ADMIN1!$L132, $C$3=13, ADMIN1!$M132, $C$3=14, ADMIN1!$N132, $C$3=15, ADMIN1!$O132, $C$3=16, ADMIN1!$P132, $C$3=17, ADMIN1!$Q132, $C$3=18, ADMIN1!$R132, $C$3=19, ADMIN1!$S132, $C$3=20, ADMIN1!$T132)</f>
        <v>#VALUE!</v>
      </c>
      <c r="B129" s="120">
        <f>ADMIN1!V132</f>
        <v>3194</v>
      </c>
      <c r="C129" s="338" t="str">
        <f>ADMIN1!W132</f>
        <v>Mangue Lipens</v>
      </c>
      <c r="D129" s="120" t="str">
        <f>ADMIN1!AA132</f>
        <v>kg</v>
      </c>
      <c r="E129" s="121" t="str">
        <f>_xlfn.IFS($C$3=1, ADMIN1!$AW132, $C$3=2, ADMIN1!$AZ132, $C$3=3, ADMIN1!$BC132, $C$3=4, ADMIN1!$BF132, $C$3=5, ADMIN1!$BI132, $C$3=6, ADMIN1!$BL132, $C$3=7, ADMIN1!$BO132, $C$3=8, ADMIN1!$BR132, $C$3=9, ADMIN1!$BU132, $C$3=10, ADMIN1!$BX132, $C$3=11, ADMIN1!$CA132, $C$3=12, ADMIN1!$CD132, $C$3=13, ADMIN1!$CG132, $C$3=14, ADMIN1!$CJ132, $C$3=15, ADMIN1!$CM132, $C$3=16, ADMIN1!CP132, $C$3=17, ADMIN1!CS132, $C$3=18, ADMIN1!CV132, $C$3=19, ADMIN1!CY132, $C$3=20, ADMIN1!DB132)</f>
        <v>-</v>
      </c>
      <c r="F129" s="122" t="e">
        <f>_xlfn.IFS($C$3=1, ADMIN1!$AX132, $C$3=2, ADMIN1!$BA132, $C$3=3, ADMIN1!$BD132, $C$3=4, ADMIN1!$BG132, $C$3=5, ADMIN1!$BJ132, $C$3=6, ADMIN1!$BM132, $C$3=7, ADMIN1!$BP132, $C$3=8, ADMIN1!$BS132, $C$3=9, ADMIN1!$BV132, $C$3=10, ADMIN1!$BY132, $C$3=11, ADMIN1!$CB132, $C$3=12, ADMIN1!$CE132, $C$3=13, ADMIN1!$CH132, $C$3=14, ADMIN1!$CK132, $C$3=15, ADMIN1!$CN132, $C$3=16, ADMIN1!CQ132, $C$3=17, ADMIN1!CT132, $C$3=18, ADMIN1!CW132, $C$3=19, ADMIN1!CZ132, $C$3=20, ADMIN1!DC132)</f>
        <v>#VALUE!</v>
      </c>
    </row>
    <row r="130" spans="1:6" s="115" customFormat="1" ht="30" customHeight="1" x14ac:dyDescent="0.2">
      <c r="A130" s="119" t="e">
        <f>_xlfn.IFS($C$3=1, ADMIN1!$A133, $C$3=2, ADMIN1!$B133, $C$3=3, ADMIN1!$C133, $C$3=4, ADMIN1!$D133, $C$3=5, ADMIN1!$E133, $C$3=6, ADMIN1!$F133, $C$3=7, ADMIN1!$G133, $C$3=8, ADMIN1!$H133, $C$3=9, ADMIN1!$I133, $C$3=10, ADMIN1!$J133, $C$3=11, ADMIN1!$K133, $C$3=12, ADMIN1!$L133, $C$3=13, ADMIN1!$M133, $C$3=14, ADMIN1!$N133, $C$3=15, ADMIN1!$O133, $C$3=16, ADMIN1!$P133, $C$3=17, ADMIN1!$Q133, $C$3=18, ADMIN1!$R133, $C$3=19, ADMIN1!$S133, $C$3=20, ADMIN1!$T133)</f>
        <v>#VALUE!</v>
      </c>
      <c r="B130" s="120">
        <f>ADMIN1!V133</f>
        <v>3190</v>
      </c>
      <c r="C130" s="338" t="str">
        <f>ADMIN1!W133</f>
        <v>Mangue Osteen</v>
      </c>
      <c r="D130" s="120" t="str">
        <f>ADMIN1!AA133</f>
        <v>kg</v>
      </c>
      <c r="E130" s="121" t="str">
        <f>_xlfn.IFS($C$3=1, ADMIN1!$AW133, $C$3=2, ADMIN1!$AZ133, $C$3=3, ADMIN1!$BC133, $C$3=4, ADMIN1!$BF133, $C$3=5, ADMIN1!$BI133, $C$3=6, ADMIN1!$BL133, $C$3=7, ADMIN1!$BO133, $C$3=8, ADMIN1!$BR133, $C$3=9, ADMIN1!$BU133, $C$3=10, ADMIN1!$BX133, $C$3=11, ADMIN1!$CA133, $C$3=12, ADMIN1!$CD133, $C$3=13, ADMIN1!$CG133, $C$3=14, ADMIN1!$CJ133, $C$3=15, ADMIN1!$CM133, $C$3=16, ADMIN1!CP133, $C$3=17, ADMIN1!CS133, $C$3=18, ADMIN1!CV133, $C$3=19, ADMIN1!CY133, $C$3=20, ADMIN1!DB133)</f>
        <v>-</v>
      </c>
      <c r="F130" s="122" t="e">
        <f>_xlfn.IFS($C$3=1, ADMIN1!$AX133, $C$3=2, ADMIN1!$BA133, $C$3=3, ADMIN1!$BD133, $C$3=4, ADMIN1!$BG133, $C$3=5, ADMIN1!$BJ133, $C$3=6, ADMIN1!$BM133, $C$3=7, ADMIN1!$BP133, $C$3=8, ADMIN1!$BS133, $C$3=9, ADMIN1!$BV133, $C$3=10, ADMIN1!$BY133, $C$3=11, ADMIN1!$CB133, $C$3=12, ADMIN1!$CE133, $C$3=13, ADMIN1!$CH133, $C$3=14, ADMIN1!$CK133, $C$3=15, ADMIN1!$CN133, $C$3=16, ADMIN1!CQ133, $C$3=17, ADMIN1!CT133, $C$3=18, ADMIN1!CW133, $C$3=19, ADMIN1!CZ133, $C$3=20, ADMIN1!DC133)</f>
        <v>#VALUE!</v>
      </c>
    </row>
    <row r="131" spans="1:6" s="115" customFormat="1" ht="30" customHeight="1" x14ac:dyDescent="0.2">
      <c r="A131" s="119" t="e">
        <f>_xlfn.IFS($C$3=1, ADMIN1!$A134, $C$3=2, ADMIN1!$B134, $C$3=3, ADMIN1!$C134, $C$3=4, ADMIN1!$D134, $C$3=5, ADMIN1!$E134, $C$3=6, ADMIN1!$F134, $C$3=7, ADMIN1!$G134, $C$3=8, ADMIN1!$H134, $C$3=9, ADMIN1!$I134, $C$3=10, ADMIN1!$J134, $C$3=11, ADMIN1!$K134, $C$3=12, ADMIN1!$L134, $C$3=13, ADMIN1!$M134, $C$3=14, ADMIN1!$N134, $C$3=15, ADMIN1!$O134, $C$3=16, ADMIN1!$P134, $C$3=17, ADMIN1!$Q134, $C$3=18, ADMIN1!$R134, $C$3=19, ADMIN1!$S134, $C$3=20, ADMIN1!$T134)</f>
        <v>#VALUE!</v>
      </c>
      <c r="B131" s="120" t="str">
        <f>ADMIN1!V134</f>
        <v>3190. 658</v>
      </c>
      <c r="C131" s="338" t="str">
        <f>ADMIN1!W134</f>
        <v>Mangue Osteen (Ferme Eparadise, mûrie sur plante, récoltée quotidiennement)</v>
      </c>
      <c r="D131" s="120" t="str">
        <f>ADMIN1!AA134</f>
        <v>kg</v>
      </c>
      <c r="E131" s="121" t="str">
        <f>_xlfn.IFS($C$3=1, ADMIN1!$AW134, $C$3=2, ADMIN1!$AZ134, $C$3=3, ADMIN1!$BC134, $C$3=4, ADMIN1!$BF134, $C$3=5, ADMIN1!$BI134, $C$3=6, ADMIN1!$BL134, $C$3=7, ADMIN1!$BO134, $C$3=8, ADMIN1!$BR134, $C$3=9, ADMIN1!$BU134, $C$3=10, ADMIN1!$BX134, $C$3=11, ADMIN1!$CA134, $C$3=12, ADMIN1!$CD134, $C$3=13, ADMIN1!$CG134, $C$3=14, ADMIN1!$CJ134, $C$3=15, ADMIN1!$CM134, $C$3=16, ADMIN1!CP134, $C$3=17, ADMIN1!CS134, $C$3=18, ADMIN1!CV134, $C$3=19, ADMIN1!CY134, $C$3=20, ADMIN1!DB134)</f>
        <v>-</v>
      </c>
      <c r="F131" s="122" t="e">
        <f>_xlfn.IFS($C$3=1, ADMIN1!$AX134, $C$3=2, ADMIN1!$BA134, $C$3=3, ADMIN1!$BD134, $C$3=4, ADMIN1!$BG134, $C$3=5, ADMIN1!$BJ134, $C$3=6, ADMIN1!$BM134, $C$3=7, ADMIN1!$BP134, $C$3=8, ADMIN1!$BS134, $C$3=9, ADMIN1!$BV134, $C$3=10, ADMIN1!$BY134, $C$3=11, ADMIN1!$CB134, $C$3=12, ADMIN1!$CE134, $C$3=13, ADMIN1!$CH134, $C$3=14, ADMIN1!$CK134, $C$3=15, ADMIN1!$CN134, $C$3=16, ADMIN1!CQ134, $C$3=17, ADMIN1!CT134, $C$3=18, ADMIN1!CW134, $C$3=19, ADMIN1!CZ134, $C$3=20, ADMIN1!DC134)</f>
        <v>#VALUE!</v>
      </c>
    </row>
    <row r="132" spans="1:6" s="115" customFormat="1" ht="30" customHeight="1" x14ac:dyDescent="0.2">
      <c r="A132" s="119" t="e">
        <f>_xlfn.IFS($C$3=1, ADMIN1!$A135, $C$3=2, ADMIN1!$B135, $C$3=3, ADMIN1!$C135, $C$3=4, ADMIN1!$D135, $C$3=5, ADMIN1!$E135, $C$3=6, ADMIN1!$F135, $C$3=7, ADMIN1!$G135, $C$3=8, ADMIN1!$H135, $C$3=9, ADMIN1!$I135, $C$3=10, ADMIN1!$J135, $C$3=11, ADMIN1!$K135, $C$3=12, ADMIN1!$L135, $C$3=13, ADMIN1!$M135, $C$3=14, ADMIN1!$N135, $C$3=15, ADMIN1!$O135, $C$3=16, ADMIN1!$P135, $C$3=17, ADMIN1!$Q135, $C$3=18, ADMIN1!$R135, $C$3=19, ADMIN1!$S135, $C$3=20, ADMIN1!$T135)</f>
        <v>#VALUE!</v>
      </c>
      <c r="B132" s="120">
        <f>ADMIN1!V135</f>
        <v>1115</v>
      </c>
      <c r="C132" s="338" t="str">
        <f>ADMIN1!W135</f>
        <v>Mangue Osteen BIO (Qualité supérieure, mûrie sur plante)</v>
      </c>
      <c r="D132" s="120" t="str">
        <f>ADMIN1!AA135</f>
        <v>kg</v>
      </c>
      <c r="E132" s="121" t="str">
        <f>_xlfn.IFS($C$3=1, ADMIN1!$AW135, $C$3=2, ADMIN1!$AZ135, $C$3=3, ADMIN1!$BC135, $C$3=4, ADMIN1!$BF135, $C$3=5, ADMIN1!$BI135, $C$3=6, ADMIN1!$BL135, $C$3=7, ADMIN1!$BO135, $C$3=8, ADMIN1!$BR135, $C$3=9, ADMIN1!$BU135, $C$3=10, ADMIN1!$BX135, $C$3=11, ADMIN1!$CA135, $C$3=12, ADMIN1!$CD135, $C$3=13, ADMIN1!$CG135, $C$3=14, ADMIN1!$CJ135, $C$3=15, ADMIN1!$CM135, $C$3=16, ADMIN1!CP135, $C$3=17, ADMIN1!CS135, $C$3=18, ADMIN1!CV135, $C$3=19, ADMIN1!CY135, $C$3=20, ADMIN1!DB135)</f>
        <v>-</v>
      </c>
      <c r="F132" s="122" t="e">
        <f>_xlfn.IFS($C$3=1, ADMIN1!$AX135, $C$3=2, ADMIN1!$BA135, $C$3=3, ADMIN1!$BD135, $C$3=4, ADMIN1!$BG135, $C$3=5, ADMIN1!$BJ135, $C$3=6, ADMIN1!$BM135, $C$3=7, ADMIN1!$BP135, $C$3=8, ADMIN1!$BS135, $C$3=9, ADMIN1!$BV135, $C$3=10, ADMIN1!$BY135, $C$3=11, ADMIN1!$CB135, $C$3=12, ADMIN1!$CE135, $C$3=13, ADMIN1!$CH135, $C$3=14, ADMIN1!$CK135, $C$3=15, ADMIN1!$CN135, $C$3=16, ADMIN1!CQ135, $C$3=17, ADMIN1!CT135, $C$3=18, ADMIN1!CW135, $C$3=19, ADMIN1!CZ135, $C$3=20, ADMIN1!DC135)</f>
        <v>#VALUE!</v>
      </c>
    </row>
    <row r="133" spans="1:6" s="115" customFormat="1" ht="30" customHeight="1" x14ac:dyDescent="0.2">
      <c r="A133" s="119" t="e">
        <f>_xlfn.IFS($C$3=1, ADMIN1!$A136, $C$3=2, ADMIN1!$B136, $C$3=3, ADMIN1!$C136, $C$3=4, ADMIN1!$D136, $C$3=5, ADMIN1!$E136, $C$3=6, ADMIN1!$F136, $C$3=7, ADMIN1!$G136, $C$3=8, ADMIN1!$H136, $C$3=9, ADMIN1!$I136, $C$3=10, ADMIN1!$J136, $C$3=11, ADMIN1!$K136, $C$3=12, ADMIN1!$L136, $C$3=13, ADMIN1!$M136, $C$3=14, ADMIN1!$N136, $C$3=15, ADMIN1!$O136, $C$3=16, ADMIN1!$P136, $C$3=17, ADMIN1!$Q136, $C$3=18, ADMIN1!$R136, $C$3=19, ADMIN1!$S136, $C$3=20, ADMIN1!$T136)</f>
        <v>#VALUE!</v>
      </c>
      <c r="B133" s="120">
        <f>ADMIN1!V136</f>
        <v>3703</v>
      </c>
      <c r="C133" s="338" t="str">
        <f>ADMIN1!W136</f>
        <v>Mangue Osteen mini gourmet</v>
      </c>
      <c r="D133" s="120" t="str">
        <f>ADMIN1!AA136</f>
        <v>kg</v>
      </c>
      <c r="E133" s="121" t="str">
        <f>_xlfn.IFS($C$3=1, ADMIN1!$AW136, $C$3=2, ADMIN1!$AZ136, $C$3=3, ADMIN1!$BC136, $C$3=4, ADMIN1!$BF136, $C$3=5, ADMIN1!$BI136, $C$3=6, ADMIN1!$BL136, $C$3=7, ADMIN1!$BO136, $C$3=8, ADMIN1!$BR136, $C$3=9, ADMIN1!$BU136, $C$3=10, ADMIN1!$BX136, $C$3=11, ADMIN1!$CA136, $C$3=12, ADMIN1!$CD136, $C$3=13, ADMIN1!$CG136, $C$3=14, ADMIN1!$CJ136, $C$3=15, ADMIN1!$CM136, $C$3=16, ADMIN1!CP136, $C$3=17, ADMIN1!CS136, $C$3=18, ADMIN1!CV136, $C$3=19, ADMIN1!CY136, $C$3=20, ADMIN1!DB136)</f>
        <v>-</v>
      </c>
      <c r="F133" s="122" t="e">
        <f>_xlfn.IFS($C$3=1, ADMIN1!$AX136, $C$3=2, ADMIN1!$BA136, $C$3=3, ADMIN1!$BD136, $C$3=4, ADMIN1!$BG136, $C$3=5, ADMIN1!$BJ136, $C$3=6, ADMIN1!$BM136, $C$3=7, ADMIN1!$BP136, $C$3=8, ADMIN1!$BS136, $C$3=9, ADMIN1!$BV136, $C$3=10, ADMIN1!$BY136, $C$3=11, ADMIN1!$CB136, $C$3=12, ADMIN1!$CE136, $C$3=13, ADMIN1!$CH136, $C$3=14, ADMIN1!$CK136, $C$3=15, ADMIN1!$CN136, $C$3=16, ADMIN1!CQ136, $C$3=17, ADMIN1!CT136, $C$3=18, ADMIN1!CW136, $C$3=19, ADMIN1!CZ136, $C$3=20, ADMIN1!DC136)</f>
        <v>#VALUE!</v>
      </c>
    </row>
    <row r="134" spans="1:6" s="115" customFormat="1" ht="30" customHeight="1" x14ac:dyDescent="0.2">
      <c r="A134" s="119" t="e">
        <f>_xlfn.IFS($C$3=1, ADMIN1!$A137, $C$3=2, ADMIN1!$B137, $C$3=3, ADMIN1!$C137, $C$3=4, ADMIN1!$D137, $C$3=5, ADMIN1!$E137, $C$3=6, ADMIN1!$F137, $C$3=7, ADMIN1!$G137, $C$3=8, ADMIN1!$H137, $C$3=9, ADMIN1!$I137, $C$3=10, ADMIN1!$J137, $C$3=11, ADMIN1!$K137, $C$3=12, ADMIN1!$L137, $C$3=13, ADMIN1!$M137, $C$3=14, ADMIN1!$N137, $C$3=15, ADMIN1!$O137, $C$3=16, ADMIN1!$P137, $C$3=17, ADMIN1!$Q137, $C$3=18, ADMIN1!$R137, $C$3=19, ADMIN1!$S137, $C$3=20, ADMIN1!$T137)</f>
        <v>#VALUE!</v>
      </c>
      <c r="B134" s="120">
        <f>ADMIN1!V137</f>
        <v>1843</v>
      </c>
      <c r="C134" s="338" t="str">
        <f>ADMIN1!W137</f>
        <v>Mangue Palmer Rouge BIO (Grand)</v>
      </c>
      <c r="D134" s="120" t="str">
        <f>ADMIN1!AA137</f>
        <v>kg</v>
      </c>
      <c r="E134" s="121" t="str">
        <f>_xlfn.IFS($C$3=1, ADMIN1!$AW137, $C$3=2, ADMIN1!$AZ137, $C$3=3, ADMIN1!$BC137, $C$3=4, ADMIN1!$BF137, $C$3=5, ADMIN1!$BI137, $C$3=6, ADMIN1!$BL137, $C$3=7, ADMIN1!$BO137, $C$3=8, ADMIN1!$BR137, $C$3=9, ADMIN1!$BU137, $C$3=10, ADMIN1!$BX137, $C$3=11, ADMIN1!$CA137, $C$3=12, ADMIN1!$CD137, $C$3=13, ADMIN1!$CG137, $C$3=14, ADMIN1!$CJ137, $C$3=15, ADMIN1!$CM137, $C$3=16, ADMIN1!CP137, $C$3=17, ADMIN1!CS137, $C$3=18, ADMIN1!CV137, $C$3=19, ADMIN1!CY137, $C$3=20, ADMIN1!DB137)</f>
        <v>-</v>
      </c>
      <c r="F134" s="122" t="e">
        <f>_xlfn.IFS($C$3=1, ADMIN1!$AX137, $C$3=2, ADMIN1!$BA137, $C$3=3, ADMIN1!$BD137, $C$3=4, ADMIN1!$BG137, $C$3=5, ADMIN1!$BJ137, $C$3=6, ADMIN1!$BM137, $C$3=7, ADMIN1!$BP137, $C$3=8, ADMIN1!$BS137, $C$3=9, ADMIN1!$BV137, $C$3=10, ADMIN1!$BY137, $C$3=11, ADMIN1!$CB137, $C$3=12, ADMIN1!$CE137, $C$3=13, ADMIN1!$CH137, $C$3=14, ADMIN1!$CK137, $C$3=15, ADMIN1!$CN137, $C$3=16, ADMIN1!CQ137, $C$3=17, ADMIN1!CT137, $C$3=18, ADMIN1!CW137, $C$3=19, ADMIN1!CZ137, $C$3=20, ADMIN1!DC137)</f>
        <v>#VALUE!</v>
      </c>
    </row>
    <row r="135" spans="1:6" s="115" customFormat="1" ht="30" customHeight="1" x14ac:dyDescent="0.2">
      <c r="A135" s="119" t="e">
        <f>_xlfn.IFS($C$3=1, ADMIN1!$A138, $C$3=2, ADMIN1!$B138, $C$3=3, ADMIN1!$C138, $C$3=4, ADMIN1!$D138, $C$3=5, ADMIN1!$E138, $C$3=6, ADMIN1!$F138, $C$3=7, ADMIN1!$G138, $C$3=8, ADMIN1!$H138, $C$3=9, ADMIN1!$I138, $C$3=10, ADMIN1!$J138, $C$3=11, ADMIN1!$K138, $C$3=12, ADMIN1!$L138, $C$3=13, ADMIN1!$M138, $C$3=14, ADMIN1!$N138, $C$3=15, ADMIN1!$O138, $C$3=16, ADMIN1!$P138, $C$3=17, ADMIN1!$Q138, $C$3=18, ADMIN1!$R138, $C$3=19, ADMIN1!$S138, $C$3=20, ADMIN1!$T138)</f>
        <v>#VALUE!</v>
      </c>
      <c r="B135" s="120">
        <f>ADMIN1!V138</f>
        <v>6269</v>
      </c>
      <c r="C135" s="338" t="str">
        <f>ADMIN1!W138</f>
        <v>Mangue Palmer rouge gourmet BIO</v>
      </c>
      <c r="D135" s="120" t="str">
        <f>ADMIN1!AA138</f>
        <v>kg</v>
      </c>
      <c r="E135" s="121" t="str">
        <f>_xlfn.IFS($C$3=1, ADMIN1!$AW138, $C$3=2, ADMIN1!$AZ138, $C$3=3, ADMIN1!$BC138, $C$3=4, ADMIN1!$BF138, $C$3=5, ADMIN1!$BI138, $C$3=6, ADMIN1!$BL138, $C$3=7, ADMIN1!$BO138, $C$3=8, ADMIN1!$BR138, $C$3=9, ADMIN1!$BU138, $C$3=10, ADMIN1!$BX138, $C$3=11, ADMIN1!$CA138, $C$3=12, ADMIN1!$CD138, $C$3=13, ADMIN1!$CG138, $C$3=14, ADMIN1!$CJ138, $C$3=15, ADMIN1!$CM138, $C$3=16, ADMIN1!CP138, $C$3=17, ADMIN1!CS138, $C$3=18, ADMIN1!CV138, $C$3=19, ADMIN1!CY138, $C$3=20, ADMIN1!DB138)</f>
        <v>-</v>
      </c>
      <c r="F135" s="122" t="e">
        <f>_xlfn.IFS($C$3=1, ADMIN1!$AX138, $C$3=2, ADMIN1!$BA138, $C$3=3, ADMIN1!$BD138, $C$3=4, ADMIN1!$BG138, $C$3=5, ADMIN1!$BJ138, $C$3=6, ADMIN1!$BM138, $C$3=7, ADMIN1!$BP138, $C$3=8, ADMIN1!$BS138, $C$3=9, ADMIN1!$BV138, $C$3=10, ADMIN1!$BY138, $C$3=11, ADMIN1!$CB138, $C$3=12, ADMIN1!$CE138, $C$3=13, ADMIN1!$CH138, $C$3=14, ADMIN1!$CK138, $C$3=15, ADMIN1!$CN138, $C$3=16, ADMIN1!CQ138, $C$3=17, ADMIN1!CT138, $C$3=18, ADMIN1!CW138, $C$3=19, ADMIN1!CZ138, $C$3=20, ADMIN1!DC138)</f>
        <v>#VALUE!</v>
      </c>
    </row>
    <row r="136" spans="1:6" s="115" customFormat="1" ht="30" customHeight="1" x14ac:dyDescent="0.2">
      <c r="A136" s="119" t="e">
        <f>_xlfn.IFS($C$3=1, ADMIN1!$A139, $C$3=2, ADMIN1!$B139, $C$3=3, ADMIN1!$C139, $C$3=4, ADMIN1!$D139, $C$3=5, ADMIN1!$E139, $C$3=6, ADMIN1!$F139, $C$3=7, ADMIN1!$G139, $C$3=8, ADMIN1!$H139, $C$3=9, ADMIN1!$I139, $C$3=10, ADMIN1!$J139, $C$3=11, ADMIN1!$K139, $C$3=12, ADMIN1!$L139, $C$3=13, ADMIN1!$M139, $C$3=14, ADMIN1!$N139, $C$3=15, ADMIN1!$O139, $C$3=16, ADMIN1!$P139, $C$3=17, ADMIN1!$Q139, $C$3=18, ADMIN1!$R139, $C$3=19, ADMIN1!$S139, $C$3=20, ADMIN1!$T139)</f>
        <v>#VALUE!</v>
      </c>
      <c r="B136" s="120" t="str">
        <f>ADMIN1!V139</f>
        <v>3214-3248-3174-3194-3190-3175</v>
      </c>
      <c r="C136" s="338" t="str">
        <f>ADMIN1!W139</f>
        <v>Mangue plusieurs variétés
    - (Haden, Irwin, Lipens, Osteen, Tommy Atkins)</v>
      </c>
      <c r="D136" s="120" t="str">
        <f>ADMIN1!AA139</f>
        <v>kg</v>
      </c>
      <c r="E136" s="121" t="str">
        <f>_xlfn.IFS($C$3=1, ADMIN1!$AW139, $C$3=2, ADMIN1!$AZ139, $C$3=3, ADMIN1!$BC139, $C$3=4, ADMIN1!$BF139, $C$3=5, ADMIN1!$BI139, $C$3=6, ADMIN1!$BL139, $C$3=7, ADMIN1!$BO139, $C$3=8, ADMIN1!$BR139, $C$3=9, ADMIN1!$BU139, $C$3=10, ADMIN1!$BX139, $C$3=11, ADMIN1!$CA139, $C$3=12, ADMIN1!$CD139, $C$3=13, ADMIN1!$CG139, $C$3=14, ADMIN1!$CJ139, $C$3=15, ADMIN1!$CM139, $C$3=16, ADMIN1!CP139, $C$3=17, ADMIN1!CS139, $C$3=18, ADMIN1!CV139, $C$3=19, ADMIN1!CY139, $C$3=20, ADMIN1!DB139)</f>
        <v>-</v>
      </c>
      <c r="F136" s="122" t="e">
        <f>_xlfn.IFS($C$3=1, ADMIN1!$AX139, $C$3=2, ADMIN1!$BA139, $C$3=3, ADMIN1!$BD139, $C$3=4, ADMIN1!$BG139, $C$3=5, ADMIN1!$BJ139, $C$3=6, ADMIN1!$BM139, $C$3=7, ADMIN1!$BP139, $C$3=8, ADMIN1!$BS139, $C$3=9, ADMIN1!$BV139, $C$3=10, ADMIN1!$BY139, $C$3=11, ADMIN1!$CB139, $C$3=12, ADMIN1!$CE139, $C$3=13, ADMIN1!$CH139, $C$3=14, ADMIN1!$CK139, $C$3=15, ADMIN1!$CN139, $C$3=16, ADMIN1!CQ139, $C$3=17, ADMIN1!CT139, $C$3=18, ADMIN1!CW139, $C$3=19, ADMIN1!CZ139, $C$3=20, ADMIN1!DC139)</f>
        <v>#VALUE!</v>
      </c>
    </row>
    <row r="137" spans="1:6" s="115" customFormat="1" ht="30" customHeight="1" x14ac:dyDescent="0.2">
      <c r="A137" s="119" t="e">
        <f>_xlfn.IFS($C$3=1, ADMIN1!$A140, $C$3=2, ADMIN1!$B140, $C$3=3, ADMIN1!$C140, $C$3=4, ADMIN1!$D140, $C$3=5, ADMIN1!$E140, $C$3=6, ADMIN1!$F140, $C$3=7, ADMIN1!$G140, $C$3=8, ADMIN1!$H140, $C$3=9, ADMIN1!$I140, $C$3=10, ADMIN1!$J140, $C$3=11, ADMIN1!$K140, $C$3=12, ADMIN1!$L140, $C$3=13, ADMIN1!$M140, $C$3=14, ADMIN1!$N140, $C$3=15, ADMIN1!$O140, $C$3=16, ADMIN1!$P140, $C$3=17, ADMIN1!$Q140, $C$3=18, ADMIN1!$R140, $C$3=19, ADMIN1!$S140, $C$3=20, ADMIN1!$T140)</f>
        <v>#VALUE!</v>
      </c>
      <c r="B137" s="120">
        <f>ADMIN1!V140</f>
        <v>3112</v>
      </c>
      <c r="C137" s="338" t="str">
        <f>ADMIN1!W140</f>
        <v>Melon peau de crapaud</v>
      </c>
      <c r="D137" s="120" t="str">
        <f>ADMIN1!AA140</f>
        <v>kg</v>
      </c>
      <c r="E137" s="121" t="str">
        <f>_xlfn.IFS($C$3=1, ADMIN1!$AW140, $C$3=2, ADMIN1!$AZ140, $C$3=3, ADMIN1!$BC140, $C$3=4, ADMIN1!$BF140, $C$3=5, ADMIN1!$BI140, $C$3=6, ADMIN1!$BL140, $C$3=7, ADMIN1!$BO140, $C$3=8, ADMIN1!$BR140, $C$3=9, ADMIN1!$BU140, $C$3=10, ADMIN1!$BX140, $C$3=11, ADMIN1!$CA140, $C$3=12, ADMIN1!$CD140, $C$3=13, ADMIN1!$CG140, $C$3=14, ADMIN1!$CJ140, $C$3=15, ADMIN1!$CM140, $C$3=16, ADMIN1!CP140, $C$3=17, ADMIN1!CS140, $C$3=18, ADMIN1!CV140, $C$3=19, ADMIN1!CY140, $C$3=20, ADMIN1!DB140)</f>
        <v>-</v>
      </c>
      <c r="F137" s="122" t="e">
        <f>_xlfn.IFS($C$3=1, ADMIN1!$AX140, $C$3=2, ADMIN1!$BA140, $C$3=3, ADMIN1!$BD140, $C$3=4, ADMIN1!$BG140, $C$3=5, ADMIN1!$BJ140, $C$3=6, ADMIN1!$BM140, $C$3=7, ADMIN1!$BP140, $C$3=8, ADMIN1!$BS140, $C$3=9, ADMIN1!$BV140, $C$3=10, ADMIN1!$BY140, $C$3=11, ADMIN1!$CB140, $C$3=12, ADMIN1!$CE140, $C$3=13, ADMIN1!$CH140, $C$3=14, ADMIN1!$CK140, $C$3=15, ADMIN1!$CN140, $C$3=16, ADMIN1!CQ140, $C$3=17, ADMIN1!CT140, $C$3=18, ADMIN1!CW140, $C$3=19, ADMIN1!CZ140, $C$3=20, ADMIN1!DC140)</f>
        <v>#VALUE!</v>
      </c>
    </row>
    <row r="138" spans="1:6" s="115" customFormat="1" ht="30" customHeight="1" x14ac:dyDescent="0.2">
      <c r="A138" s="119" t="e">
        <f>_xlfn.IFS($C$3=1, ADMIN1!$A141, $C$3=2, ADMIN1!$B141, $C$3=3, ADMIN1!$C141, $C$3=4, ADMIN1!$D141, $C$3=5, ADMIN1!$E141, $C$3=6, ADMIN1!$F141, $C$3=7, ADMIN1!$G141, $C$3=8, ADMIN1!$H141, $C$3=9, ADMIN1!$I141, $C$3=10, ADMIN1!$J141, $C$3=11, ADMIN1!$K141, $C$3=12, ADMIN1!$L141, $C$3=13, ADMIN1!$M141, $C$3=14, ADMIN1!$N141, $C$3=15, ADMIN1!$O141, $C$3=16, ADMIN1!$P141, $C$3=17, ADMIN1!$Q141, $C$3=18, ADMIN1!$R141, $C$3=19, ADMIN1!$S141, $C$3=20, ADMIN1!$T141)</f>
        <v>#VALUE!</v>
      </c>
      <c r="B138" s="120">
        <f>ADMIN1!V141</f>
        <v>1052</v>
      </c>
      <c r="C138" s="338" t="str">
        <f>ADMIN1!W141</f>
        <v>Melon peau de crapaud BIO</v>
      </c>
      <c r="D138" s="120" t="str">
        <f>ADMIN1!AA141</f>
        <v>kg</v>
      </c>
      <c r="E138" s="121" t="str">
        <f>_xlfn.IFS($C$3=1, ADMIN1!$AW141, $C$3=2, ADMIN1!$AZ141, $C$3=3, ADMIN1!$BC141, $C$3=4, ADMIN1!$BF141, $C$3=5, ADMIN1!$BI141, $C$3=6, ADMIN1!$BL141, $C$3=7, ADMIN1!$BO141, $C$3=8, ADMIN1!$BR141, $C$3=9, ADMIN1!$BU141, $C$3=10, ADMIN1!$BX141, $C$3=11, ADMIN1!$CA141, $C$3=12, ADMIN1!$CD141, $C$3=13, ADMIN1!$CG141, $C$3=14, ADMIN1!$CJ141, $C$3=15, ADMIN1!$CM141, $C$3=16, ADMIN1!CP141, $C$3=17, ADMIN1!CS141, $C$3=18, ADMIN1!CV141, $C$3=19, ADMIN1!CY141, $C$3=20, ADMIN1!DB141)</f>
        <v>-</v>
      </c>
      <c r="F138" s="122" t="e">
        <f>_xlfn.IFS($C$3=1, ADMIN1!$AX141, $C$3=2, ADMIN1!$BA141, $C$3=3, ADMIN1!$BD141, $C$3=4, ADMIN1!$BG141, $C$3=5, ADMIN1!$BJ141, $C$3=6, ADMIN1!$BM141, $C$3=7, ADMIN1!$BP141, $C$3=8, ADMIN1!$BS141, $C$3=9, ADMIN1!$BV141, $C$3=10, ADMIN1!$BY141, $C$3=11, ADMIN1!$CB141, $C$3=12, ADMIN1!$CE141, $C$3=13, ADMIN1!$CH141, $C$3=14, ADMIN1!$CK141, $C$3=15, ADMIN1!$CN141, $C$3=16, ADMIN1!CQ141, $C$3=17, ADMIN1!CT141, $C$3=18, ADMIN1!CW141, $C$3=19, ADMIN1!CZ141, $C$3=20, ADMIN1!DC141)</f>
        <v>#VALUE!</v>
      </c>
    </row>
    <row r="139" spans="1:6" s="115" customFormat="1" ht="30" customHeight="1" x14ac:dyDescent="0.2">
      <c r="A139" s="119" t="e">
        <f>_xlfn.IFS($C$3=1, ADMIN1!$A142, $C$3=2, ADMIN1!$B142, $C$3=3, ADMIN1!$C142, $C$3=4, ADMIN1!$D142, $C$3=5, ADMIN1!$E142, $C$3=6, ADMIN1!$F142, $C$3=7, ADMIN1!$G142, $C$3=8, ADMIN1!$H142, $C$3=9, ADMIN1!$I142, $C$3=10, ADMIN1!$J142, $C$3=11, ADMIN1!$K142, $C$3=12, ADMIN1!$L142, $C$3=13, ADMIN1!$M142, $C$3=14, ADMIN1!$N142, $C$3=15, ADMIN1!$O142, $C$3=16, ADMIN1!$P142, $C$3=17, ADMIN1!$Q142, $C$3=18, ADMIN1!$R142, $C$3=19, ADMIN1!$S142, $C$3=20, ADMIN1!$T142)</f>
        <v>#VALUE!</v>
      </c>
      <c r="B139" s="120">
        <f>ADMIN1!V142</f>
        <v>3925</v>
      </c>
      <c r="C139" s="338" t="str">
        <f>ADMIN1!W142</f>
        <v>Miel d'avocat (Bocal en verre 1kg)</v>
      </c>
      <c r="D139" s="120" t="str">
        <f>ADMIN1!AA142</f>
        <v>Pièce</v>
      </c>
      <c r="E139" s="121" t="str">
        <f>_xlfn.IFS($C$3=1, ADMIN1!$AW142, $C$3=2, ADMIN1!$AZ142, $C$3=3, ADMIN1!$BC142, $C$3=4, ADMIN1!$BF142, $C$3=5, ADMIN1!$BI142, $C$3=6, ADMIN1!$BL142, $C$3=7, ADMIN1!$BO142, $C$3=8, ADMIN1!$BR142, $C$3=9, ADMIN1!$BU142, $C$3=10, ADMIN1!$BX142, $C$3=11, ADMIN1!$CA142, $C$3=12, ADMIN1!$CD142, $C$3=13, ADMIN1!$CG142, $C$3=14, ADMIN1!$CJ142, $C$3=15, ADMIN1!$CM142, $C$3=16, ADMIN1!CP142, $C$3=17, ADMIN1!CS142, $C$3=18, ADMIN1!CV142, $C$3=19, ADMIN1!CY142, $C$3=20, ADMIN1!DB142)</f>
        <v>-</v>
      </c>
      <c r="F139" s="122" t="e">
        <f>_xlfn.IFS($C$3=1, ADMIN1!$AX142, $C$3=2, ADMIN1!$BA142, $C$3=3, ADMIN1!$BD142, $C$3=4, ADMIN1!$BG142, $C$3=5, ADMIN1!$BJ142, $C$3=6, ADMIN1!$BM142, $C$3=7, ADMIN1!$BP142, $C$3=8, ADMIN1!$BS142, $C$3=9, ADMIN1!$BV142, $C$3=10, ADMIN1!$BY142, $C$3=11, ADMIN1!$CB142, $C$3=12, ADMIN1!$CE142, $C$3=13, ADMIN1!$CH142, $C$3=14, ADMIN1!$CK142, $C$3=15, ADMIN1!$CN142, $C$3=16, ADMIN1!CQ142, $C$3=17, ADMIN1!CT142, $C$3=18, ADMIN1!CW142, $C$3=19, ADMIN1!CZ142, $C$3=20, ADMIN1!DC142)</f>
        <v>#VALUE!</v>
      </c>
    </row>
    <row r="140" spans="1:6" s="115" customFormat="1" ht="30" customHeight="1" x14ac:dyDescent="0.2">
      <c r="A140" s="119" t="e">
        <f>_xlfn.IFS($C$3=1, ADMIN1!$A143, $C$3=2, ADMIN1!$B143, $C$3=3, ADMIN1!$C143, $C$3=4, ADMIN1!$D143, $C$3=5, ADMIN1!$E143, $C$3=6, ADMIN1!$F143, $C$3=7, ADMIN1!$G143, $C$3=8, ADMIN1!$H143, $C$3=9, ADMIN1!$I143, $C$3=10, ADMIN1!$J143, $C$3=11, ADMIN1!$K143, $C$3=12, ADMIN1!$L143, $C$3=13, ADMIN1!$M143, $C$3=14, ADMIN1!$N143, $C$3=15, ADMIN1!$O143, $C$3=16, ADMIN1!$P143, $C$3=17, ADMIN1!$Q143, $C$3=18, ADMIN1!$R143, $C$3=19, ADMIN1!$S143, $C$3=20, ADMIN1!$T143)</f>
        <v>#VALUE!</v>
      </c>
      <c r="B140" s="120">
        <f>ADMIN1!V143</f>
        <v>1324</v>
      </c>
      <c r="C140" s="338" t="str">
        <f>ADMIN1!W143</f>
        <v>Miel d'eucalyptus BIO (Bocal en verre 1kg)</v>
      </c>
      <c r="D140" s="120" t="str">
        <f>ADMIN1!AA143</f>
        <v>Pièce</v>
      </c>
      <c r="E140" s="121" t="str">
        <f>_xlfn.IFS($C$3=1, ADMIN1!$AW143, $C$3=2, ADMIN1!$AZ143, $C$3=3, ADMIN1!$BC143, $C$3=4, ADMIN1!$BF143, $C$3=5, ADMIN1!$BI143, $C$3=6, ADMIN1!$BL143, $C$3=7, ADMIN1!$BO143, $C$3=8, ADMIN1!$BR143, $C$3=9, ADMIN1!$BU143, $C$3=10, ADMIN1!$BX143, $C$3=11, ADMIN1!$CA143, $C$3=12, ADMIN1!$CD143, $C$3=13, ADMIN1!$CG143, $C$3=14, ADMIN1!$CJ143, $C$3=15, ADMIN1!$CM143, $C$3=16, ADMIN1!CP143, $C$3=17, ADMIN1!CS143, $C$3=18, ADMIN1!CV143, $C$3=19, ADMIN1!CY143, $C$3=20, ADMIN1!DB143)</f>
        <v>-</v>
      </c>
      <c r="F140" s="122" t="e">
        <f>_xlfn.IFS($C$3=1, ADMIN1!$AX143, $C$3=2, ADMIN1!$BA143, $C$3=3, ADMIN1!$BD143, $C$3=4, ADMIN1!$BG143, $C$3=5, ADMIN1!$BJ143, $C$3=6, ADMIN1!$BM143, $C$3=7, ADMIN1!$BP143, $C$3=8, ADMIN1!$BS143, $C$3=9, ADMIN1!$BV143, $C$3=10, ADMIN1!$BY143, $C$3=11, ADMIN1!$CB143, $C$3=12, ADMIN1!$CE143, $C$3=13, ADMIN1!$CH143, $C$3=14, ADMIN1!$CK143, $C$3=15, ADMIN1!$CN143, $C$3=16, ADMIN1!CQ143, $C$3=17, ADMIN1!CT143, $C$3=18, ADMIN1!CW143, $C$3=19, ADMIN1!CZ143, $C$3=20, ADMIN1!DC143)</f>
        <v>#VALUE!</v>
      </c>
    </row>
    <row r="141" spans="1:6" s="115" customFormat="1" ht="30" customHeight="1" x14ac:dyDescent="0.2">
      <c r="A141" s="119" t="e">
        <f>_xlfn.IFS($C$3=1, ADMIN1!$A144, $C$3=2, ADMIN1!$B144, $C$3=3, ADMIN1!$C144, $C$3=4, ADMIN1!$D144, $C$3=5, ADMIN1!$E144, $C$3=6, ADMIN1!$F144, $C$3=7, ADMIN1!$G144, $C$3=8, ADMIN1!$H144, $C$3=9, ADMIN1!$I144, $C$3=10, ADMIN1!$J144, $C$3=11, ADMIN1!$K144, $C$3=12, ADMIN1!$L144, $C$3=13, ADMIN1!$M144, $C$3=14, ADMIN1!$N144, $C$3=15, ADMIN1!$O144, $C$3=16, ADMIN1!$P144, $C$3=17, ADMIN1!$Q144, $C$3=18, ADMIN1!$R144, $C$3=19, ADMIN1!$S144, $C$3=20, ADMIN1!$T144)</f>
        <v>#VALUE!</v>
      </c>
      <c r="B141" s="120">
        <f>ADMIN1!V144</f>
        <v>5113</v>
      </c>
      <c r="C141" s="338" t="str">
        <f>ADMIN1!W144</f>
        <v>Miel de Fleur d'oranger (Bocal en verre 1kg)</v>
      </c>
      <c r="D141" s="120" t="str">
        <f>ADMIN1!AA144</f>
        <v>Pièce</v>
      </c>
      <c r="E141" s="121" t="str">
        <f>_xlfn.IFS($C$3=1, ADMIN1!$AW144, $C$3=2, ADMIN1!$AZ144, $C$3=3, ADMIN1!$BC144, $C$3=4, ADMIN1!$BF144, $C$3=5, ADMIN1!$BI144, $C$3=6, ADMIN1!$BL144, $C$3=7, ADMIN1!$BO144, $C$3=8, ADMIN1!$BR144, $C$3=9, ADMIN1!$BU144, $C$3=10, ADMIN1!$BX144, $C$3=11, ADMIN1!$CA144, $C$3=12, ADMIN1!$CD144, $C$3=13, ADMIN1!$CG144, $C$3=14, ADMIN1!$CJ144, $C$3=15, ADMIN1!$CM144, $C$3=16, ADMIN1!CP144, $C$3=17, ADMIN1!CS144, $C$3=18, ADMIN1!CV144, $C$3=19, ADMIN1!CY144, $C$3=20, ADMIN1!DB144)</f>
        <v>-</v>
      </c>
      <c r="F141" s="122" t="e">
        <f>_xlfn.IFS($C$3=1, ADMIN1!$AX144, $C$3=2, ADMIN1!$BA144, $C$3=3, ADMIN1!$BD144, $C$3=4, ADMIN1!$BG144, $C$3=5, ADMIN1!$BJ144, $C$3=6, ADMIN1!$BM144, $C$3=7, ADMIN1!$BP144, $C$3=8, ADMIN1!$BS144, $C$3=9, ADMIN1!$BV144, $C$3=10, ADMIN1!$BY144, $C$3=11, ADMIN1!$CB144, $C$3=12, ADMIN1!$CE144, $C$3=13, ADMIN1!$CH144, $C$3=14, ADMIN1!$CK144, $C$3=15, ADMIN1!$CN144, $C$3=16, ADMIN1!CQ144, $C$3=17, ADMIN1!CT144, $C$3=18, ADMIN1!CW144, $C$3=19, ADMIN1!CZ144, $C$3=20, ADMIN1!DC144)</f>
        <v>#VALUE!</v>
      </c>
    </row>
    <row r="142" spans="1:6" s="115" customFormat="1" ht="30" customHeight="1" x14ac:dyDescent="0.2">
      <c r="A142" s="119" t="e">
        <f>_xlfn.IFS($C$3=1, ADMIN1!$A145, $C$3=2, ADMIN1!$B145, $C$3=3, ADMIN1!$C145, $C$3=4, ADMIN1!$D145, $C$3=5, ADMIN1!$E145, $C$3=6, ADMIN1!$F145, $C$3=7, ADMIN1!$G145, $C$3=8, ADMIN1!$H145, $C$3=9, ADMIN1!$I145, $C$3=10, ADMIN1!$J145, $C$3=11, ADMIN1!$K145, $C$3=12, ADMIN1!$L145, $C$3=13, ADMIN1!$M145, $C$3=14, ADMIN1!$N145, $C$3=15, ADMIN1!$O145, $C$3=16, ADMIN1!$P145, $C$3=17, ADMIN1!$Q145, $C$3=18, ADMIN1!$R145, $C$3=19, ADMIN1!$S145, $C$3=20, ADMIN1!$T145)</f>
        <v>#VALUE!</v>
      </c>
      <c r="B142" s="120">
        <f>ADMIN1!V145</f>
        <v>1444</v>
      </c>
      <c r="C142" s="338" t="str">
        <f>ADMIN1!W145</f>
        <v>Miel de Huelva multifleurs sans filtration CRU BIO  
    - (Bocal en verre 1kg)</v>
      </c>
      <c r="D142" s="120" t="str">
        <f>ADMIN1!AA145</f>
        <v>Pièce</v>
      </c>
      <c r="E142" s="121" t="str">
        <f>_xlfn.IFS($C$3=1, ADMIN1!$AW145, $C$3=2, ADMIN1!$AZ145, $C$3=3, ADMIN1!$BC145, $C$3=4, ADMIN1!$BF145, $C$3=5, ADMIN1!$BI145, $C$3=6, ADMIN1!$BL145, $C$3=7, ADMIN1!$BO145, $C$3=8, ADMIN1!$BR145, $C$3=9, ADMIN1!$BU145, $C$3=10, ADMIN1!$BX145, $C$3=11, ADMIN1!$CA145, $C$3=12, ADMIN1!$CD145, $C$3=13, ADMIN1!$CG145, $C$3=14, ADMIN1!$CJ145, $C$3=15, ADMIN1!$CM145, $C$3=16, ADMIN1!CP145, $C$3=17, ADMIN1!CS145, $C$3=18, ADMIN1!CV145, $C$3=19, ADMIN1!CY145, $C$3=20, ADMIN1!DB145)</f>
        <v>-</v>
      </c>
      <c r="F142" s="122" t="e">
        <f>_xlfn.IFS($C$3=1, ADMIN1!$AX145, $C$3=2, ADMIN1!$BA145, $C$3=3, ADMIN1!$BD145, $C$3=4, ADMIN1!$BG145, $C$3=5, ADMIN1!$BJ145, $C$3=6, ADMIN1!$BM145, $C$3=7, ADMIN1!$BP145, $C$3=8, ADMIN1!$BS145, $C$3=9, ADMIN1!$BV145, $C$3=10, ADMIN1!$BY145, $C$3=11, ADMIN1!$CB145, $C$3=12, ADMIN1!$CE145, $C$3=13, ADMIN1!$CH145, $C$3=14, ADMIN1!$CK145, $C$3=15, ADMIN1!$CN145, $C$3=16, ADMIN1!CQ145, $C$3=17, ADMIN1!CT145, $C$3=18, ADMIN1!CW145, $C$3=19, ADMIN1!CZ145, $C$3=20, ADMIN1!DC145)</f>
        <v>#VALUE!</v>
      </c>
    </row>
    <row r="143" spans="1:6" s="115" customFormat="1" ht="30" customHeight="1" x14ac:dyDescent="0.2">
      <c r="A143" s="119" t="e">
        <f>_xlfn.IFS($C$3=1, ADMIN1!$A146, $C$3=2, ADMIN1!$B146, $C$3=3, ADMIN1!$C146, $C$3=4, ADMIN1!$D146, $C$3=5, ADMIN1!$E146, $C$3=6, ADMIN1!$F146, $C$3=7, ADMIN1!$G146, $C$3=8, ADMIN1!$H146, $C$3=9, ADMIN1!$I146, $C$3=10, ADMIN1!$J146, $C$3=11, ADMIN1!$K146, $C$3=12, ADMIN1!$L146, $C$3=13, ADMIN1!$M146, $C$3=14, ADMIN1!$N146, $C$3=15, ADMIN1!$O146, $C$3=16, ADMIN1!$P146, $C$3=17, ADMIN1!$Q146, $C$3=18, ADMIN1!$R146, $C$3=19, ADMIN1!$S146, $C$3=20, ADMIN1!$T146)</f>
        <v>#VALUE!</v>
      </c>
      <c r="B143" s="120">
        <f>ADMIN1!V146</f>
        <v>5107</v>
      </c>
      <c r="C143" s="338" t="str">
        <f>ADMIN1!W146</f>
        <v>Miel de montagne (Bocal en verre 1kg)</v>
      </c>
      <c r="D143" s="120" t="str">
        <f>ADMIN1!AA146</f>
        <v>Pièce</v>
      </c>
      <c r="E143" s="121" t="str">
        <f>_xlfn.IFS($C$3=1, ADMIN1!$AW146, $C$3=2, ADMIN1!$AZ146, $C$3=3, ADMIN1!$BC146, $C$3=4, ADMIN1!$BF146, $C$3=5, ADMIN1!$BI146, $C$3=6, ADMIN1!$BL146, $C$3=7, ADMIN1!$BO146, $C$3=8, ADMIN1!$BR146, $C$3=9, ADMIN1!$BU146, $C$3=10, ADMIN1!$BX146, $C$3=11, ADMIN1!$CA146, $C$3=12, ADMIN1!$CD146, $C$3=13, ADMIN1!$CG146, $C$3=14, ADMIN1!$CJ146, $C$3=15, ADMIN1!$CM146, $C$3=16, ADMIN1!CP146, $C$3=17, ADMIN1!CS146, $C$3=18, ADMIN1!CV146, $C$3=19, ADMIN1!CY146, $C$3=20, ADMIN1!DB146)</f>
        <v>-</v>
      </c>
      <c r="F143" s="122" t="e">
        <f>_xlfn.IFS($C$3=1, ADMIN1!$AX146, $C$3=2, ADMIN1!$BA146, $C$3=3, ADMIN1!$BD146, $C$3=4, ADMIN1!$BG146, $C$3=5, ADMIN1!$BJ146, $C$3=6, ADMIN1!$BM146, $C$3=7, ADMIN1!$BP146, $C$3=8, ADMIN1!$BS146, $C$3=9, ADMIN1!$BV146, $C$3=10, ADMIN1!$BY146, $C$3=11, ADMIN1!$CB146, $C$3=12, ADMIN1!$CE146, $C$3=13, ADMIN1!$CH146, $C$3=14, ADMIN1!$CK146, $C$3=15, ADMIN1!$CN146, $C$3=16, ADMIN1!CQ146, $C$3=17, ADMIN1!CT146, $C$3=18, ADMIN1!CW146, $C$3=19, ADMIN1!CZ146, $C$3=20, ADMIN1!DC146)</f>
        <v>#VALUE!</v>
      </c>
    </row>
    <row r="144" spans="1:6" s="115" customFormat="1" ht="30" customHeight="1" x14ac:dyDescent="0.2">
      <c r="A144" s="119" t="e">
        <f>_xlfn.IFS($C$3=1, ADMIN1!$A147, $C$3=2, ADMIN1!$B147, $C$3=3, ADMIN1!$C147, $C$3=4, ADMIN1!$D147, $C$3=5, ADMIN1!$E147, $C$3=6, ADMIN1!$F147, $C$3=7, ADMIN1!$G147, $C$3=8, ADMIN1!$H147, $C$3=9, ADMIN1!$I147, $C$3=10, ADMIN1!$J147, $C$3=11, ADMIN1!$K147, $C$3=12, ADMIN1!$L147, $C$3=13, ADMIN1!$M147, $C$3=14, ADMIN1!$N147, $C$3=15, ADMIN1!$O147, $C$3=16, ADMIN1!$P147, $C$3=17, ADMIN1!$Q147, $C$3=18, ADMIN1!$R147, $C$3=19, ADMIN1!$S147, $C$3=20, ADMIN1!$T147)</f>
        <v>#VALUE!</v>
      </c>
      <c r="B144" s="120">
        <f>ADMIN1!V147</f>
        <v>3585</v>
      </c>
      <c r="C144" s="338" t="str">
        <f>ADMIN1!W147</f>
        <v>Miel de Romarin (Bocal en verre 1kg)</v>
      </c>
      <c r="D144" s="120" t="str">
        <f>ADMIN1!AA147</f>
        <v>Pièce</v>
      </c>
      <c r="E144" s="121" t="str">
        <f>_xlfn.IFS($C$3=1, ADMIN1!$AW147, $C$3=2, ADMIN1!$AZ147, $C$3=3, ADMIN1!$BC147, $C$3=4, ADMIN1!$BF147, $C$3=5, ADMIN1!$BI147, $C$3=6, ADMIN1!$BL147, $C$3=7, ADMIN1!$BO147, $C$3=8, ADMIN1!$BR147, $C$3=9, ADMIN1!$BU147, $C$3=10, ADMIN1!$BX147, $C$3=11, ADMIN1!$CA147, $C$3=12, ADMIN1!$CD147, $C$3=13, ADMIN1!$CG147, $C$3=14, ADMIN1!$CJ147, $C$3=15, ADMIN1!$CM147, $C$3=16, ADMIN1!CP147, $C$3=17, ADMIN1!CS147, $C$3=18, ADMIN1!CV147, $C$3=19, ADMIN1!CY147, $C$3=20, ADMIN1!DB147)</f>
        <v>-</v>
      </c>
      <c r="F144" s="122" t="e">
        <f>_xlfn.IFS($C$3=1, ADMIN1!$AX147, $C$3=2, ADMIN1!$BA147, $C$3=3, ADMIN1!$BD147, $C$3=4, ADMIN1!$BG147, $C$3=5, ADMIN1!$BJ147, $C$3=6, ADMIN1!$BM147, $C$3=7, ADMIN1!$BP147, $C$3=8, ADMIN1!$BS147, $C$3=9, ADMIN1!$BV147, $C$3=10, ADMIN1!$BY147, $C$3=11, ADMIN1!$CB147, $C$3=12, ADMIN1!$CE147, $C$3=13, ADMIN1!$CH147, $C$3=14, ADMIN1!$CK147, $C$3=15, ADMIN1!$CN147, $C$3=16, ADMIN1!CQ147, $C$3=17, ADMIN1!CT147, $C$3=18, ADMIN1!CW147, $C$3=19, ADMIN1!CZ147, $C$3=20, ADMIN1!DC147)</f>
        <v>#VALUE!</v>
      </c>
    </row>
    <row r="145" spans="1:6" s="115" customFormat="1" ht="30" customHeight="1" x14ac:dyDescent="0.2">
      <c r="A145" s="119" t="e">
        <f>_xlfn.IFS($C$3=1, ADMIN1!$A148, $C$3=2, ADMIN1!$B148, $C$3=3, ADMIN1!$C148, $C$3=4, ADMIN1!$D148, $C$3=5, ADMIN1!$E148, $C$3=6, ADMIN1!$F148, $C$3=7, ADMIN1!$G148, $C$3=8, ADMIN1!$H148, $C$3=9, ADMIN1!$I148, $C$3=10, ADMIN1!$J148, $C$3=11, ADMIN1!$K148, $C$3=12, ADMIN1!$L148, $C$3=13, ADMIN1!$M148, $C$3=14, ADMIN1!$N148, $C$3=15, ADMIN1!$O148, $C$3=16, ADMIN1!$P148, $C$3=17, ADMIN1!$Q148, $C$3=18, ADMIN1!$R148, $C$3=19, ADMIN1!$S148, $C$3=20, ADMIN1!$T148)</f>
        <v>#VALUE!</v>
      </c>
      <c r="B145" s="120">
        <f>ADMIN1!V148</f>
        <v>5114</v>
      </c>
      <c r="C145" s="338" t="str">
        <f>ADMIN1!W148</f>
        <v>Miel Multi-fleurs (Bocal en verre 1kg)</v>
      </c>
      <c r="D145" s="120" t="str">
        <f>ADMIN1!AA148</f>
        <v>Pièce</v>
      </c>
      <c r="E145" s="121" t="str">
        <f>_xlfn.IFS($C$3=1, ADMIN1!$AW148, $C$3=2, ADMIN1!$AZ148, $C$3=3, ADMIN1!$BC148, $C$3=4, ADMIN1!$BF148, $C$3=5, ADMIN1!$BI148, $C$3=6, ADMIN1!$BL148, $C$3=7, ADMIN1!$BO148, $C$3=8, ADMIN1!$BR148, $C$3=9, ADMIN1!$BU148, $C$3=10, ADMIN1!$BX148, $C$3=11, ADMIN1!$CA148, $C$3=12, ADMIN1!$CD148, $C$3=13, ADMIN1!$CG148, $C$3=14, ADMIN1!$CJ148, $C$3=15, ADMIN1!$CM148, $C$3=16, ADMIN1!CP148, $C$3=17, ADMIN1!CS148, $C$3=18, ADMIN1!CV148, $C$3=19, ADMIN1!CY148, $C$3=20, ADMIN1!DB148)</f>
        <v>-</v>
      </c>
      <c r="F145" s="122" t="e">
        <f>_xlfn.IFS($C$3=1, ADMIN1!$AX148, $C$3=2, ADMIN1!$BA148, $C$3=3, ADMIN1!$BD148, $C$3=4, ADMIN1!$BG148, $C$3=5, ADMIN1!$BJ148, $C$3=6, ADMIN1!$BM148, $C$3=7, ADMIN1!$BP148, $C$3=8, ADMIN1!$BS148, $C$3=9, ADMIN1!$BV148, $C$3=10, ADMIN1!$BY148, $C$3=11, ADMIN1!$CB148, $C$3=12, ADMIN1!$CE148, $C$3=13, ADMIN1!$CH148, $C$3=14, ADMIN1!$CK148, $C$3=15, ADMIN1!$CN148, $C$3=16, ADMIN1!CQ148, $C$3=17, ADMIN1!CT148, $C$3=18, ADMIN1!CW148, $C$3=19, ADMIN1!CZ148, $C$3=20, ADMIN1!DC148)</f>
        <v>#VALUE!</v>
      </c>
    </row>
    <row r="146" spans="1:6" s="115" customFormat="1" ht="30" customHeight="1" x14ac:dyDescent="0.2">
      <c r="A146" s="119" t="e">
        <f>_xlfn.IFS($C$3=1, ADMIN1!$A149, $C$3=2, ADMIN1!$B149, $C$3=3, ADMIN1!$C149, $C$3=4, ADMIN1!$D149, $C$3=5, ADMIN1!$E149, $C$3=6, ADMIN1!$F149, $C$3=7, ADMIN1!$G149, $C$3=8, ADMIN1!$H149, $C$3=9, ADMIN1!$I149, $C$3=10, ADMIN1!$J149, $C$3=11, ADMIN1!$K149, $C$3=12, ADMIN1!$L149, $C$3=13, ADMIN1!$M149, $C$3=14, ADMIN1!$N149, $C$3=15, ADMIN1!$O149, $C$3=16, ADMIN1!$P149, $C$3=17, ADMIN1!$Q149, $C$3=18, ADMIN1!$R149, $C$3=19, ADMIN1!$S149, $C$3=20, ADMIN1!$T149)</f>
        <v>#VALUE!</v>
      </c>
      <c r="B146" s="120">
        <f>ADMIN1!V149</f>
        <v>3626</v>
      </c>
      <c r="C146" s="338" t="str">
        <f>ADMIN1!W149</f>
        <v>Néfle d'hiver</v>
      </c>
      <c r="D146" s="120" t="str">
        <f>ADMIN1!AA149</f>
        <v>kg</v>
      </c>
      <c r="E146" s="121" t="str">
        <f>_xlfn.IFS($C$3=1, ADMIN1!$AW149, $C$3=2, ADMIN1!$AZ149, $C$3=3, ADMIN1!$BC149, $C$3=4, ADMIN1!$BF149, $C$3=5, ADMIN1!$BI149, $C$3=6, ADMIN1!$BL149, $C$3=7, ADMIN1!$BO149, $C$3=8, ADMIN1!$BR149, $C$3=9, ADMIN1!$BU149, $C$3=10, ADMIN1!$BX149, $C$3=11, ADMIN1!$CA149, $C$3=12, ADMIN1!$CD149, $C$3=13, ADMIN1!$CG149, $C$3=14, ADMIN1!$CJ149, $C$3=15, ADMIN1!$CM149, $C$3=16, ADMIN1!CP149, $C$3=17, ADMIN1!CS149, $C$3=18, ADMIN1!CV149, $C$3=19, ADMIN1!CY149, $C$3=20, ADMIN1!DB149)</f>
        <v>-</v>
      </c>
      <c r="F146" s="122" t="e">
        <f>_xlfn.IFS($C$3=1, ADMIN1!$AX149, $C$3=2, ADMIN1!$BA149, $C$3=3, ADMIN1!$BD149, $C$3=4, ADMIN1!$BG149, $C$3=5, ADMIN1!$BJ149, $C$3=6, ADMIN1!$BM149, $C$3=7, ADMIN1!$BP149, $C$3=8, ADMIN1!$BS149, $C$3=9, ADMIN1!$BV149, $C$3=10, ADMIN1!$BY149, $C$3=11, ADMIN1!$CB149, $C$3=12, ADMIN1!$CE149, $C$3=13, ADMIN1!$CH149, $C$3=14, ADMIN1!$CK149, $C$3=15, ADMIN1!$CN149, $C$3=16, ADMIN1!CQ149, $C$3=17, ADMIN1!CT149, $C$3=18, ADMIN1!CW149, $C$3=19, ADMIN1!CZ149, $C$3=20, ADMIN1!DC149)</f>
        <v>#VALUE!</v>
      </c>
    </row>
    <row r="147" spans="1:6" s="115" customFormat="1" ht="30" customHeight="1" x14ac:dyDescent="0.2">
      <c r="A147" s="119" t="e">
        <f>_xlfn.IFS($C$3=1, ADMIN1!$A150, $C$3=2, ADMIN1!$B150, $C$3=3, ADMIN1!$C150, $C$3=4, ADMIN1!$D150, $C$3=5, ADMIN1!$E150, $C$3=6, ADMIN1!$F150, $C$3=7, ADMIN1!$G150, $C$3=8, ADMIN1!$H150, $C$3=9, ADMIN1!$I150, $C$3=10, ADMIN1!$J150, $C$3=11, ADMIN1!$K150, $C$3=12, ADMIN1!$L150, $C$3=13, ADMIN1!$M150, $C$3=14, ADMIN1!$N150, $C$3=15, ADMIN1!$O150, $C$3=16, ADMIN1!$P150, $C$3=17, ADMIN1!$Q150, $C$3=18, ADMIN1!$R150, $C$3=19, ADMIN1!$S150, $C$3=20, ADMIN1!$T150)</f>
        <v>#VALUE!</v>
      </c>
      <c r="B147" s="120">
        <f>ADMIN1!V150</f>
        <v>1154</v>
      </c>
      <c r="C147" s="338" t="str">
        <f>ADMIN1!W150</f>
        <v>Noisette sans coque CRU BIO (env. 1kg)</v>
      </c>
      <c r="D147" s="120" t="str">
        <f>ADMIN1!AA150</f>
        <v>Pièce</v>
      </c>
      <c r="E147" s="121" t="str">
        <f>_xlfn.IFS($C$3=1, ADMIN1!$AW150, $C$3=2, ADMIN1!$AZ150, $C$3=3, ADMIN1!$BC150, $C$3=4, ADMIN1!$BF150, $C$3=5, ADMIN1!$BI150, $C$3=6, ADMIN1!$BL150, $C$3=7, ADMIN1!$BO150, $C$3=8, ADMIN1!$BR150, $C$3=9, ADMIN1!$BU150, $C$3=10, ADMIN1!$BX150, $C$3=11, ADMIN1!$CA150, $C$3=12, ADMIN1!$CD150, $C$3=13, ADMIN1!$CG150, $C$3=14, ADMIN1!$CJ150, $C$3=15, ADMIN1!$CM150, $C$3=16, ADMIN1!CP150, $C$3=17, ADMIN1!CS150, $C$3=18, ADMIN1!CV150, $C$3=19, ADMIN1!CY150, $C$3=20, ADMIN1!DB150)</f>
        <v>-</v>
      </c>
      <c r="F147" s="122" t="e">
        <f>_xlfn.IFS($C$3=1, ADMIN1!$AX150, $C$3=2, ADMIN1!$BA150, $C$3=3, ADMIN1!$BD150, $C$3=4, ADMIN1!$BG150, $C$3=5, ADMIN1!$BJ150, $C$3=6, ADMIN1!$BM150, $C$3=7, ADMIN1!$BP150, $C$3=8, ADMIN1!$BS150, $C$3=9, ADMIN1!$BV150, $C$3=10, ADMIN1!$BY150, $C$3=11, ADMIN1!$CB150, $C$3=12, ADMIN1!$CE150, $C$3=13, ADMIN1!$CH150, $C$3=14, ADMIN1!$CK150, $C$3=15, ADMIN1!$CN150, $C$3=16, ADMIN1!CQ150, $C$3=17, ADMIN1!CT150, $C$3=18, ADMIN1!CW150, $C$3=19, ADMIN1!CZ150, $C$3=20, ADMIN1!DC150)</f>
        <v>#VALUE!</v>
      </c>
    </row>
    <row r="148" spans="1:6" s="115" customFormat="1" ht="30" customHeight="1" x14ac:dyDescent="0.2">
      <c r="A148" s="119" t="e">
        <f>_xlfn.IFS($C$3=1, ADMIN1!$A151, $C$3=2, ADMIN1!$B151, $C$3=3, ADMIN1!$C151, $C$3=4, ADMIN1!$D151, $C$3=5, ADMIN1!$E151, $C$3=6, ADMIN1!$F151, $C$3=7, ADMIN1!$G151, $C$3=8, ADMIN1!$H151, $C$3=9, ADMIN1!$I151, $C$3=10, ADMIN1!$J151, $C$3=11, ADMIN1!$K151, $C$3=12, ADMIN1!$L151, $C$3=13, ADMIN1!$M151, $C$3=14, ADMIN1!$N151, $C$3=15, ADMIN1!$O151, $C$3=16, ADMIN1!$P151, $C$3=17, ADMIN1!$Q151, $C$3=18, ADMIN1!$R151, $C$3=19, ADMIN1!$S151, $C$3=20, ADMIN1!$T151)</f>
        <v>#VALUE!</v>
      </c>
      <c r="B148" s="120">
        <f>ADMIN1!V151</f>
        <v>1027</v>
      </c>
      <c r="C148" s="338" t="str">
        <f>ADMIN1!W151</f>
        <v>Noix de cajou BIO (env. 1kg)</v>
      </c>
      <c r="D148" s="120" t="str">
        <f>ADMIN1!AA151</f>
        <v>Pièce</v>
      </c>
      <c r="E148" s="121" t="str">
        <f>_xlfn.IFS($C$3=1, ADMIN1!$AW151, $C$3=2, ADMIN1!$AZ151, $C$3=3, ADMIN1!$BC151, $C$3=4, ADMIN1!$BF151, $C$3=5, ADMIN1!$BI151, $C$3=6, ADMIN1!$BL151, $C$3=7, ADMIN1!$BO151, $C$3=8, ADMIN1!$BR151, $C$3=9, ADMIN1!$BU151, $C$3=10, ADMIN1!$BX151, $C$3=11, ADMIN1!$CA151, $C$3=12, ADMIN1!$CD151, $C$3=13, ADMIN1!$CG151, $C$3=14, ADMIN1!$CJ151, $C$3=15, ADMIN1!$CM151, $C$3=16, ADMIN1!CP151, $C$3=17, ADMIN1!CS151, $C$3=18, ADMIN1!CV151, $C$3=19, ADMIN1!CY151, $C$3=20, ADMIN1!DB151)</f>
        <v>-</v>
      </c>
      <c r="F148" s="122" t="e">
        <f>_xlfn.IFS($C$3=1, ADMIN1!$AX151, $C$3=2, ADMIN1!$BA151, $C$3=3, ADMIN1!$BD151, $C$3=4, ADMIN1!$BG151, $C$3=5, ADMIN1!$BJ151, $C$3=6, ADMIN1!$BM151, $C$3=7, ADMIN1!$BP151, $C$3=8, ADMIN1!$BS151, $C$3=9, ADMIN1!$BV151, $C$3=10, ADMIN1!$BY151, $C$3=11, ADMIN1!$CB151, $C$3=12, ADMIN1!$CE151, $C$3=13, ADMIN1!$CH151, $C$3=14, ADMIN1!$CK151, $C$3=15, ADMIN1!$CN151, $C$3=16, ADMIN1!CQ151, $C$3=17, ADMIN1!CT151, $C$3=18, ADMIN1!CW151, $C$3=19, ADMIN1!CZ151, $C$3=20, ADMIN1!DC151)</f>
        <v>#VALUE!</v>
      </c>
    </row>
    <row r="149" spans="1:6" s="115" customFormat="1" ht="30" customHeight="1" x14ac:dyDescent="0.2">
      <c r="A149" s="119" t="e">
        <f>_xlfn.IFS($C$3=1, ADMIN1!$A152, $C$3=2, ADMIN1!$B152, $C$3=3, ADMIN1!$C152, $C$3=4, ADMIN1!$D152, $C$3=5, ADMIN1!$E152, $C$3=6, ADMIN1!$F152, $C$3=7, ADMIN1!$G152, $C$3=8, ADMIN1!$H152, $C$3=9, ADMIN1!$I152, $C$3=10, ADMIN1!$J152, $C$3=11, ADMIN1!$K152, $C$3=12, ADMIN1!$L152, $C$3=13, ADMIN1!$M152, $C$3=14, ADMIN1!$N152, $C$3=15, ADMIN1!$O152, $C$3=16, ADMIN1!$P152, $C$3=17, ADMIN1!$Q152, $C$3=18, ADMIN1!$R152, $C$3=19, ADMIN1!$S152, $C$3=20, ADMIN1!$T152)</f>
        <v>#VALUE!</v>
      </c>
      <c r="B149" s="120" t="str">
        <f>ADMIN1!V152</f>
        <v>1816</v>
      </c>
      <c r="C149" s="338" t="str">
        <f>ADMIN1!W152</f>
        <v>Noix de Macadamia sans coque BIO
    - (env. 1kg)</v>
      </c>
      <c r="D149" s="120" t="str">
        <f>ADMIN1!AA152</f>
        <v>Pièce</v>
      </c>
      <c r="E149" s="121" t="str">
        <f>_xlfn.IFS($C$3=1, ADMIN1!$AW152, $C$3=2, ADMIN1!$AZ152, $C$3=3, ADMIN1!$BC152, $C$3=4, ADMIN1!$BF152, $C$3=5, ADMIN1!$BI152, $C$3=6, ADMIN1!$BL152, $C$3=7, ADMIN1!$BO152, $C$3=8, ADMIN1!$BR152, $C$3=9, ADMIN1!$BU152, $C$3=10, ADMIN1!$BX152, $C$3=11, ADMIN1!$CA152, $C$3=12, ADMIN1!$CD152, $C$3=13, ADMIN1!$CG152, $C$3=14, ADMIN1!$CJ152, $C$3=15, ADMIN1!$CM152, $C$3=16, ADMIN1!CP152, $C$3=17, ADMIN1!CS152, $C$3=18, ADMIN1!CV152, $C$3=19, ADMIN1!CY152, $C$3=20, ADMIN1!DB152)</f>
        <v>-</v>
      </c>
      <c r="F149" s="122" t="e">
        <f>_xlfn.IFS($C$3=1, ADMIN1!$AX152, $C$3=2, ADMIN1!$BA152, $C$3=3, ADMIN1!$BD152, $C$3=4, ADMIN1!$BG152, $C$3=5, ADMIN1!$BJ152, $C$3=6, ADMIN1!$BM152, $C$3=7, ADMIN1!$BP152, $C$3=8, ADMIN1!$BS152, $C$3=9, ADMIN1!$BV152, $C$3=10, ADMIN1!$BY152, $C$3=11, ADMIN1!$CB152, $C$3=12, ADMIN1!$CE152, $C$3=13, ADMIN1!$CH152, $C$3=14, ADMIN1!$CK152, $C$3=15, ADMIN1!$CN152, $C$3=16, ADMIN1!CQ152, $C$3=17, ADMIN1!CT152, $C$3=18, ADMIN1!CW152, $C$3=19, ADMIN1!CZ152, $C$3=20, ADMIN1!DC152)</f>
        <v>#VALUE!</v>
      </c>
    </row>
    <row r="150" spans="1:6" s="115" customFormat="1" ht="30" customHeight="1" x14ac:dyDescent="0.2">
      <c r="A150" s="119" t="e">
        <f>_xlfn.IFS($C$3=1, ADMIN1!$A153, $C$3=2, ADMIN1!$B153, $C$3=3, ADMIN1!$C153, $C$3=4, ADMIN1!$D153, $C$3=5, ADMIN1!$E153, $C$3=6, ADMIN1!$F153, $C$3=7, ADMIN1!$G153, $C$3=8, ADMIN1!$H153, $C$3=9, ADMIN1!$I153, $C$3=10, ADMIN1!$J153, $C$3=11, ADMIN1!$K153, $C$3=12, ADMIN1!$L153, $C$3=13, ADMIN1!$M153, $C$3=14, ADMIN1!$N153, $C$3=15, ADMIN1!$O153, $C$3=16, ADMIN1!$P153, $C$3=17, ADMIN1!$Q153, $C$3=18, ADMIN1!$R153, $C$3=19, ADMIN1!$S153, $C$3=20, ADMIN1!$T153)</f>
        <v>#VALUE!</v>
      </c>
      <c r="B150" s="120" t="str">
        <f>ADMIN1!V153</f>
        <v>1816</v>
      </c>
      <c r="C150" s="338" t="str">
        <f>ADMIN1!W153</f>
        <v>Noix de Macadamia sans coque BIO
    - (env. 500g)</v>
      </c>
      <c r="D150" s="120" t="str">
        <f>ADMIN1!AA153</f>
        <v>Pièce</v>
      </c>
      <c r="E150" s="121" t="str">
        <f>_xlfn.IFS($C$3=1, ADMIN1!$AW153, $C$3=2, ADMIN1!$AZ153, $C$3=3, ADMIN1!$BC153, $C$3=4, ADMIN1!$BF153, $C$3=5, ADMIN1!$BI153, $C$3=6, ADMIN1!$BL153, $C$3=7, ADMIN1!$BO153, $C$3=8, ADMIN1!$BR153, $C$3=9, ADMIN1!$BU153, $C$3=10, ADMIN1!$BX153, $C$3=11, ADMIN1!$CA153, $C$3=12, ADMIN1!$CD153, $C$3=13, ADMIN1!$CG153, $C$3=14, ADMIN1!$CJ153, $C$3=15, ADMIN1!$CM153, $C$3=16, ADMIN1!CP153, $C$3=17, ADMIN1!CS153, $C$3=18, ADMIN1!CV153, $C$3=19, ADMIN1!CY153, $C$3=20, ADMIN1!DB153)</f>
        <v>-</v>
      </c>
      <c r="F150" s="122" t="e">
        <f>_xlfn.IFS($C$3=1, ADMIN1!$AX153, $C$3=2, ADMIN1!$BA153, $C$3=3, ADMIN1!$BD153, $C$3=4, ADMIN1!$BG153, $C$3=5, ADMIN1!$BJ153, $C$3=6, ADMIN1!$BM153, $C$3=7, ADMIN1!$BP153, $C$3=8, ADMIN1!$BS153, $C$3=9, ADMIN1!$BV153, $C$3=10, ADMIN1!$BY153, $C$3=11, ADMIN1!$CB153, $C$3=12, ADMIN1!$CE153, $C$3=13, ADMIN1!$CH153, $C$3=14, ADMIN1!$CK153, $C$3=15, ADMIN1!$CN153, $C$3=16, ADMIN1!CQ153, $C$3=17, ADMIN1!CT153, $C$3=18, ADMIN1!CW153, $C$3=19, ADMIN1!CZ153, $C$3=20, ADMIN1!DC153)</f>
        <v>#VALUE!</v>
      </c>
    </row>
    <row r="151" spans="1:6" s="115" customFormat="1" ht="30" customHeight="1" x14ac:dyDescent="0.2">
      <c r="A151" s="119" t="e">
        <f>_xlfn.IFS($C$3=1, ADMIN1!$A154, $C$3=2, ADMIN1!$B154, $C$3=3, ADMIN1!$C154, $C$3=4, ADMIN1!$D154, $C$3=5, ADMIN1!$E154, $C$3=6, ADMIN1!$F154, $C$3=7, ADMIN1!$G154, $C$3=8, ADMIN1!$H154, $C$3=9, ADMIN1!$I154, $C$3=10, ADMIN1!$J154, $C$3=11, ADMIN1!$K154, $C$3=12, ADMIN1!$L154, $C$3=13, ADMIN1!$M154, $C$3=14, ADMIN1!$N154, $C$3=15, ADMIN1!$O154, $C$3=16, ADMIN1!$P154, $C$3=17, ADMIN1!$Q154, $C$3=18, ADMIN1!$R154, $C$3=19, ADMIN1!$S154, $C$3=20, ADMIN1!$T154)</f>
        <v>#VALUE!</v>
      </c>
      <c r="B151" s="120">
        <f>ADMIN1!V154</f>
        <v>6005</v>
      </c>
      <c r="C151" s="338" t="str">
        <f>ADMIN1!W154</f>
        <v>Noix de Pécan sans coque BIO (env. 1kg)</v>
      </c>
      <c r="D151" s="120" t="str">
        <f>ADMIN1!AA154</f>
        <v>Pièce</v>
      </c>
      <c r="E151" s="121" t="str">
        <f>_xlfn.IFS($C$3=1, ADMIN1!$AW154, $C$3=2, ADMIN1!$AZ154, $C$3=3, ADMIN1!$BC154, $C$3=4, ADMIN1!$BF154, $C$3=5, ADMIN1!$BI154, $C$3=6, ADMIN1!$BL154, $C$3=7, ADMIN1!$BO154, $C$3=8, ADMIN1!$BR154, $C$3=9, ADMIN1!$BU154, $C$3=10, ADMIN1!$BX154, $C$3=11, ADMIN1!$CA154, $C$3=12, ADMIN1!$CD154, $C$3=13, ADMIN1!$CG154, $C$3=14, ADMIN1!$CJ154, $C$3=15, ADMIN1!$CM154, $C$3=16, ADMIN1!CP154, $C$3=17, ADMIN1!CS154, $C$3=18, ADMIN1!CV154, $C$3=19, ADMIN1!CY154, $C$3=20, ADMIN1!DB154)</f>
        <v>-</v>
      </c>
      <c r="F151" s="122" t="e">
        <f>_xlfn.IFS($C$3=1, ADMIN1!$AX154, $C$3=2, ADMIN1!$BA154, $C$3=3, ADMIN1!$BD154, $C$3=4, ADMIN1!$BG154, $C$3=5, ADMIN1!$BJ154, $C$3=6, ADMIN1!$BM154, $C$3=7, ADMIN1!$BP154, $C$3=8, ADMIN1!$BS154, $C$3=9, ADMIN1!$BV154, $C$3=10, ADMIN1!$BY154, $C$3=11, ADMIN1!$CB154, $C$3=12, ADMIN1!$CE154, $C$3=13, ADMIN1!$CH154, $C$3=14, ADMIN1!$CK154, $C$3=15, ADMIN1!$CN154, $C$3=16, ADMIN1!CQ154, $C$3=17, ADMIN1!CT154, $C$3=18, ADMIN1!CW154, $C$3=19, ADMIN1!CZ154, $C$3=20, ADMIN1!DC154)</f>
        <v>#VALUE!</v>
      </c>
    </row>
    <row r="152" spans="1:6" s="115" customFormat="1" ht="30" customHeight="1" x14ac:dyDescent="0.2">
      <c r="A152" s="119" t="e">
        <f>_xlfn.IFS($C$3=1, ADMIN1!$A155, $C$3=2, ADMIN1!$B155, $C$3=3, ADMIN1!$C155, $C$3=4, ADMIN1!$D155, $C$3=5, ADMIN1!$E155, $C$3=6, ADMIN1!$F155, $C$3=7, ADMIN1!$G155, $C$3=8, ADMIN1!$H155, $C$3=9, ADMIN1!$I155, $C$3=10, ADMIN1!$J155, $C$3=11, ADMIN1!$K155, $C$3=12, ADMIN1!$L155, $C$3=13, ADMIN1!$M155, $C$3=14, ADMIN1!$N155, $C$3=15, ADMIN1!$O155, $C$3=16, ADMIN1!$P155, $C$3=17, ADMIN1!$Q155, $C$3=18, ADMIN1!$R155, $C$3=19, ADMIN1!$S155, $C$3=20, ADMIN1!$T155)</f>
        <v>#VALUE!</v>
      </c>
      <c r="B152" s="120">
        <f>ADMIN1!V155</f>
        <v>6005</v>
      </c>
      <c r="C152" s="338" t="str">
        <f>ADMIN1!W155</f>
        <v>Noix de Pécan sans coque BIO (env. 500g)</v>
      </c>
      <c r="D152" s="120" t="str">
        <f>ADMIN1!AA155</f>
        <v>Pièce</v>
      </c>
      <c r="E152" s="121" t="str">
        <f>_xlfn.IFS($C$3=1, ADMIN1!$AW155, $C$3=2, ADMIN1!$AZ155, $C$3=3, ADMIN1!$BC155, $C$3=4, ADMIN1!$BF155, $C$3=5, ADMIN1!$BI155, $C$3=6, ADMIN1!$BL155, $C$3=7, ADMIN1!$BO155, $C$3=8, ADMIN1!$BR155, $C$3=9, ADMIN1!$BU155, $C$3=10, ADMIN1!$BX155, $C$3=11, ADMIN1!$CA155, $C$3=12, ADMIN1!$CD155, $C$3=13, ADMIN1!$CG155, $C$3=14, ADMIN1!$CJ155, $C$3=15, ADMIN1!$CM155, $C$3=16, ADMIN1!CP155, $C$3=17, ADMIN1!CS155, $C$3=18, ADMIN1!CV155, $C$3=19, ADMIN1!CY155, $C$3=20, ADMIN1!DB155)</f>
        <v>-</v>
      </c>
      <c r="F152" s="122" t="e">
        <f>_xlfn.IFS($C$3=1, ADMIN1!$AX155, $C$3=2, ADMIN1!$BA155, $C$3=3, ADMIN1!$BD155, $C$3=4, ADMIN1!$BG155, $C$3=5, ADMIN1!$BJ155, $C$3=6, ADMIN1!$BM155, $C$3=7, ADMIN1!$BP155, $C$3=8, ADMIN1!$BS155, $C$3=9, ADMIN1!$BV155, $C$3=10, ADMIN1!$BY155, $C$3=11, ADMIN1!$CB155, $C$3=12, ADMIN1!$CE155, $C$3=13, ADMIN1!$CH155, $C$3=14, ADMIN1!$CK155, $C$3=15, ADMIN1!$CN155, $C$3=16, ADMIN1!CQ155, $C$3=17, ADMIN1!CT155, $C$3=18, ADMIN1!CW155, $C$3=19, ADMIN1!CZ155, $C$3=20, ADMIN1!DC155)</f>
        <v>#VALUE!</v>
      </c>
    </row>
    <row r="153" spans="1:6" s="115" customFormat="1" ht="30" customHeight="1" x14ac:dyDescent="0.2">
      <c r="A153" s="119" t="e">
        <f>_xlfn.IFS($C$3=1, ADMIN1!$A156, $C$3=2, ADMIN1!$B156, $C$3=3, ADMIN1!$C156, $C$3=4, ADMIN1!$D156, $C$3=5, ADMIN1!$E156, $C$3=6, ADMIN1!$F156, $C$3=7, ADMIN1!$G156, $C$3=8, ADMIN1!$H156, $C$3=9, ADMIN1!$I156, $C$3=10, ADMIN1!$J156, $C$3=11, ADMIN1!$K156, $C$3=12, ADMIN1!$L156, $C$3=13, ADMIN1!$M156, $C$3=14, ADMIN1!$N156, $C$3=15, ADMIN1!$O156, $C$3=16, ADMIN1!$P156, $C$3=17, ADMIN1!$Q156, $C$3=18, ADMIN1!$R156, $C$3=19, ADMIN1!$S156, $C$3=20, ADMIN1!$T156)</f>
        <v>#VALUE!</v>
      </c>
      <c r="B153" s="120">
        <f>ADMIN1!V156</f>
        <v>1101</v>
      </c>
      <c r="C153" s="338" t="str">
        <f>ADMIN1!W156</f>
        <v>Oignon blanc BIO</v>
      </c>
      <c r="D153" s="120" t="str">
        <f>ADMIN1!AA156</f>
        <v>kg</v>
      </c>
      <c r="E153" s="121" t="str">
        <f>_xlfn.IFS($C$3=1, ADMIN1!$AW156, $C$3=2, ADMIN1!$AZ156, $C$3=3, ADMIN1!$BC156, $C$3=4, ADMIN1!$BF156, $C$3=5, ADMIN1!$BI156, $C$3=6, ADMIN1!$BL156, $C$3=7, ADMIN1!$BO156, $C$3=8, ADMIN1!$BR156, $C$3=9, ADMIN1!$BU156, $C$3=10, ADMIN1!$BX156, $C$3=11, ADMIN1!$CA156, $C$3=12, ADMIN1!$CD156, $C$3=13, ADMIN1!$CG156, $C$3=14, ADMIN1!$CJ156, $C$3=15, ADMIN1!$CM156, $C$3=16, ADMIN1!CP156, $C$3=17, ADMIN1!CS156, $C$3=18, ADMIN1!CV156, $C$3=19, ADMIN1!CY156, $C$3=20, ADMIN1!DB156)</f>
        <v>-</v>
      </c>
      <c r="F153" s="122" t="e">
        <f>_xlfn.IFS($C$3=1, ADMIN1!$AX156, $C$3=2, ADMIN1!$BA156, $C$3=3, ADMIN1!$BD156, $C$3=4, ADMIN1!$BG156, $C$3=5, ADMIN1!$BJ156, $C$3=6, ADMIN1!$BM156, $C$3=7, ADMIN1!$BP156, $C$3=8, ADMIN1!$BS156, $C$3=9, ADMIN1!$BV156, $C$3=10, ADMIN1!$BY156, $C$3=11, ADMIN1!$CB156, $C$3=12, ADMIN1!$CE156, $C$3=13, ADMIN1!$CH156, $C$3=14, ADMIN1!$CK156, $C$3=15, ADMIN1!$CN156, $C$3=16, ADMIN1!CQ156, $C$3=17, ADMIN1!CT156, $C$3=18, ADMIN1!CW156, $C$3=19, ADMIN1!CZ156, $C$3=20, ADMIN1!DC156)</f>
        <v>#VALUE!</v>
      </c>
    </row>
    <row r="154" spans="1:6" s="115" customFormat="1" ht="30" customHeight="1" x14ac:dyDescent="0.2">
      <c r="A154" s="119" t="e">
        <f>_xlfn.IFS($C$3=1, ADMIN1!$A157, $C$3=2, ADMIN1!$B157, $C$3=3, ADMIN1!$C157, $C$3=4, ADMIN1!$D157, $C$3=5, ADMIN1!$E157, $C$3=6, ADMIN1!$F157, $C$3=7, ADMIN1!$G157, $C$3=8, ADMIN1!$H157, $C$3=9, ADMIN1!$I157, $C$3=10, ADMIN1!$J157, $C$3=11, ADMIN1!$K157, $C$3=12, ADMIN1!$L157, $C$3=13, ADMIN1!$M157, $C$3=14, ADMIN1!$N157, $C$3=15, ADMIN1!$O157, $C$3=16, ADMIN1!$P157, $C$3=17, ADMIN1!$Q157, $C$3=18, ADMIN1!$R157, $C$3=19, ADMIN1!$S157, $C$3=20, ADMIN1!$T157)</f>
        <v>#VALUE!</v>
      </c>
      <c r="B154" s="120">
        <f>ADMIN1!V157</f>
        <v>1151</v>
      </c>
      <c r="C154" s="338" t="str">
        <f>ADMIN1!W157</f>
        <v>Oignon rouge BIO</v>
      </c>
      <c r="D154" s="120" t="str">
        <f>ADMIN1!AA157</f>
        <v>kg</v>
      </c>
      <c r="E154" s="121" t="str">
        <f>_xlfn.IFS($C$3=1, ADMIN1!$AW157, $C$3=2, ADMIN1!$AZ157, $C$3=3, ADMIN1!$BC157, $C$3=4, ADMIN1!$BF157, $C$3=5, ADMIN1!$BI157, $C$3=6, ADMIN1!$BL157, $C$3=7, ADMIN1!$BO157, $C$3=8, ADMIN1!$BR157, $C$3=9, ADMIN1!$BU157, $C$3=10, ADMIN1!$BX157, $C$3=11, ADMIN1!$CA157, $C$3=12, ADMIN1!$CD157, $C$3=13, ADMIN1!$CG157, $C$3=14, ADMIN1!$CJ157, $C$3=15, ADMIN1!$CM157, $C$3=16, ADMIN1!CP157, $C$3=17, ADMIN1!CS157, $C$3=18, ADMIN1!CV157, $C$3=19, ADMIN1!CY157, $C$3=20, ADMIN1!DB157)</f>
        <v>-</v>
      </c>
      <c r="F154" s="122" t="e">
        <f>_xlfn.IFS($C$3=1, ADMIN1!$AX157, $C$3=2, ADMIN1!$BA157, $C$3=3, ADMIN1!$BD157, $C$3=4, ADMIN1!$BG157, $C$3=5, ADMIN1!$BJ157, $C$3=6, ADMIN1!$BM157, $C$3=7, ADMIN1!$BP157, $C$3=8, ADMIN1!$BS157, $C$3=9, ADMIN1!$BV157, $C$3=10, ADMIN1!$BY157, $C$3=11, ADMIN1!$CB157, $C$3=12, ADMIN1!$CE157, $C$3=13, ADMIN1!$CH157, $C$3=14, ADMIN1!$CK157, $C$3=15, ADMIN1!$CN157, $C$3=16, ADMIN1!CQ157, $C$3=17, ADMIN1!CT157, $C$3=18, ADMIN1!CW157, $C$3=19, ADMIN1!CZ157, $C$3=20, ADMIN1!DC157)</f>
        <v>#VALUE!</v>
      </c>
    </row>
    <row r="155" spans="1:6" s="115" customFormat="1" ht="30" customHeight="1" x14ac:dyDescent="0.2">
      <c r="A155" s="119" t="e">
        <f>_xlfn.IFS($C$3=1, ADMIN1!$A158, $C$3=2, ADMIN1!$B158, $C$3=3, ADMIN1!$C158, $C$3=4, ADMIN1!$D158, $C$3=5, ADMIN1!$E158, $C$3=6, ADMIN1!$F158, $C$3=7, ADMIN1!$G158, $C$3=8, ADMIN1!$H158, $C$3=9, ADMIN1!$I158, $C$3=10, ADMIN1!$J158, $C$3=11, ADMIN1!$K158, $C$3=12, ADMIN1!$L158, $C$3=13, ADMIN1!$M158, $C$3=14, ADMIN1!$N158, $C$3=15, ADMIN1!$O158, $C$3=16, ADMIN1!$P158, $C$3=17, ADMIN1!$Q158, $C$3=18, ADMIN1!$R158, $C$3=19, ADMIN1!$S158, $C$3=20, ADMIN1!$T158)</f>
        <v>#VALUE!</v>
      </c>
      <c r="B155" s="120">
        <f>ADMIN1!V158</f>
        <v>6025</v>
      </c>
      <c r="C155" s="338" t="str">
        <f>ADMIN1!W158</f>
        <v>Olives Aloreña BIO non pasteurisées (Bocal 800g)</v>
      </c>
      <c r="D155" s="120" t="str">
        <f>ADMIN1!AA158</f>
        <v>Pièce</v>
      </c>
      <c r="E155" s="121" t="str">
        <f>_xlfn.IFS($C$3=1, ADMIN1!$AW158, $C$3=2, ADMIN1!$AZ158, $C$3=3, ADMIN1!$BC158, $C$3=4, ADMIN1!$BF158, $C$3=5, ADMIN1!$BI158, $C$3=6, ADMIN1!$BL158, $C$3=7, ADMIN1!$BO158, $C$3=8, ADMIN1!$BR158, $C$3=9, ADMIN1!$BU158, $C$3=10, ADMIN1!$BX158, $C$3=11, ADMIN1!$CA158, $C$3=12, ADMIN1!$CD158, $C$3=13, ADMIN1!$CG158, $C$3=14, ADMIN1!$CJ158, $C$3=15, ADMIN1!$CM158, $C$3=16, ADMIN1!CP158, $C$3=17, ADMIN1!CS158, $C$3=18, ADMIN1!CV158, $C$3=19, ADMIN1!CY158, $C$3=20, ADMIN1!DB158)</f>
        <v>-</v>
      </c>
      <c r="F155" s="122" t="e">
        <f>_xlfn.IFS($C$3=1, ADMIN1!$AX158, $C$3=2, ADMIN1!$BA158, $C$3=3, ADMIN1!$BD158, $C$3=4, ADMIN1!$BG158, $C$3=5, ADMIN1!$BJ158, $C$3=6, ADMIN1!$BM158, $C$3=7, ADMIN1!$BP158, $C$3=8, ADMIN1!$BS158, $C$3=9, ADMIN1!$BV158, $C$3=10, ADMIN1!$BY158, $C$3=11, ADMIN1!$CB158, $C$3=12, ADMIN1!$CE158, $C$3=13, ADMIN1!$CH158, $C$3=14, ADMIN1!$CK158, $C$3=15, ADMIN1!$CN158, $C$3=16, ADMIN1!CQ158, $C$3=17, ADMIN1!CT158, $C$3=18, ADMIN1!CW158, $C$3=19, ADMIN1!CZ158, $C$3=20, ADMIN1!DC158)</f>
        <v>#VALUE!</v>
      </c>
    </row>
    <row r="156" spans="1:6" s="115" customFormat="1" ht="30" customHeight="1" x14ac:dyDescent="0.2">
      <c r="A156" s="119" t="e">
        <f>_xlfn.IFS($C$3=1, ADMIN1!$A159, $C$3=2, ADMIN1!$B159, $C$3=3, ADMIN1!$C159, $C$3=4, ADMIN1!$D159, $C$3=5, ADMIN1!$E159, $C$3=6, ADMIN1!$F159, $C$3=7, ADMIN1!$G159, $C$3=8, ADMIN1!$H159, $C$3=9, ADMIN1!$I159, $C$3=10, ADMIN1!$J159, $C$3=11, ADMIN1!$K159, $C$3=12, ADMIN1!$L159, $C$3=13, ADMIN1!$M159, $C$3=14, ADMIN1!$N159, $C$3=15, ADMIN1!$O159, $C$3=16, ADMIN1!$P159, $C$3=17, ADMIN1!$Q159, $C$3=18, ADMIN1!$R159, $C$3=19, ADMIN1!$S159, $C$3=20, ADMIN1!$T159)</f>
        <v>#VALUE!</v>
      </c>
      <c r="B156" s="120">
        <f>ADMIN1!V159</f>
        <v>5119</v>
      </c>
      <c r="C156" s="338" t="str">
        <f>ADMIN1!W159</f>
        <v>Olives fermentées BIO non pasteurisées (env. 450g, Fraîches, semi-sèches, sèches, au choix, sans sel, sans eau et sans autres ajouts)</v>
      </c>
      <c r="D156" s="120" t="str">
        <f>ADMIN1!AA159</f>
        <v>Pièce</v>
      </c>
      <c r="E156" s="121" t="str">
        <f>_xlfn.IFS($C$3=1, ADMIN1!$AW159, $C$3=2, ADMIN1!$AZ159, $C$3=3, ADMIN1!$BC159, $C$3=4, ADMIN1!$BF159, $C$3=5, ADMIN1!$BI159, $C$3=6, ADMIN1!$BL159, $C$3=7, ADMIN1!$BO159, $C$3=8, ADMIN1!$BR159, $C$3=9, ADMIN1!$BU159, $C$3=10, ADMIN1!$BX159, $C$3=11, ADMIN1!$CA159, $C$3=12, ADMIN1!$CD159, $C$3=13, ADMIN1!$CG159, $C$3=14, ADMIN1!$CJ159, $C$3=15, ADMIN1!$CM159, $C$3=16, ADMIN1!CP159, $C$3=17, ADMIN1!CS159, $C$3=18, ADMIN1!CV159, $C$3=19, ADMIN1!CY159, $C$3=20, ADMIN1!DB159)</f>
        <v>-</v>
      </c>
      <c r="F156" s="122" t="e">
        <f>_xlfn.IFS($C$3=1, ADMIN1!$AX159, $C$3=2, ADMIN1!$BA159, $C$3=3, ADMIN1!$BD159, $C$3=4, ADMIN1!$BG159, $C$3=5, ADMIN1!$BJ159, $C$3=6, ADMIN1!$BM159, $C$3=7, ADMIN1!$BP159, $C$3=8, ADMIN1!$BS159, $C$3=9, ADMIN1!$BV159, $C$3=10, ADMIN1!$BY159, $C$3=11, ADMIN1!$CB159, $C$3=12, ADMIN1!$CE159, $C$3=13, ADMIN1!$CH159, $C$3=14, ADMIN1!$CK159, $C$3=15, ADMIN1!$CN159, $C$3=16, ADMIN1!CQ159, $C$3=17, ADMIN1!CT159, $C$3=18, ADMIN1!CW159, $C$3=19, ADMIN1!CZ159, $C$3=20, ADMIN1!DC159)</f>
        <v>#VALUE!</v>
      </c>
    </row>
    <row r="157" spans="1:6" s="115" customFormat="1" ht="30" customHeight="1" x14ac:dyDescent="0.2">
      <c r="A157" s="119" t="e">
        <f>_xlfn.IFS($C$3=1, ADMIN1!$A160, $C$3=2, ADMIN1!$B160, $C$3=3, ADMIN1!$C160, $C$3=4, ADMIN1!$D160, $C$3=5, ADMIN1!$E160, $C$3=6, ADMIN1!$F160, $C$3=7, ADMIN1!$G160, $C$3=8, ADMIN1!$H160, $C$3=9, ADMIN1!$I160, $C$3=10, ADMIN1!$J160, $C$3=11, ADMIN1!$K160, $C$3=12, ADMIN1!$L160, $C$3=13, ADMIN1!$M160, $C$3=14, ADMIN1!$N160, $C$3=15, ADMIN1!$O160, $C$3=16, ADMIN1!$P160, $C$3=17, ADMIN1!$Q160, $C$3=18, ADMIN1!$R160, $C$3=19, ADMIN1!$S160, $C$3=20, ADMIN1!$T160)</f>
        <v>#VALUE!</v>
      </c>
      <c r="B157" s="120">
        <f>ADMIN1!V160</f>
        <v>1541</v>
      </c>
      <c r="C157" s="338" t="str">
        <f>ADMIN1!W160</f>
        <v>Olives noires BIO (bocal 500g, sans noyau, semi-séchées, non pasteurisées)</v>
      </c>
      <c r="D157" s="120" t="str">
        <f>ADMIN1!AA160</f>
        <v>Pièce</v>
      </c>
      <c r="E157" s="121" t="str">
        <f>_xlfn.IFS($C$3=1, ADMIN1!$AW160, $C$3=2, ADMIN1!$AZ160, $C$3=3, ADMIN1!$BC160, $C$3=4, ADMIN1!$BF160, $C$3=5, ADMIN1!$BI160, $C$3=6, ADMIN1!$BL160, $C$3=7, ADMIN1!$BO160, $C$3=8, ADMIN1!$BR160, $C$3=9, ADMIN1!$BU160, $C$3=10, ADMIN1!$BX160, $C$3=11, ADMIN1!$CA160, $C$3=12, ADMIN1!$CD160, $C$3=13, ADMIN1!$CG160, $C$3=14, ADMIN1!$CJ160, $C$3=15, ADMIN1!$CM160, $C$3=16, ADMIN1!CP160, $C$3=17, ADMIN1!CS160, $C$3=18, ADMIN1!CV160, $C$3=19, ADMIN1!CY160, $C$3=20, ADMIN1!DB160)</f>
        <v>-</v>
      </c>
      <c r="F157" s="122" t="e">
        <f>_xlfn.IFS($C$3=1, ADMIN1!$AX160, $C$3=2, ADMIN1!$BA160, $C$3=3, ADMIN1!$BD160, $C$3=4, ADMIN1!$BG160, $C$3=5, ADMIN1!$BJ160, $C$3=6, ADMIN1!$BM160, $C$3=7, ADMIN1!$BP160, $C$3=8, ADMIN1!$BS160, $C$3=9, ADMIN1!$BV160, $C$3=10, ADMIN1!$BY160, $C$3=11, ADMIN1!$CB160, $C$3=12, ADMIN1!$CE160, $C$3=13, ADMIN1!$CH160, $C$3=14, ADMIN1!$CK160, $C$3=15, ADMIN1!$CN160, $C$3=16, ADMIN1!CQ160, $C$3=17, ADMIN1!CT160, $C$3=18, ADMIN1!CW160, $C$3=19, ADMIN1!CZ160, $C$3=20, ADMIN1!DC160)</f>
        <v>#VALUE!</v>
      </c>
    </row>
    <row r="158" spans="1:6" s="115" customFormat="1" ht="30" customHeight="1" x14ac:dyDescent="0.2">
      <c r="A158" s="119" t="e">
        <f>_xlfn.IFS($C$3=1, ADMIN1!$A161, $C$3=2, ADMIN1!$B161, $C$3=3, ADMIN1!$C161, $C$3=4, ADMIN1!$D161, $C$3=5, ADMIN1!$E161, $C$3=6, ADMIN1!$F161, $C$3=7, ADMIN1!$G161, $C$3=8, ADMIN1!$H161, $C$3=9, ADMIN1!$I161, $C$3=10, ADMIN1!$J161, $C$3=11, ADMIN1!$K161, $C$3=12, ADMIN1!$L161, $C$3=13, ADMIN1!$M161, $C$3=14, ADMIN1!$N161, $C$3=15, ADMIN1!$O161, $C$3=16, ADMIN1!$P161, $C$3=17, ADMIN1!$Q161, $C$3=18, ADMIN1!$R161, $C$3=19, ADMIN1!$S161, $C$3=20, ADMIN1!$T161)</f>
        <v>#VALUE!</v>
      </c>
      <c r="B158" s="120">
        <f>ADMIN1!V161</f>
        <v>5159</v>
      </c>
      <c r="C158" s="338" t="str">
        <f>ADMIN1!W161</f>
        <v>Olives vertes Gordal Manzanilla fraîches</v>
      </c>
      <c r="D158" s="120" t="str">
        <f>ADMIN1!AA161</f>
        <v>kg</v>
      </c>
      <c r="E158" s="121" t="str">
        <f>_xlfn.IFS($C$3=1, ADMIN1!$AW161, $C$3=2, ADMIN1!$AZ161, $C$3=3, ADMIN1!$BC161, $C$3=4, ADMIN1!$BF161, $C$3=5, ADMIN1!$BI161, $C$3=6, ADMIN1!$BL161, $C$3=7, ADMIN1!$BO161, $C$3=8, ADMIN1!$BR161, $C$3=9, ADMIN1!$BU161, $C$3=10, ADMIN1!$BX161, $C$3=11, ADMIN1!$CA161, $C$3=12, ADMIN1!$CD161, $C$3=13, ADMIN1!$CG161, $C$3=14, ADMIN1!$CJ161, $C$3=15, ADMIN1!$CM161, $C$3=16, ADMIN1!CP161, $C$3=17, ADMIN1!CS161, $C$3=18, ADMIN1!CV161, $C$3=19, ADMIN1!CY161, $C$3=20, ADMIN1!DB161)</f>
        <v>-</v>
      </c>
      <c r="F158" s="122" t="e">
        <f>_xlfn.IFS($C$3=1, ADMIN1!$AX161, $C$3=2, ADMIN1!$BA161, $C$3=3, ADMIN1!$BD161, $C$3=4, ADMIN1!$BG161, $C$3=5, ADMIN1!$BJ161, $C$3=6, ADMIN1!$BM161, $C$3=7, ADMIN1!$BP161, $C$3=8, ADMIN1!$BS161, $C$3=9, ADMIN1!$BV161, $C$3=10, ADMIN1!$BY161, $C$3=11, ADMIN1!$CB161, $C$3=12, ADMIN1!$CE161, $C$3=13, ADMIN1!$CH161, $C$3=14, ADMIN1!$CK161, $C$3=15, ADMIN1!$CN161, $C$3=16, ADMIN1!CQ161, $C$3=17, ADMIN1!CT161, $C$3=18, ADMIN1!CW161, $C$3=19, ADMIN1!CZ161, $C$3=20, ADMIN1!DC161)</f>
        <v>#VALUE!</v>
      </c>
    </row>
    <row r="159" spans="1:6" s="115" customFormat="1" ht="30" customHeight="1" x14ac:dyDescent="0.2">
      <c r="A159" s="119" t="e">
        <f>_xlfn.IFS($C$3=1, ADMIN1!$A162, $C$3=2, ADMIN1!$B162, $C$3=3, ADMIN1!$C162, $C$3=4, ADMIN1!$D162, $C$3=5, ADMIN1!$E162, $C$3=6, ADMIN1!$F162, $C$3=7, ADMIN1!$G162, $C$3=8, ADMIN1!$H162, $C$3=9, ADMIN1!$I162, $C$3=10, ADMIN1!$J162, $C$3=11, ADMIN1!$K162, $C$3=12, ADMIN1!$L162, $C$3=13, ADMIN1!$M162, $C$3=14, ADMIN1!$N162, $C$3=15, ADMIN1!$O162, $C$3=16, ADMIN1!$P162, $C$3=17, ADMIN1!$Q162, $C$3=18, ADMIN1!$R162, $C$3=19, ADMIN1!$S162, $C$3=20, ADMIN1!$T162)</f>
        <v>#VALUE!</v>
      </c>
      <c r="B159" s="120">
        <f>ADMIN1!V162</f>
        <v>3073</v>
      </c>
      <c r="C159" s="338" t="str">
        <f>ADMIN1!W162</f>
        <v>Orange Valencialate</v>
      </c>
      <c r="D159" s="120" t="str">
        <f>ADMIN1!AA162</f>
        <v>kg</v>
      </c>
      <c r="E159" s="121" t="str">
        <f>_xlfn.IFS($C$3=1, ADMIN1!$AW162, $C$3=2, ADMIN1!$AZ162, $C$3=3, ADMIN1!$BC162, $C$3=4, ADMIN1!$BF162, $C$3=5, ADMIN1!$BI162, $C$3=6, ADMIN1!$BL162, $C$3=7, ADMIN1!$BO162, $C$3=8, ADMIN1!$BR162, $C$3=9, ADMIN1!$BU162, $C$3=10, ADMIN1!$BX162, $C$3=11, ADMIN1!$CA162, $C$3=12, ADMIN1!$CD162, $C$3=13, ADMIN1!$CG162, $C$3=14, ADMIN1!$CJ162, $C$3=15, ADMIN1!$CM162, $C$3=16, ADMIN1!CP162, $C$3=17, ADMIN1!CS162, $C$3=18, ADMIN1!CV162, $C$3=19, ADMIN1!CY162, $C$3=20, ADMIN1!DB162)</f>
        <v>-</v>
      </c>
      <c r="F159" s="122" t="e">
        <f>_xlfn.IFS($C$3=1, ADMIN1!$AX162, $C$3=2, ADMIN1!$BA162, $C$3=3, ADMIN1!$BD162, $C$3=4, ADMIN1!$BG162, $C$3=5, ADMIN1!$BJ162, $C$3=6, ADMIN1!$BM162, $C$3=7, ADMIN1!$BP162, $C$3=8, ADMIN1!$BS162, $C$3=9, ADMIN1!$BV162, $C$3=10, ADMIN1!$BY162, $C$3=11, ADMIN1!$CB162, $C$3=12, ADMIN1!$CE162, $C$3=13, ADMIN1!$CH162, $C$3=14, ADMIN1!$CK162, $C$3=15, ADMIN1!$CN162, $C$3=16, ADMIN1!CQ162, $C$3=17, ADMIN1!CT162, $C$3=18, ADMIN1!CW162, $C$3=19, ADMIN1!CZ162, $C$3=20, ADMIN1!DC162)</f>
        <v>#VALUE!</v>
      </c>
    </row>
    <row r="160" spans="1:6" s="115" customFormat="1" ht="30" customHeight="1" x14ac:dyDescent="0.2">
      <c r="A160" s="119" t="e">
        <f>_xlfn.IFS($C$3=1, ADMIN1!$A163, $C$3=2, ADMIN1!$B163, $C$3=3, ADMIN1!$C163, $C$3=4, ADMIN1!$D163, $C$3=5, ADMIN1!$E163, $C$3=6, ADMIN1!$F163, $C$3=7, ADMIN1!$G163, $C$3=8, ADMIN1!$H163, $C$3=9, ADMIN1!$I163, $C$3=10, ADMIN1!$J163, $C$3=11, ADMIN1!$K163, $C$3=12, ADMIN1!$L163, $C$3=13, ADMIN1!$M163, $C$3=14, ADMIN1!$N163, $C$3=15, ADMIN1!$O163, $C$3=16, ADMIN1!$P163, $C$3=17, ADMIN1!$Q163, $C$3=18, ADMIN1!$R163, $C$3=19, ADMIN1!$S163, $C$3=20, ADMIN1!$T163)</f>
        <v>#VALUE!</v>
      </c>
      <c r="B160" s="120">
        <f>ADMIN1!V163</f>
        <v>6584</v>
      </c>
      <c r="C160" s="338" t="str">
        <f>ADMIN1!W163</f>
        <v>Paprika épicé de la Vera BIO (env. 1kg)</v>
      </c>
      <c r="D160" s="120" t="str">
        <f>ADMIN1!AA163</f>
        <v>Pièce</v>
      </c>
      <c r="E160" s="121" t="str">
        <f>_xlfn.IFS($C$3=1, ADMIN1!$AW163, $C$3=2, ADMIN1!$AZ163, $C$3=3, ADMIN1!$BC163, $C$3=4, ADMIN1!$BF163, $C$3=5, ADMIN1!$BI163, $C$3=6, ADMIN1!$BL163, $C$3=7, ADMIN1!$BO163, $C$3=8, ADMIN1!$BR163, $C$3=9, ADMIN1!$BU163, $C$3=10, ADMIN1!$BX163, $C$3=11, ADMIN1!$CA163, $C$3=12, ADMIN1!$CD163, $C$3=13, ADMIN1!$CG163, $C$3=14, ADMIN1!$CJ163, $C$3=15, ADMIN1!$CM163, $C$3=16, ADMIN1!CP163, $C$3=17, ADMIN1!CS163, $C$3=18, ADMIN1!CV163, $C$3=19, ADMIN1!CY163, $C$3=20, ADMIN1!DB163)</f>
        <v>-</v>
      </c>
      <c r="F160" s="122" t="e">
        <f>_xlfn.IFS($C$3=1, ADMIN1!$AX163, $C$3=2, ADMIN1!$BA163, $C$3=3, ADMIN1!$BD163, $C$3=4, ADMIN1!$BG163, $C$3=5, ADMIN1!$BJ163, $C$3=6, ADMIN1!$BM163, $C$3=7, ADMIN1!$BP163, $C$3=8, ADMIN1!$BS163, $C$3=9, ADMIN1!$BV163, $C$3=10, ADMIN1!$BY163, $C$3=11, ADMIN1!$CB163, $C$3=12, ADMIN1!$CE163, $C$3=13, ADMIN1!$CH163, $C$3=14, ADMIN1!$CK163, $C$3=15, ADMIN1!$CN163, $C$3=16, ADMIN1!CQ163, $C$3=17, ADMIN1!CT163, $C$3=18, ADMIN1!CW163, $C$3=19, ADMIN1!CZ163, $C$3=20, ADMIN1!DC163)</f>
        <v>#VALUE!</v>
      </c>
    </row>
    <row r="161" spans="1:6" s="115" customFormat="1" ht="30" customHeight="1" x14ac:dyDescent="0.2">
      <c r="A161" s="119" t="e">
        <f>_xlfn.IFS($C$3=1, ADMIN1!$A164, $C$3=2, ADMIN1!$B164, $C$3=3, ADMIN1!$C164, $C$3=4, ADMIN1!$D164, $C$3=5, ADMIN1!$E164, $C$3=6, ADMIN1!$F164, $C$3=7, ADMIN1!$G164, $C$3=8, ADMIN1!$H164, $C$3=9, ADMIN1!$I164, $C$3=10, ADMIN1!$J164, $C$3=11, ADMIN1!$K164, $C$3=12, ADMIN1!$L164, $C$3=13, ADMIN1!$M164, $C$3=14, ADMIN1!$N164, $C$3=15, ADMIN1!$O164, $C$3=16, ADMIN1!$P164, $C$3=17, ADMIN1!$Q164, $C$3=18, ADMIN1!$R164, $C$3=19, ADMIN1!$S164, $C$3=20, ADMIN1!$T164)</f>
        <v>#VALUE!</v>
      </c>
      <c r="B161" s="120">
        <f>ADMIN1!V164</f>
        <v>1576</v>
      </c>
      <c r="C161" s="338" t="str">
        <f>ADMIN1!W164</f>
        <v>Patate douce BIO (Grande)</v>
      </c>
      <c r="D161" s="120" t="str">
        <f>ADMIN1!AA164</f>
        <v>kg</v>
      </c>
      <c r="E161" s="121" t="str">
        <f>_xlfn.IFS($C$3=1, ADMIN1!$AW164, $C$3=2, ADMIN1!$AZ164, $C$3=3, ADMIN1!$BC164, $C$3=4, ADMIN1!$BF164, $C$3=5, ADMIN1!$BI164, $C$3=6, ADMIN1!$BL164, $C$3=7, ADMIN1!$BO164, $C$3=8, ADMIN1!$BR164, $C$3=9, ADMIN1!$BU164, $C$3=10, ADMIN1!$BX164, $C$3=11, ADMIN1!$CA164, $C$3=12, ADMIN1!$CD164, $C$3=13, ADMIN1!$CG164, $C$3=14, ADMIN1!$CJ164, $C$3=15, ADMIN1!$CM164, $C$3=16, ADMIN1!CP164, $C$3=17, ADMIN1!CS164, $C$3=18, ADMIN1!CV164, $C$3=19, ADMIN1!CY164, $C$3=20, ADMIN1!DB164)</f>
        <v>-</v>
      </c>
      <c r="F161" s="122" t="e">
        <f>_xlfn.IFS($C$3=1, ADMIN1!$AX164, $C$3=2, ADMIN1!$BA164, $C$3=3, ADMIN1!$BD164, $C$3=4, ADMIN1!$BG164, $C$3=5, ADMIN1!$BJ164, $C$3=6, ADMIN1!$BM164, $C$3=7, ADMIN1!$BP164, $C$3=8, ADMIN1!$BS164, $C$3=9, ADMIN1!$BV164, $C$3=10, ADMIN1!$BY164, $C$3=11, ADMIN1!$CB164, $C$3=12, ADMIN1!$CE164, $C$3=13, ADMIN1!$CH164, $C$3=14, ADMIN1!$CK164, $C$3=15, ADMIN1!$CN164, $C$3=16, ADMIN1!CQ164, $C$3=17, ADMIN1!CT164, $C$3=18, ADMIN1!CW164, $C$3=19, ADMIN1!CZ164, $C$3=20, ADMIN1!DC164)</f>
        <v>#VALUE!</v>
      </c>
    </row>
    <row r="162" spans="1:6" s="115" customFormat="1" ht="30" customHeight="1" x14ac:dyDescent="0.2">
      <c r="A162" s="119" t="e">
        <f>_xlfn.IFS($C$3=1, ADMIN1!$A165, $C$3=2, ADMIN1!$B165, $C$3=3, ADMIN1!$C165, $C$3=4, ADMIN1!$D165, $C$3=5, ADMIN1!$E165, $C$3=6, ADMIN1!$F165, $C$3=7, ADMIN1!$G165, $C$3=8, ADMIN1!$H165, $C$3=9, ADMIN1!$I165, $C$3=10, ADMIN1!$J165, $C$3=11, ADMIN1!$K165, $C$3=12, ADMIN1!$L165, $C$3=13, ADMIN1!$M165, $C$3=14, ADMIN1!$N165, $C$3=15, ADMIN1!$O165, $C$3=16, ADMIN1!$P165, $C$3=17, ADMIN1!$Q165, $C$3=18, ADMIN1!$R165, $C$3=19, ADMIN1!$S165, $C$3=20, ADMIN1!$T165)</f>
        <v>#VALUE!</v>
      </c>
      <c r="B162" s="120">
        <f>ADMIN1!V165</f>
        <v>1015</v>
      </c>
      <c r="C162" s="338" t="str">
        <f>ADMIN1!W165</f>
        <v>Patate douce BIO (Moyenne)</v>
      </c>
      <c r="D162" s="120" t="str">
        <f>ADMIN1!AA165</f>
        <v>kg</v>
      </c>
      <c r="E162" s="121" t="str">
        <f>_xlfn.IFS($C$3=1, ADMIN1!$AW165, $C$3=2, ADMIN1!$AZ165, $C$3=3, ADMIN1!$BC165, $C$3=4, ADMIN1!$BF165, $C$3=5, ADMIN1!$BI165, $C$3=6, ADMIN1!$BL165, $C$3=7, ADMIN1!$BO165, $C$3=8, ADMIN1!$BR165, $C$3=9, ADMIN1!$BU165, $C$3=10, ADMIN1!$BX165, $C$3=11, ADMIN1!$CA165, $C$3=12, ADMIN1!$CD165, $C$3=13, ADMIN1!$CG165, $C$3=14, ADMIN1!$CJ165, $C$3=15, ADMIN1!$CM165, $C$3=16, ADMIN1!CP165, $C$3=17, ADMIN1!CS165, $C$3=18, ADMIN1!CV165, $C$3=19, ADMIN1!CY165, $C$3=20, ADMIN1!DB165)</f>
        <v>-</v>
      </c>
      <c r="F162" s="122" t="e">
        <f>_xlfn.IFS($C$3=1, ADMIN1!$AX165, $C$3=2, ADMIN1!$BA165, $C$3=3, ADMIN1!$BD165, $C$3=4, ADMIN1!$BG165, $C$3=5, ADMIN1!$BJ165, $C$3=6, ADMIN1!$BM165, $C$3=7, ADMIN1!$BP165, $C$3=8, ADMIN1!$BS165, $C$3=9, ADMIN1!$BV165, $C$3=10, ADMIN1!$BY165, $C$3=11, ADMIN1!$CB165, $C$3=12, ADMIN1!$CE165, $C$3=13, ADMIN1!$CH165, $C$3=14, ADMIN1!$CK165, $C$3=15, ADMIN1!$CN165, $C$3=16, ADMIN1!CQ165, $C$3=17, ADMIN1!CT165, $C$3=18, ADMIN1!CW165, $C$3=19, ADMIN1!CZ165, $C$3=20, ADMIN1!DC165)</f>
        <v>#VALUE!</v>
      </c>
    </row>
    <row r="163" spans="1:6" s="115" customFormat="1" ht="30" customHeight="1" x14ac:dyDescent="0.2">
      <c r="A163" s="119" t="e">
        <f>_xlfn.IFS($C$3=1, ADMIN1!$A166, $C$3=2, ADMIN1!$B166, $C$3=3, ADMIN1!$C166, $C$3=4, ADMIN1!$D166, $C$3=5, ADMIN1!$E166, $C$3=6, ADMIN1!$F166, $C$3=7, ADMIN1!$G166, $C$3=8, ADMIN1!$H166, $C$3=9, ADMIN1!$I166, $C$3=10, ADMIN1!$J166, $C$3=11, ADMIN1!$K166, $C$3=12, ADMIN1!$L166, $C$3=13, ADMIN1!$M166, $C$3=14, ADMIN1!$N166, $C$3=15, ADMIN1!$O166, $C$3=16, ADMIN1!$P166, $C$3=17, ADMIN1!$Q166, $C$3=18, ADMIN1!$R166, $C$3=19, ADMIN1!$S166, $C$3=20, ADMIN1!$T166)</f>
        <v>#VALUE!</v>
      </c>
      <c r="B163" s="120">
        <f>ADMIN1!V166</f>
        <v>1761</v>
      </c>
      <c r="C163" s="338" t="str">
        <f>ADMIN1!W166</f>
        <v>Patate Douce Violette BIO (Moyenne, grande) Nouvelle récolte</v>
      </c>
      <c r="D163" s="120" t="str">
        <f>ADMIN1!AA166</f>
        <v>kg</v>
      </c>
      <c r="E163" s="121" t="str">
        <f>_xlfn.IFS($C$3=1, ADMIN1!$AW166, $C$3=2, ADMIN1!$AZ166, $C$3=3, ADMIN1!$BC166, $C$3=4, ADMIN1!$BF166, $C$3=5, ADMIN1!$BI166, $C$3=6, ADMIN1!$BL166, $C$3=7, ADMIN1!$BO166, $C$3=8, ADMIN1!$BR166, $C$3=9, ADMIN1!$BU166, $C$3=10, ADMIN1!$BX166, $C$3=11, ADMIN1!$CA166, $C$3=12, ADMIN1!$CD166, $C$3=13, ADMIN1!$CG166, $C$3=14, ADMIN1!$CJ166, $C$3=15, ADMIN1!$CM166, $C$3=16, ADMIN1!CP166, $C$3=17, ADMIN1!CS166, $C$3=18, ADMIN1!CV166, $C$3=19, ADMIN1!CY166, $C$3=20, ADMIN1!DB166)</f>
        <v>-</v>
      </c>
      <c r="F163" s="122" t="e">
        <f>_xlfn.IFS($C$3=1, ADMIN1!$AX166, $C$3=2, ADMIN1!$BA166, $C$3=3, ADMIN1!$BD166, $C$3=4, ADMIN1!$BG166, $C$3=5, ADMIN1!$BJ166, $C$3=6, ADMIN1!$BM166, $C$3=7, ADMIN1!$BP166, $C$3=8, ADMIN1!$BS166, $C$3=9, ADMIN1!$BV166, $C$3=10, ADMIN1!$BY166, $C$3=11, ADMIN1!$CB166, $C$3=12, ADMIN1!$CE166, $C$3=13, ADMIN1!$CH166, $C$3=14, ADMIN1!$CK166, $C$3=15, ADMIN1!$CN166, $C$3=16, ADMIN1!CQ166, $C$3=17, ADMIN1!CT166, $C$3=18, ADMIN1!CW166, $C$3=19, ADMIN1!CZ166, $C$3=20, ADMIN1!DC166)</f>
        <v>#VALUE!</v>
      </c>
    </row>
    <row r="164" spans="1:6" s="115" customFormat="1" ht="30" customHeight="1" x14ac:dyDescent="0.2">
      <c r="A164" s="119" t="e">
        <f>_xlfn.IFS($C$3=1, ADMIN1!$A167, $C$3=2, ADMIN1!$B167, $C$3=3, ADMIN1!$C167, $C$3=4, ADMIN1!$D167, $C$3=5, ADMIN1!$E167, $C$3=6, ADMIN1!$F167, $C$3=7, ADMIN1!$G167, $C$3=8, ADMIN1!$H167, $C$3=9, ADMIN1!$I167, $C$3=10, ADMIN1!$J167, $C$3=11, ADMIN1!$K167, $C$3=12, ADMIN1!$L167, $C$3=13, ADMIN1!$M167, $C$3=14, ADMIN1!$N167, $C$3=15, ADMIN1!$O167, $C$3=16, ADMIN1!$P167, $C$3=17, ADMIN1!$Q167, $C$3=18, ADMIN1!$R167, $C$3=19, ADMIN1!$S167, $C$3=20, ADMIN1!$T167)</f>
        <v>#VALUE!</v>
      </c>
      <c r="B164" s="120">
        <f>ADMIN1!V167</f>
        <v>3615</v>
      </c>
      <c r="C164" s="338" t="str">
        <f>ADMIN1!W167</f>
        <v>Pistache avec coque CRU (env. 1kg)</v>
      </c>
      <c r="D164" s="120" t="str">
        <f>ADMIN1!AA167</f>
        <v>Pièce</v>
      </c>
      <c r="E164" s="121" t="str">
        <f>_xlfn.IFS($C$3=1, ADMIN1!$AW167, $C$3=2, ADMIN1!$AZ167, $C$3=3, ADMIN1!$BC167, $C$3=4, ADMIN1!$BF167, $C$3=5, ADMIN1!$BI167, $C$3=6, ADMIN1!$BL167, $C$3=7, ADMIN1!$BO167, $C$3=8, ADMIN1!$BR167, $C$3=9, ADMIN1!$BU167, $C$3=10, ADMIN1!$BX167, $C$3=11, ADMIN1!$CA167, $C$3=12, ADMIN1!$CD167, $C$3=13, ADMIN1!$CG167, $C$3=14, ADMIN1!$CJ167, $C$3=15, ADMIN1!$CM167, $C$3=16, ADMIN1!CP167, $C$3=17, ADMIN1!CS167, $C$3=18, ADMIN1!CV167, $C$3=19, ADMIN1!CY167, $C$3=20, ADMIN1!DB167)</f>
        <v>-</v>
      </c>
      <c r="F164" s="122" t="e">
        <f>_xlfn.IFS($C$3=1, ADMIN1!$AX167, $C$3=2, ADMIN1!$BA167, $C$3=3, ADMIN1!$BD167, $C$3=4, ADMIN1!$BG167, $C$3=5, ADMIN1!$BJ167, $C$3=6, ADMIN1!$BM167, $C$3=7, ADMIN1!$BP167, $C$3=8, ADMIN1!$BS167, $C$3=9, ADMIN1!$BV167, $C$3=10, ADMIN1!$BY167, $C$3=11, ADMIN1!$CB167, $C$3=12, ADMIN1!$CE167, $C$3=13, ADMIN1!$CH167, $C$3=14, ADMIN1!$CK167, $C$3=15, ADMIN1!$CN167, $C$3=16, ADMIN1!CQ167, $C$3=17, ADMIN1!CT167, $C$3=18, ADMIN1!CW167, $C$3=19, ADMIN1!CZ167, $C$3=20, ADMIN1!DC167)</f>
        <v>#VALUE!</v>
      </c>
    </row>
    <row r="165" spans="1:6" s="115" customFormat="1" ht="30" customHeight="1" x14ac:dyDescent="0.2">
      <c r="A165" s="119" t="e">
        <f>_xlfn.IFS($C$3=1, ADMIN1!$A168, $C$3=2, ADMIN1!$B168, $C$3=3, ADMIN1!$C168, $C$3=4, ADMIN1!$D168, $C$3=5, ADMIN1!$E168, $C$3=6, ADMIN1!$F168, $C$3=7, ADMIN1!$G168, $C$3=8, ADMIN1!$H168, $C$3=9, ADMIN1!$I168, $C$3=10, ADMIN1!$J168, $C$3=11, ADMIN1!$K168, $C$3=12, ADMIN1!$L168, $C$3=13, ADMIN1!$M168, $C$3=14, ADMIN1!$N168, $C$3=15, ADMIN1!$O168, $C$3=16, ADMIN1!$P168, $C$3=17, ADMIN1!$Q168, $C$3=18, ADMIN1!$R168, $C$3=19, ADMIN1!$S168, $C$3=20, ADMIN1!$T168)</f>
        <v>#VALUE!</v>
      </c>
      <c r="B165" s="120">
        <f>ADMIN1!V168</f>
        <v>3615</v>
      </c>
      <c r="C165" s="338" t="str">
        <f>ADMIN1!W168</f>
        <v>Pistache avec coque CRU (env. 500g)</v>
      </c>
      <c r="D165" s="120" t="str">
        <f>ADMIN1!AA168</f>
        <v>Pièce</v>
      </c>
      <c r="E165" s="121" t="str">
        <f>_xlfn.IFS($C$3=1, ADMIN1!$AW168, $C$3=2, ADMIN1!$AZ168, $C$3=3, ADMIN1!$BC168, $C$3=4, ADMIN1!$BF168, $C$3=5, ADMIN1!$BI168, $C$3=6, ADMIN1!$BL168, $C$3=7, ADMIN1!$BO168, $C$3=8, ADMIN1!$BR168, $C$3=9, ADMIN1!$BU168, $C$3=10, ADMIN1!$BX168, $C$3=11, ADMIN1!$CA168, $C$3=12, ADMIN1!$CD168, $C$3=13, ADMIN1!$CG168, $C$3=14, ADMIN1!$CJ168, $C$3=15, ADMIN1!$CM168, $C$3=16, ADMIN1!CP168, $C$3=17, ADMIN1!CS168, $C$3=18, ADMIN1!CV168, $C$3=19, ADMIN1!CY168, $C$3=20, ADMIN1!DB168)</f>
        <v>-</v>
      </c>
      <c r="F165" s="122" t="e">
        <f>_xlfn.IFS($C$3=1, ADMIN1!$AX168, $C$3=2, ADMIN1!$BA168, $C$3=3, ADMIN1!$BD168, $C$3=4, ADMIN1!$BG168, $C$3=5, ADMIN1!$BJ168, $C$3=6, ADMIN1!$BM168, $C$3=7, ADMIN1!$BP168, $C$3=8, ADMIN1!$BS168, $C$3=9, ADMIN1!$BV168, $C$3=10, ADMIN1!$BY168, $C$3=11, ADMIN1!$CB168, $C$3=12, ADMIN1!$CE168, $C$3=13, ADMIN1!$CH168, $C$3=14, ADMIN1!$CK168, $C$3=15, ADMIN1!$CN168, $C$3=16, ADMIN1!CQ168, $C$3=17, ADMIN1!CT168, $C$3=18, ADMIN1!CW168, $C$3=19, ADMIN1!CZ168, $C$3=20, ADMIN1!DC168)</f>
        <v>#VALUE!</v>
      </c>
    </row>
    <row r="166" spans="1:6" s="115" customFormat="1" ht="30" customHeight="1" x14ac:dyDescent="0.2">
      <c r="A166" s="119" t="e">
        <f>_xlfn.IFS($C$3=1, ADMIN1!$A169, $C$3=2, ADMIN1!$B169, $C$3=3, ADMIN1!$C169, $C$3=4, ADMIN1!$D169, $C$3=5, ADMIN1!$E169, $C$3=6, ADMIN1!$F169, $C$3=7, ADMIN1!$G169, $C$3=8, ADMIN1!$H169, $C$3=9, ADMIN1!$I169, $C$3=10, ADMIN1!$J169, $C$3=11, ADMIN1!$K169, $C$3=12, ADMIN1!$L169, $C$3=13, ADMIN1!$M169, $C$3=14, ADMIN1!$N169, $C$3=15, ADMIN1!$O169, $C$3=16, ADMIN1!$P169, $C$3=17, ADMIN1!$Q169, $C$3=18, ADMIN1!$R169, $C$3=19, ADMIN1!$S169, $C$3=20, ADMIN1!$T169)</f>
        <v>#VALUE!</v>
      </c>
      <c r="B166" s="120">
        <f>ADMIN1!V169</f>
        <v>3967</v>
      </c>
      <c r="C166" s="338" t="str">
        <f>ADMIN1!W169</f>
        <v>Pitaya (fruit du dragon, jaune à l'extérieur et pulpe blanche)</v>
      </c>
      <c r="D166" s="120" t="str">
        <f>ADMIN1!AA169</f>
        <v>kg</v>
      </c>
      <c r="E166" s="121" t="str">
        <f>_xlfn.IFS($C$3=1, ADMIN1!$AW169, $C$3=2, ADMIN1!$AZ169, $C$3=3, ADMIN1!$BC169, $C$3=4, ADMIN1!$BF169, $C$3=5, ADMIN1!$BI169, $C$3=6, ADMIN1!$BL169, $C$3=7, ADMIN1!$BO169, $C$3=8, ADMIN1!$BR169, $C$3=9, ADMIN1!$BU169, $C$3=10, ADMIN1!$BX169, $C$3=11, ADMIN1!$CA169, $C$3=12, ADMIN1!$CD169, $C$3=13, ADMIN1!$CG169, $C$3=14, ADMIN1!$CJ169, $C$3=15, ADMIN1!$CM169, $C$3=16, ADMIN1!CP169, $C$3=17, ADMIN1!CS169, $C$3=18, ADMIN1!CV169, $C$3=19, ADMIN1!CY169, $C$3=20, ADMIN1!DB169)</f>
        <v>-</v>
      </c>
      <c r="F166" s="122" t="e">
        <f>_xlfn.IFS($C$3=1, ADMIN1!$AX169, $C$3=2, ADMIN1!$BA169, $C$3=3, ADMIN1!$BD169, $C$3=4, ADMIN1!$BG169, $C$3=5, ADMIN1!$BJ169, $C$3=6, ADMIN1!$BM169, $C$3=7, ADMIN1!$BP169, $C$3=8, ADMIN1!$BS169, $C$3=9, ADMIN1!$BV169, $C$3=10, ADMIN1!$BY169, $C$3=11, ADMIN1!$CB169, $C$3=12, ADMIN1!$CE169, $C$3=13, ADMIN1!$CH169, $C$3=14, ADMIN1!$CK169, $C$3=15, ADMIN1!$CN169, $C$3=16, ADMIN1!CQ169, $C$3=17, ADMIN1!CT169, $C$3=18, ADMIN1!CW169, $C$3=19, ADMIN1!CZ169, $C$3=20, ADMIN1!DC169)</f>
        <v>#VALUE!</v>
      </c>
    </row>
    <row r="167" spans="1:6" s="115" customFormat="1" ht="30" customHeight="1" x14ac:dyDescent="0.2">
      <c r="A167" s="119" t="e">
        <f>_xlfn.IFS($C$3=1, ADMIN1!$A170, $C$3=2, ADMIN1!$B170, $C$3=3, ADMIN1!$C170, $C$3=4, ADMIN1!$D170, $C$3=5, ADMIN1!$E170, $C$3=6, ADMIN1!$F170, $C$3=7, ADMIN1!$G170, $C$3=8, ADMIN1!$H170, $C$3=9, ADMIN1!$I170, $C$3=10, ADMIN1!$J170, $C$3=11, ADMIN1!$K170, $C$3=12, ADMIN1!$L170, $C$3=13, ADMIN1!$M170, $C$3=14, ADMIN1!$N170, $C$3=15, ADMIN1!$O170, $C$3=16, ADMIN1!$P170, $C$3=17, ADMIN1!$Q170, $C$3=18, ADMIN1!$R170, $C$3=19, ADMIN1!$S170, $C$3=20, ADMIN1!$T170)</f>
        <v>#VALUE!</v>
      </c>
      <c r="B167" s="120">
        <f>ADMIN1!V170</f>
        <v>1982</v>
      </c>
      <c r="C167" s="338" t="str">
        <f>ADMIN1!W170</f>
        <v>Pitaya rouge BIO</v>
      </c>
      <c r="D167" s="120" t="str">
        <f>ADMIN1!AA170</f>
        <v>kg</v>
      </c>
      <c r="E167" s="121" t="str">
        <f>_xlfn.IFS($C$3=1, ADMIN1!$AW170, $C$3=2, ADMIN1!$AZ170, $C$3=3, ADMIN1!$BC170, $C$3=4, ADMIN1!$BF170, $C$3=5, ADMIN1!$BI170, $C$3=6, ADMIN1!$BL170, $C$3=7, ADMIN1!$BO170, $C$3=8, ADMIN1!$BR170, $C$3=9, ADMIN1!$BU170, $C$3=10, ADMIN1!$BX170, $C$3=11, ADMIN1!$CA170, $C$3=12, ADMIN1!$CD170, $C$3=13, ADMIN1!$CG170, $C$3=14, ADMIN1!$CJ170, $C$3=15, ADMIN1!$CM170, $C$3=16, ADMIN1!CP170, $C$3=17, ADMIN1!CS170, $C$3=18, ADMIN1!CV170, $C$3=19, ADMIN1!CY170, $C$3=20, ADMIN1!DB170)</f>
        <v>-</v>
      </c>
      <c r="F167" s="122" t="e">
        <f>_xlfn.IFS($C$3=1, ADMIN1!$AX170, $C$3=2, ADMIN1!$BA170, $C$3=3, ADMIN1!$BD170, $C$3=4, ADMIN1!$BG170, $C$3=5, ADMIN1!$BJ170, $C$3=6, ADMIN1!$BM170, $C$3=7, ADMIN1!$BP170, $C$3=8, ADMIN1!$BS170, $C$3=9, ADMIN1!$BV170, $C$3=10, ADMIN1!$BY170, $C$3=11, ADMIN1!$CB170, $C$3=12, ADMIN1!$CE170, $C$3=13, ADMIN1!$CH170, $C$3=14, ADMIN1!$CK170, $C$3=15, ADMIN1!$CN170, $C$3=16, ADMIN1!CQ170, $C$3=17, ADMIN1!CT170, $C$3=18, ADMIN1!CW170, $C$3=19, ADMIN1!CZ170, $C$3=20, ADMIN1!DC170)</f>
        <v>#VALUE!</v>
      </c>
    </row>
    <row r="168" spans="1:6" s="115" customFormat="1" ht="30" customHeight="1" x14ac:dyDescent="0.2">
      <c r="A168" s="119" t="e">
        <f>_xlfn.IFS($C$3=1, ADMIN1!$A171, $C$3=2, ADMIN1!$B171, $C$3=3, ADMIN1!$C171, $C$3=4, ADMIN1!$D171, $C$3=5, ADMIN1!$E171, $C$3=6, ADMIN1!$F171, $C$3=7, ADMIN1!$G171, $C$3=8, ADMIN1!$H171, $C$3=9, ADMIN1!$I171, $C$3=10, ADMIN1!$J171, $C$3=11, ADMIN1!$K171, $C$3=12, ADMIN1!$L171, $C$3=13, ADMIN1!$M171, $C$3=14, ADMIN1!$N171, $C$3=15, ADMIN1!$O171, $C$3=16, ADMIN1!$P171, $C$3=17, ADMIN1!$Q171, $C$3=18, ADMIN1!$R171, $C$3=19, ADMIN1!$S171, $C$3=20, ADMIN1!$T171)</f>
        <v>#VALUE!</v>
      </c>
      <c r="B168" s="120">
        <f>ADMIN1!V171</f>
        <v>3043</v>
      </c>
      <c r="C168" s="338" t="str">
        <f>ADMIN1!W171</f>
        <v xml:space="preserve">Poire Conférence  </v>
      </c>
      <c r="D168" s="120" t="str">
        <f>ADMIN1!AA171</f>
        <v>kg</v>
      </c>
      <c r="E168" s="121" t="str">
        <f>_xlfn.IFS($C$3=1, ADMIN1!$AW171, $C$3=2, ADMIN1!$AZ171, $C$3=3, ADMIN1!$BC171, $C$3=4, ADMIN1!$BF171, $C$3=5, ADMIN1!$BI171, $C$3=6, ADMIN1!$BL171, $C$3=7, ADMIN1!$BO171, $C$3=8, ADMIN1!$BR171, $C$3=9, ADMIN1!$BU171, $C$3=10, ADMIN1!$BX171, $C$3=11, ADMIN1!$CA171, $C$3=12, ADMIN1!$CD171, $C$3=13, ADMIN1!$CG171, $C$3=14, ADMIN1!$CJ171, $C$3=15, ADMIN1!$CM171, $C$3=16, ADMIN1!CP171, $C$3=17, ADMIN1!CS171, $C$3=18, ADMIN1!CV171, $C$3=19, ADMIN1!CY171, $C$3=20, ADMIN1!DB171)</f>
        <v>-</v>
      </c>
      <c r="F168" s="122" t="e">
        <f>_xlfn.IFS($C$3=1, ADMIN1!$AX171, $C$3=2, ADMIN1!$BA171, $C$3=3, ADMIN1!$BD171, $C$3=4, ADMIN1!$BG171, $C$3=5, ADMIN1!$BJ171, $C$3=6, ADMIN1!$BM171, $C$3=7, ADMIN1!$BP171, $C$3=8, ADMIN1!$BS171, $C$3=9, ADMIN1!$BV171, $C$3=10, ADMIN1!$BY171, $C$3=11, ADMIN1!$CB171, $C$3=12, ADMIN1!$CE171, $C$3=13, ADMIN1!$CH171, $C$3=14, ADMIN1!$CK171, $C$3=15, ADMIN1!$CN171, $C$3=16, ADMIN1!CQ171, $C$3=17, ADMIN1!CT171, $C$3=18, ADMIN1!CW171, $C$3=19, ADMIN1!CZ171, $C$3=20, ADMIN1!DC171)</f>
        <v>#VALUE!</v>
      </c>
    </row>
    <row r="169" spans="1:6" s="115" customFormat="1" ht="30" customHeight="1" x14ac:dyDescent="0.2">
      <c r="A169" s="119" t="e">
        <f>_xlfn.IFS($C$3=1, ADMIN1!$A172, $C$3=2, ADMIN1!$B172, $C$3=3, ADMIN1!$C172, $C$3=4, ADMIN1!$D172, $C$3=5, ADMIN1!$E172, $C$3=6, ADMIN1!$F172, $C$3=7, ADMIN1!$G172, $C$3=8, ADMIN1!$H172, $C$3=9, ADMIN1!$I172, $C$3=10, ADMIN1!$J172, $C$3=11, ADMIN1!$K172, $C$3=12, ADMIN1!$L172, $C$3=13, ADMIN1!$M172, $C$3=14, ADMIN1!$N172, $C$3=15, ADMIN1!$O172, $C$3=16, ADMIN1!$P172, $C$3=17, ADMIN1!$Q172, $C$3=18, ADMIN1!$R172, $C$3=19, ADMIN1!$S172, $C$3=20, ADMIN1!$T172)</f>
        <v>#VALUE!</v>
      </c>
      <c r="B169" s="120">
        <f>ADMIN1!V172</f>
        <v>1123</v>
      </c>
      <c r="C169" s="338" t="str">
        <f>ADMIN1!W172</f>
        <v>Poire Conférence BIO</v>
      </c>
      <c r="D169" s="120" t="str">
        <f>ADMIN1!AA172</f>
        <v>kg</v>
      </c>
      <c r="E169" s="121" t="str">
        <f>_xlfn.IFS($C$3=1, ADMIN1!$AW172, $C$3=2, ADMIN1!$AZ172, $C$3=3, ADMIN1!$BC172, $C$3=4, ADMIN1!$BF172, $C$3=5, ADMIN1!$BI172, $C$3=6, ADMIN1!$BL172, $C$3=7, ADMIN1!$BO172, $C$3=8, ADMIN1!$BR172, $C$3=9, ADMIN1!$BU172, $C$3=10, ADMIN1!$BX172, $C$3=11, ADMIN1!$CA172, $C$3=12, ADMIN1!$CD172, $C$3=13, ADMIN1!$CG172, $C$3=14, ADMIN1!$CJ172, $C$3=15, ADMIN1!$CM172, $C$3=16, ADMIN1!CP172, $C$3=17, ADMIN1!CS172, $C$3=18, ADMIN1!CV172, $C$3=19, ADMIN1!CY172, $C$3=20, ADMIN1!DB172)</f>
        <v>-</v>
      </c>
      <c r="F169" s="122" t="e">
        <f>_xlfn.IFS($C$3=1, ADMIN1!$AX172, $C$3=2, ADMIN1!$BA172, $C$3=3, ADMIN1!$BD172, $C$3=4, ADMIN1!$BG172, $C$3=5, ADMIN1!$BJ172, $C$3=6, ADMIN1!$BM172, $C$3=7, ADMIN1!$BP172, $C$3=8, ADMIN1!$BS172, $C$3=9, ADMIN1!$BV172, $C$3=10, ADMIN1!$BY172, $C$3=11, ADMIN1!$CB172, $C$3=12, ADMIN1!$CE172, $C$3=13, ADMIN1!$CH172, $C$3=14, ADMIN1!$CK172, $C$3=15, ADMIN1!$CN172, $C$3=16, ADMIN1!CQ172, $C$3=17, ADMIN1!CT172, $C$3=18, ADMIN1!CW172, $C$3=19, ADMIN1!CZ172, $C$3=20, ADMIN1!DC172)</f>
        <v>#VALUE!</v>
      </c>
    </row>
    <row r="170" spans="1:6" s="115" customFormat="1" ht="30" customHeight="1" x14ac:dyDescent="0.2">
      <c r="A170" s="119" t="e">
        <f>_xlfn.IFS($C$3=1, ADMIN1!$A173, $C$3=2, ADMIN1!$B173, $C$3=3, ADMIN1!$C173, $C$3=4, ADMIN1!$D173, $C$3=5, ADMIN1!$E173, $C$3=6, ADMIN1!$F173, $C$3=7, ADMIN1!$G173, $C$3=8, ADMIN1!$H173, $C$3=9, ADMIN1!$I173, $C$3=10, ADMIN1!$J173, $C$3=11, ADMIN1!$K173, $C$3=12, ADMIN1!$L173, $C$3=13, ADMIN1!$M173, $C$3=14, ADMIN1!$N173, $C$3=15, ADMIN1!$O173, $C$3=16, ADMIN1!$P173, $C$3=17, ADMIN1!$Q173, $C$3=18, ADMIN1!$R173, $C$3=19, ADMIN1!$S173, $C$3=20, ADMIN1!$T173)</f>
        <v>#VALUE!</v>
      </c>
      <c r="B170" s="120">
        <f>ADMIN1!V173</f>
        <v>1062</v>
      </c>
      <c r="C170" s="338" t="str">
        <f>ADMIN1!W173</f>
        <v>Poireau BIO</v>
      </c>
      <c r="D170" s="120" t="str">
        <f>ADMIN1!AA173</f>
        <v>kg</v>
      </c>
      <c r="E170" s="121" t="str">
        <f>_xlfn.IFS($C$3=1, ADMIN1!$AW173, $C$3=2, ADMIN1!$AZ173, $C$3=3, ADMIN1!$BC173, $C$3=4, ADMIN1!$BF173, $C$3=5, ADMIN1!$BI173, $C$3=6, ADMIN1!$BL173, $C$3=7, ADMIN1!$BO173, $C$3=8, ADMIN1!$BR173, $C$3=9, ADMIN1!$BU173, $C$3=10, ADMIN1!$BX173, $C$3=11, ADMIN1!$CA173, $C$3=12, ADMIN1!$CD173, $C$3=13, ADMIN1!$CG173, $C$3=14, ADMIN1!$CJ173, $C$3=15, ADMIN1!$CM173, $C$3=16, ADMIN1!CP173, $C$3=17, ADMIN1!CS173, $C$3=18, ADMIN1!CV173, $C$3=19, ADMIN1!CY173, $C$3=20, ADMIN1!DB173)</f>
        <v>-</v>
      </c>
      <c r="F170" s="122" t="e">
        <f>_xlfn.IFS($C$3=1, ADMIN1!$AX173, $C$3=2, ADMIN1!$BA173, $C$3=3, ADMIN1!$BD173, $C$3=4, ADMIN1!$BG173, $C$3=5, ADMIN1!$BJ173, $C$3=6, ADMIN1!$BM173, $C$3=7, ADMIN1!$BP173, $C$3=8, ADMIN1!$BS173, $C$3=9, ADMIN1!$BV173, $C$3=10, ADMIN1!$BY173, $C$3=11, ADMIN1!$CB173, $C$3=12, ADMIN1!$CE173, $C$3=13, ADMIN1!$CH173, $C$3=14, ADMIN1!$CK173, $C$3=15, ADMIN1!$CN173, $C$3=16, ADMIN1!CQ173, $C$3=17, ADMIN1!CT173, $C$3=18, ADMIN1!CW173, $C$3=19, ADMIN1!CZ173, $C$3=20, ADMIN1!DC173)</f>
        <v>#VALUE!</v>
      </c>
    </row>
    <row r="171" spans="1:6" s="115" customFormat="1" ht="30" customHeight="1" x14ac:dyDescent="0.2">
      <c r="A171" s="119" t="e">
        <f>_xlfn.IFS($C$3=1, ADMIN1!$A174, $C$3=2, ADMIN1!$B174, $C$3=3, ADMIN1!$C174, $C$3=4, ADMIN1!$D174, $C$3=5, ADMIN1!$E174, $C$3=6, ADMIN1!$F174, $C$3=7, ADMIN1!$G174, $C$3=8, ADMIN1!$H174, $C$3=9, ADMIN1!$I174, $C$3=10, ADMIN1!$J174, $C$3=11, ADMIN1!$K174, $C$3=12, ADMIN1!$L174, $C$3=13, ADMIN1!$M174, $C$3=14, ADMIN1!$N174, $C$3=15, ADMIN1!$O174, $C$3=16, ADMIN1!$P174, $C$3=17, ADMIN1!$Q174, $C$3=18, ADMIN1!$R174, $C$3=19, ADMIN1!$S174, $C$3=20, ADMIN1!$T174)</f>
        <v>#VALUE!</v>
      </c>
      <c r="B171" s="120">
        <f>ADMIN1!V174</f>
        <v>3313</v>
      </c>
      <c r="C171" s="338" t="str">
        <f>ADMIN1!W174</f>
        <v>Poivron mini en couleur</v>
      </c>
      <c r="D171" s="120" t="str">
        <f>ADMIN1!AA174</f>
        <v>kg</v>
      </c>
      <c r="E171" s="121" t="str">
        <f>_xlfn.IFS($C$3=1, ADMIN1!$AW174, $C$3=2, ADMIN1!$AZ174, $C$3=3, ADMIN1!$BC174, $C$3=4, ADMIN1!$BF174, $C$3=5, ADMIN1!$BI174, $C$3=6, ADMIN1!$BL174, $C$3=7, ADMIN1!$BO174, $C$3=8, ADMIN1!$BR174, $C$3=9, ADMIN1!$BU174, $C$3=10, ADMIN1!$BX174, $C$3=11, ADMIN1!$CA174, $C$3=12, ADMIN1!$CD174, $C$3=13, ADMIN1!$CG174, $C$3=14, ADMIN1!$CJ174, $C$3=15, ADMIN1!$CM174, $C$3=16, ADMIN1!CP174, $C$3=17, ADMIN1!CS174, $C$3=18, ADMIN1!CV174, $C$3=19, ADMIN1!CY174, $C$3=20, ADMIN1!DB174)</f>
        <v>-</v>
      </c>
      <c r="F171" s="122" t="e">
        <f>_xlfn.IFS($C$3=1, ADMIN1!$AX174, $C$3=2, ADMIN1!$BA174, $C$3=3, ADMIN1!$BD174, $C$3=4, ADMIN1!$BG174, $C$3=5, ADMIN1!$BJ174, $C$3=6, ADMIN1!$BM174, $C$3=7, ADMIN1!$BP174, $C$3=8, ADMIN1!$BS174, $C$3=9, ADMIN1!$BV174, $C$3=10, ADMIN1!$BY174, $C$3=11, ADMIN1!$CB174, $C$3=12, ADMIN1!$CE174, $C$3=13, ADMIN1!$CH174, $C$3=14, ADMIN1!$CK174, $C$3=15, ADMIN1!$CN174, $C$3=16, ADMIN1!CQ174, $C$3=17, ADMIN1!CT174, $C$3=18, ADMIN1!CW174, $C$3=19, ADMIN1!CZ174, $C$3=20, ADMIN1!DC174)</f>
        <v>#VALUE!</v>
      </c>
    </row>
    <row r="172" spans="1:6" s="115" customFormat="1" ht="30" customHeight="1" x14ac:dyDescent="0.2">
      <c r="A172" s="119" t="e">
        <f>_xlfn.IFS($C$3=1, ADMIN1!$A175, $C$3=2, ADMIN1!$B175, $C$3=3, ADMIN1!$C175, $C$3=4, ADMIN1!$D175, $C$3=5, ADMIN1!$E175, $C$3=6, ADMIN1!$F175, $C$3=7, ADMIN1!$G175, $C$3=8, ADMIN1!$H175, $C$3=9, ADMIN1!$I175, $C$3=10, ADMIN1!$J175, $C$3=11, ADMIN1!$K175, $C$3=12, ADMIN1!$L175, $C$3=13, ADMIN1!$M175, $C$3=14, ADMIN1!$N175, $C$3=15, ADMIN1!$O175, $C$3=16, ADMIN1!$P175, $C$3=17, ADMIN1!$Q175, $C$3=18, ADMIN1!$R175, $C$3=19, ADMIN1!$S175, $C$3=20, ADMIN1!$T175)</f>
        <v>#VALUE!</v>
      </c>
      <c r="B172" s="120">
        <f>ADMIN1!V175</f>
        <v>1043</v>
      </c>
      <c r="C172" s="338" t="str">
        <f>ADMIN1!W175</f>
        <v>Poivron rouge Ramiro BIO</v>
      </c>
      <c r="D172" s="120" t="str">
        <f>ADMIN1!AA175</f>
        <v>kg</v>
      </c>
      <c r="E172" s="121" t="str">
        <f>_xlfn.IFS($C$3=1, ADMIN1!$AW175, $C$3=2, ADMIN1!$AZ175, $C$3=3, ADMIN1!$BC175, $C$3=4, ADMIN1!$BF175, $C$3=5, ADMIN1!$BI175, $C$3=6, ADMIN1!$BL175, $C$3=7, ADMIN1!$BO175, $C$3=8, ADMIN1!$BR175, $C$3=9, ADMIN1!$BU175, $C$3=10, ADMIN1!$BX175, $C$3=11, ADMIN1!$CA175, $C$3=12, ADMIN1!$CD175, $C$3=13, ADMIN1!$CG175, $C$3=14, ADMIN1!$CJ175, $C$3=15, ADMIN1!$CM175, $C$3=16, ADMIN1!CP175, $C$3=17, ADMIN1!CS175, $C$3=18, ADMIN1!CV175, $C$3=19, ADMIN1!CY175, $C$3=20, ADMIN1!DB175)</f>
        <v>-</v>
      </c>
      <c r="F172" s="122" t="e">
        <f>_xlfn.IFS($C$3=1, ADMIN1!$AX175, $C$3=2, ADMIN1!$BA175, $C$3=3, ADMIN1!$BD175, $C$3=4, ADMIN1!$BG175, $C$3=5, ADMIN1!$BJ175, $C$3=6, ADMIN1!$BM175, $C$3=7, ADMIN1!$BP175, $C$3=8, ADMIN1!$BS175, $C$3=9, ADMIN1!$BV175, $C$3=10, ADMIN1!$BY175, $C$3=11, ADMIN1!$CB175, $C$3=12, ADMIN1!$CE175, $C$3=13, ADMIN1!$CH175, $C$3=14, ADMIN1!$CK175, $C$3=15, ADMIN1!$CN175, $C$3=16, ADMIN1!CQ175, $C$3=17, ADMIN1!CT175, $C$3=18, ADMIN1!CW175, $C$3=19, ADMIN1!CZ175, $C$3=20, ADMIN1!DC175)</f>
        <v>#VALUE!</v>
      </c>
    </row>
    <row r="173" spans="1:6" s="115" customFormat="1" ht="30" customHeight="1" x14ac:dyDescent="0.2">
      <c r="A173" s="119" t="e">
        <f>_xlfn.IFS($C$3=1, ADMIN1!$A176, $C$3=2, ADMIN1!$B176, $C$3=3, ADMIN1!$C176, $C$3=4, ADMIN1!$D176, $C$3=5, ADMIN1!$E176, $C$3=6, ADMIN1!$F176, $C$3=7, ADMIN1!$G176, $C$3=8, ADMIN1!$H176, $C$3=9, ADMIN1!$I176, $C$3=10, ADMIN1!$J176, $C$3=11, ADMIN1!$K176, $C$3=12, ADMIN1!$L176, $C$3=13, ADMIN1!$M176, $C$3=14, ADMIN1!$N176, $C$3=15, ADMIN1!$O176, $C$3=16, ADMIN1!$P176, $C$3=17, ADMIN1!$Q176, $C$3=18, ADMIN1!$R176, $C$3=19, ADMIN1!$S176, $C$3=20, ADMIN1!$T176)</f>
        <v>#VALUE!</v>
      </c>
      <c r="B173" s="120">
        <f>ADMIN1!V176</f>
        <v>6041</v>
      </c>
      <c r="C173" s="338" t="str">
        <f>ADMIN1!W176</f>
        <v>Polen Frais BIO (bocal 500g)</v>
      </c>
      <c r="D173" s="120" t="str">
        <f>ADMIN1!AA176</f>
        <v>Pièce</v>
      </c>
      <c r="E173" s="121" t="str">
        <f>_xlfn.IFS($C$3=1, ADMIN1!$AW176, $C$3=2, ADMIN1!$AZ176, $C$3=3, ADMIN1!$BC176, $C$3=4, ADMIN1!$BF176, $C$3=5, ADMIN1!$BI176, $C$3=6, ADMIN1!$BL176, $C$3=7, ADMIN1!$BO176, $C$3=8, ADMIN1!$BR176, $C$3=9, ADMIN1!$BU176, $C$3=10, ADMIN1!$BX176, $C$3=11, ADMIN1!$CA176, $C$3=12, ADMIN1!$CD176, $C$3=13, ADMIN1!$CG176, $C$3=14, ADMIN1!$CJ176, $C$3=15, ADMIN1!$CM176, $C$3=16, ADMIN1!CP176, $C$3=17, ADMIN1!CS176, $C$3=18, ADMIN1!CV176, $C$3=19, ADMIN1!CY176, $C$3=20, ADMIN1!DB176)</f>
        <v>-</v>
      </c>
      <c r="F173" s="122" t="e">
        <f>_xlfn.IFS($C$3=1, ADMIN1!$AX176, $C$3=2, ADMIN1!$BA176, $C$3=3, ADMIN1!$BD176, $C$3=4, ADMIN1!$BG176, $C$3=5, ADMIN1!$BJ176, $C$3=6, ADMIN1!$BM176, $C$3=7, ADMIN1!$BP176, $C$3=8, ADMIN1!$BS176, $C$3=9, ADMIN1!$BV176, $C$3=10, ADMIN1!$BY176, $C$3=11, ADMIN1!$CB176, $C$3=12, ADMIN1!$CE176, $C$3=13, ADMIN1!$CH176, $C$3=14, ADMIN1!$CK176, $C$3=15, ADMIN1!$CN176, $C$3=16, ADMIN1!CQ176, $C$3=17, ADMIN1!CT176, $C$3=18, ADMIN1!CW176, $C$3=19, ADMIN1!CZ176, $C$3=20, ADMIN1!DC176)</f>
        <v>#VALUE!</v>
      </c>
    </row>
    <row r="174" spans="1:6" s="115" customFormat="1" ht="30" customHeight="1" x14ac:dyDescent="0.2">
      <c r="A174" s="119" t="e">
        <f>_xlfn.IFS($C$3=1, ADMIN1!$A177, $C$3=2, ADMIN1!$B177, $C$3=3, ADMIN1!$C177, $C$3=4, ADMIN1!$D177, $C$3=5, ADMIN1!$E177, $C$3=6, ADMIN1!$F177, $C$3=7, ADMIN1!$G177, $C$3=8, ADMIN1!$H177, $C$3=9, ADMIN1!$I177, $C$3=10, ADMIN1!$J177, $C$3=11, ADMIN1!$K177, $C$3=12, ADMIN1!$L177, $C$3=13, ADMIN1!$M177, $C$3=14, ADMIN1!$N177, $C$3=15, ADMIN1!$O177, $C$3=16, ADMIN1!$P177, $C$3=17, ADMIN1!$Q177, $C$3=18, ADMIN1!$R177, $C$3=19, ADMIN1!$S177, $C$3=20, ADMIN1!$T177)</f>
        <v>#VALUE!</v>
      </c>
      <c r="B174" s="120" t="str">
        <f>ADMIN1!V177</f>
        <v>1564</v>
      </c>
      <c r="C174" s="338" t="str">
        <f>ADMIN1!W177</f>
        <v>Polen sec BIO (bocal 500g)</v>
      </c>
      <c r="D174" s="120" t="str">
        <f>ADMIN1!AA177</f>
        <v>Pièce</v>
      </c>
      <c r="E174" s="121" t="str">
        <f>_xlfn.IFS($C$3=1, ADMIN1!$AW177, $C$3=2, ADMIN1!$AZ177, $C$3=3, ADMIN1!$BC177, $C$3=4, ADMIN1!$BF177, $C$3=5, ADMIN1!$BI177, $C$3=6, ADMIN1!$BL177, $C$3=7, ADMIN1!$BO177, $C$3=8, ADMIN1!$BR177, $C$3=9, ADMIN1!$BU177, $C$3=10, ADMIN1!$BX177, $C$3=11, ADMIN1!$CA177, $C$3=12, ADMIN1!$CD177, $C$3=13, ADMIN1!$CG177, $C$3=14, ADMIN1!$CJ177, $C$3=15, ADMIN1!$CM177, $C$3=16, ADMIN1!CP177, $C$3=17, ADMIN1!CS177, $C$3=18, ADMIN1!CV177, $C$3=19, ADMIN1!CY177, $C$3=20, ADMIN1!DB177)</f>
        <v>-</v>
      </c>
      <c r="F174" s="122" t="e">
        <f>_xlfn.IFS($C$3=1, ADMIN1!$AX177, $C$3=2, ADMIN1!$BA177, $C$3=3, ADMIN1!$BD177, $C$3=4, ADMIN1!$BG177, $C$3=5, ADMIN1!$BJ177, $C$3=6, ADMIN1!$BM177, $C$3=7, ADMIN1!$BP177, $C$3=8, ADMIN1!$BS177, $C$3=9, ADMIN1!$BV177, $C$3=10, ADMIN1!$BY177, $C$3=11, ADMIN1!$CB177, $C$3=12, ADMIN1!$CE177, $C$3=13, ADMIN1!$CH177, $C$3=14, ADMIN1!$CK177, $C$3=15, ADMIN1!$CN177, $C$3=16, ADMIN1!CQ177, $C$3=17, ADMIN1!CT177, $C$3=18, ADMIN1!CW177, $C$3=19, ADMIN1!CZ177, $C$3=20, ADMIN1!DC177)</f>
        <v>#VALUE!</v>
      </c>
    </row>
    <row r="175" spans="1:6" s="115" customFormat="1" ht="30" customHeight="1" x14ac:dyDescent="0.2">
      <c r="A175" s="119" t="e">
        <f>_xlfn.IFS($C$3=1, ADMIN1!$A178, $C$3=2, ADMIN1!$B178, $C$3=3, ADMIN1!$C178, $C$3=4, ADMIN1!$D178, $C$3=5, ADMIN1!$E178, $C$3=6, ADMIN1!$F178, $C$3=7, ADMIN1!$G178, $C$3=8, ADMIN1!$H178, $C$3=9, ADMIN1!$I178, $C$3=10, ADMIN1!$J178, $C$3=11, ADMIN1!$K178, $C$3=12, ADMIN1!$L178, $C$3=13, ADMIN1!$M178, $C$3=14, ADMIN1!$N178, $C$3=15, ADMIN1!$O178, $C$3=16, ADMIN1!$P178, $C$3=17, ADMIN1!$Q178, $C$3=18, ADMIN1!$R178, $C$3=19, ADMIN1!$S178, $C$3=20, ADMIN1!$T178)</f>
        <v>#VALUE!</v>
      </c>
      <c r="B175" s="120">
        <f>ADMIN1!V178</f>
        <v>6121</v>
      </c>
      <c r="C175" s="338" t="str">
        <f>ADMIN1!W178</f>
        <v>Pomme de terre Lucinda blanche BIO</v>
      </c>
      <c r="D175" s="120" t="str">
        <f>ADMIN1!AA178</f>
        <v>kg</v>
      </c>
      <c r="E175" s="121" t="str">
        <f>_xlfn.IFS($C$3=1, ADMIN1!$AW178, $C$3=2, ADMIN1!$AZ178, $C$3=3, ADMIN1!$BC178, $C$3=4, ADMIN1!$BF178, $C$3=5, ADMIN1!$BI178, $C$3=6, ADMIN1!$BL178, $C$3=7, ADMIN1!$BO178, $C$3=8, ADMIN1!$BR178, $C$3=9, ADMIN1!$BU178, $C$3=10, ADMIN1!$BX178, $C$3=11, ADMIN1!$CA178, $C$3=12, ADMIN1!$CD178, $C$3=13, ADMIN1!$CG178, $C$3=14, ADMIN1!$CJ178, $C$3=15, ADMIN1!$CM178, $C$3=16, ADMIN1!CP178, $C$3=17, ADMIN1!CS178, $C$3=18, ADMIN1!CV178, $C$3=19, ADMIN1!CY178, $C$3=20, ADMIN1!DB178)</f>
        <v>-</v>
      </c>
      <c r="F175" s="122" t="e">
        <f>_xlfn.IFS($C$3=1, ADMIN1!$AX178, $C$3=2, ADMIN1!$BA178, $C$3=3, ADMIN1!$BD178, $C$3=4, ADMIN1!$BG178, $C$3=5, ADMIN1!$BJ178, $C$3=6, ADMIN1!$BM178, $C$3=7, ADMIN1!$BP178, $C$3=8, ADMIN1!$BS178, $C$3=9, ADMIN1!$BV178, $C$3=10, ADMIN1!$BY178, $C$3=11, ADMIN1!$CB178, $C$3=12, ADMIN1!$CE178, $C$3=13, ADMIN1!$CH178, $C$3=14, ADMIN1!$CK178, $C$3=15, ADMIN1!$CN178, $C$3=16, ADMIN1!CQ178, $C$3=17, ADMIN1!CT178, $C$3=18, ADMIN1!CW178, $C$3=19, ADMIN1!CZ178, $C$3=20, ADMIN1!DC178)</f>
        <v>#VALUE!</v>
      </c>
    </row>
    <row r="176" spans="1:6" s="115" customFormat="1" ht="30" customHeight="1" x14ac:dyDescent="0.2">
      <c r="A176" s="119" t="e">
        <f>_xlfn.IFS($C$3=1, ADMIN1!$A179, $C$3=2, ADMIN1!$B179, $C$3=3, ADMIN1!$C179, $C$3=4, ADMIN1!$D179, $C$3=5, ADMIN1!$E179, $C$3=6, ADMIN1!$F179, $C$3=7, ADMIN1!$G179, $C$3=8, ADMIN1!$H179, $C$3=9, ADMIN1!$I179, $C$3=10, ADMIN1!$J179, $C$3=11, ADMIN1!$K179, $C$3=12, ADMIN1!$L179, $C$3=13, ADMIN1!$M179, $C$3=14, ADMIN1!$N179, $C$3=15, ADMIN1!$O179, $C$3=16, ADMIN1!$P179, $C$3=17, ADMIN1!$Q179, $C$3=18, ADMIN1!$R179, $C$3=19, ADMIN1!$S179, $C$3=20, ADMIN1!$T179)</f>
        <v>#VALUE!</v>
      </c>
      <c r="B176" s="120">
        <f>ADMIN1!V179</f>
        <v>1147</v>
      </c>
      <c r="C176" s="338" t="str">
        <f>ADMIN1!W179</f>
        <v>Pomme de terre rouge BIO</v>
      </c>
      <c r="D176" s="120" t="str">
        <f>ADMIN1!AA179</f>
        <v>kg</v>
      </c>
      <c r="E176" s="121" t="str">
        <f>_xlfn.IFS($C$3=1, ADMIN1!$AW179, $C$3=2, ADMIN1!$AZ179, $C$3=3, ADMIN1!$BC179, $C$3=4, ADMIN1!$BF179, $C$3=5, ADMIN1!$BI179, $C$3=6, ADMIN1!$BL179, $C$3=7, ADMIN1!$BO179, $C$3=8, ADMIN1!$BR179, $C$3=9, ADMIN1!$BU179, $C$3=10, ADMIN1!$BX179, $C$3=11, ADMIN1!$CA179, $C$3=12, ADMIN1!$CD179, $C$3=13, ADMIN1!$CG179, $C$3=14, ADMIN1!$CJ179, $C$3=15, ADMIN1!$CM179, $C$3=16, ADMIN1!CP179, $C$3=17, ADMIN1!CS179, $C$3=18, ADMIN1!CV179, $C$3=19, ADMIN1!CY179, $C$3=20, ADMIN1!DB179)</f>
        <v>-</v>
      </c>
      <c r="F176" s="122" t="e">
        <f>_xlfn.IFS($C$3=1, ADMIN1!$AX179, $C$3=2, ADMIN1!$BA179, $C$3=3, ADMIN1!$BD179, $C$3=4, ADMIN1!$BG179, $C$3=5, ADMIN1!$BJ179, $C$3=6, ADMIN1!$BM179, $C$3=7, ADMIN1!$BP179, $C$3=8, ADMIN1!$BS179, $C$3=9, ADMIN1!$BV179, $C$3=10, ADMIN1!$BY179, $C$3=11, ADMIN1!$CB179, $C$3=12, ADMIN1!$CE179, $C$3=13, ADMIN1!$CH179, $C$3=14, ADMIN1!$CK179, $C$3=15, ADMIN1!$CN179, $C$3=16, ADMIN1!CQ179, $C$3=17, ADMIN1!CT179, $C$3=18, ADMIN1!CW179, $C$3=19, ADMIN1!CZ179, $C$3=20, ADMIN1!DC179)</f>
        <v>#VALUE!</v>
      </c>
    </row>
    <row r="177" spans="1:6" s="115" customFormat="1" ht="30" customHeight="1" x14ac:dyDescent="0.2">
      <c r="A177" s="119" t="e">
        <f>_xlfn.IFS($C$3=1, ADMIN1!$A180, $C$3=2, ADMIN1!$B180, $C$3=3, ADMIN1!$C180, $C$3=4, ADMIN1!$D180, $C$3=5, ADMIN1!$E180, $C$3=6, ADMIN1!$F180, $C$3=7, ADMIN1!$G180, $C$3=8, ADMIN1!$H180, $C$3=9, ADMIN1!$I180, $C$3=10, ADMIN1!$J180, $C$3=11, ADMIN1!$K180, $C$3=12, ADMIN1!$L180, $C$3=13, ADMIN1!$M180, $C$3=14, ADMIN1!$N180, $C$3=15, ADMIN1!$O180, $C$3=16, ADMIN1!$P180, $C$3=17, ADMIN1!$Q180, $C$3=18, ADMIN1!$R180, $C$3=19, ADMIN1!$S180, $C$3=20, ADMIN1!$T180)</f>
        <v>#VALUE!</v>
      </c>
      <c r="B177" s="120" t="str">
        <f>ADMIN1!V180</f>
        <v>5124-3852</v>
      </c>
      <c r="C177" s="338" t="str">
        <f>ADMIN1!W180</f>
        <v>Pomme Golden</v>
      </c>
      <c r="D177" s="120" t="str">
        <f>ADMIN1!AA180</f>
        <v>kg</v>
      </c>
      <c r="E177" s="121" t="str">
        <f>_xlfn.IFS($C$3=1, ADMIN1!$AW180, $C$3=2, ADMIN1!$AZ180, $C$3=3, ADMIN1!$BC180, $C$3=4, ADMIN1!$BF180, $C$3=5, ADMIN1!$BI180, $C$3=6, ADMIN1!$BL180, $C$3=7, ADMIN1!$BO180, $C$3=8, ADMIN1!$BR180, $C$3=9, ADMIN1!$BU180, $C$3=10, ADMIN1!$BX180, $C$3=11, ADMIN1!$CA180, $C$3=12, ADMIN1!$CD180, $C$3=13, ADMIN1!$CG180, $C$3=14, ADMIN1!$CJ180, $C$3=15, ADMIN1!$CM180, $C$3=16, ADMIN1!CP180, $C$3=17, ADMIN1!CS180, $C$3=18, ADMIN1!CV180, $C$3=19, ADMIN1!CY180, $C$3=20, ADMIN1!DB180)</f>
        <v>-</v>
      </c>
      <c r="F177" s="122" t="e">
        <f>_xlfn.IFS($C$3=1, ADMIN1!$AX180, $C$3=2, ADMIN1!$BA180, $C$3=3, ADMIN1!$BD180, $C$3=4, ADMIN1!$BG180, $C$3=5, ADMIN1!$BJ180, $C$3=6, ADMIN1!$BM180, $C$3=7, ADMIN1!$BP180, $C$3=8, ADMIN1!$BS180, $C$3=9, ADMIN1!$BV180, $C$3=10, ADMIN1!$BY180, $C$3=11, ADMIN1!$CB180, $C$3=12, ADMIN1!$CE180, $C$3=13, ADMIN1!$CH180, $C$3=14, ADMIN1!$CK180, $C$3=15, ADMIN1!$CN180, $C$3=16, ADMIN1!CQ180, $C$3=17, ADMIN1!CT180, $C$3=18, ADMIN1!CW180, $C$3=19, ADMIN1!CZ180, $C$3=20, ADMIN1!DC180)</f>
        <v>#VALUE!</v>
      </c>
    </row>
    <row r="178" spans="1:6" s="115" customFormat="1" ht="30" customHeight="1" x14ac:dyDescent="0.2">
      <c r="A178" s="119" t="e">
        <f>_xlfn.IFS($C$3=1, ADMIN1!$A181, $C$3=2, ADMIN1!$B181, $C$3=3, ADMIN1!$C181, $C$3=4, ADMIN1!$D181, $C$3=5, ADMIN1!$E181, $C$3=6, ADMIN1!$F181, $C$3=7, ADMIN1!$G181, $C$3=8, ADMIN1!$H181, $C$3=9, ADMIN1!$I181, $C$3=10, ADMIN1!$J181, $C$3=11, ADMIN1!$K181, $C$3=12, ADMIN1!$L181, $C$3=13, ADMIN1!$M181, $C$3=14, ADMIN1!$N181, $C$3=15, ADMIN1!$O181, $C$3=16, ADMIN1!$P181, $C$3=17, ADMIN1!$Q181, $C$3=18, ADMIN1!$R181, $C$3=19, ADMIN1!$S181, $C$3=20, ADMIN1!$T181)</f>
        <v>#VALUE!</v>
      </c>
      <c r="B178" s="120">
        <f>ADMIN1!V181</f>
        <v>3973</v>
      </c>
      <c r="C178" s="338" t="str">
        <f>ADMIN1!W181</f>
        <v>Pomme Granny Smith</v>
      </c>
      <c r="D178" s="120" t="str">
        <f>ADMIN1!AA181</f>
        <v>kg</v>
      </c>
      <c r="E178" s="121" t="str">
        <f>_xlfn.IFS($C$3=1, ADMIN1!$AW181, $C$3=2, ADMIN1!$AZ181, $C$3=3, ADMIN1!$BC181, $C$3=4, ADMIN1!$BF181, $C$3=5, ADMIN1!$BI181, $C$3=6, ADMIN1!$BL181, $C$3=7, ADMIN1!$BO181, $C$3=8, ADMIN1!$BR181, $C$3=9, ADMIN1!$BU181, $C$3=10, ADMIN1!$BX181, $C$3=11, ADMIN1!$CA181, $C$3=12, ADMIN1!$CD181, $C$3=13, ADMIN1!$CG181, $C$3=14, ADMIN1!$CJ181, $C$3=15, ADMIN1!$CM181, $C$3=16, ADMIN1!CP181, $C$3=17, ADMIN1!CS181, $C$3=18, ADMIN1!CV181, $C$3=19, ADMIN1!CY181, $C$3=20, ADMIN1!DB181)</f>
        <v>-</v>
      </c>
      <c r="F178" s="122" t="e">
        <f>_xlfn.IFS($C$3=1, ADMIN1!$AX181, $C$3=2, ADMIN1!$BA181, $C$3=3, ADMIN1!$BD181, $C$3=4, ADMIN1!$BG181, $C$3=5, ADMIN1!$BJ181, $C$3=6, ADMIN1!$BM181, $C$3=7, ADMIN1!$BP181, $C$3=8, ADMIN1!$BS181, $C$3=9, ADMIN1!$BV181, $C$3=10, ADMIN1!$BY181, $C$3=11, ADMIN1!$CB181, $C$3=12, ADMIN1!$CE181, $C$3=13, ADMIN1!$CH181, $C$3=14, ADMIN1!$CK181, $C$3=15, ADMIN1!$CN181, $C$3=16, ADMIN1!CQ181, $C$3=17, ADMIN1!CT181, $C$3=18, ADMIN1!CW181, $C$3=19, ADMIN1!CZ181, $C$3=20, ADMIN1!DC181)</f>
        <v>#VALUE!</v>
      </c>
    </row>
    <row r="179" spans="1:6" s="115" customFormat="1" ht="30" customHeight="1" x14ac:dyDescent="0.2">
      <c r="A179" s="119" t="e">
        <f>_xlfn.IFS($C$3=1, ADMIN1!$A182, $C$3=2, ADMIN1!$B182, $C$3=3, ADMIN1!$C182, $C$3=4, ADMIN1!$D182, $C$3=5, ADMIN1!$E182, $C$3=6, ADMIN1!$F182, $C$3=7, ADMIN1!$G182, $C$3=8, ADMIN1!$H182, $C$3=9, ADMIN1!$I182, $C$3=10, ADMIN1!$J182, $C$3=11, ADMIN1!$K182, $C$3=12, ADMIN1!$L182, $C$3=13, ADMIN1!$M182, $C$3=14, ADMIN1!$N182, $C$3=15, ADMIN1!$O182, $C$3=16, ADMIN1!$P182, $C$3=17, ADMIN1!$Q182, $C$3=18, ADMIN1!$R182, $C$3=19, ADMIN1!$S182, $C$3=20, ADMIN1!$T182)</f>
        <v>#VALUE!</v>
      </c>
      <c r="B179" s="120">
        <f>ADMIN1!V182</f>
        <v>3706</v>
      </c>
      <c r="C179" s="338" t="str">
        <f>ADMIN1!W182</f>
        <v>Pomme Reineta</v>
      </c>
      <c r="D179" s="120" t="str">
        <f>ADMIN1!AA182</f>
        <v>kg</v>
      </c>
      <c r="E179" s="121" t="str">
        <f>_xlfn.IFS($C$3=1, ADMIN1!$AW182, $C$3=2, ADMIN1!$AZ182, $C$3=3, ADMIN1!$BC182, $C$3=4, ADMIN1!$BF182, $C$3=5, ADMIN1!$BI182, $C$3=6, ADMIN1!$BL182, $C$3=7, ADMIN1!$BO182, $C$3=8, ADMIN1!$BR182, $C$3=9, ADMIN1!$BU182, $C$3=10, ADMIN1!$BX182, $C$3=11, ADMIN1!$CA182, $C$3=12, ADMIN1!$CD182, $C$3=13, ADMIN1!$CG182, $C$3=14, ADMIN1!$CJ182, $C$3=15, ADMIN1!$CM182, $C$3=16, ADMIN1!CP182, $C$3=17, ADMIN1!CS182, $C$3=18, ADMIN1!CV182, $C$3=19, ADMIN1!CY182, $C$3=20, ADMIN1!DB182)</f>
        <v>-</v>
      </c>
      <c r="F179" s="122" t="e">
        <f>_xlfn.IFS($C$3=1, ADMIN1!$AX182, $C$3=2, ADMIN1!$BA182, $C$3=3, ADMIN1!$BD182, $C$3=4, ADMIN1!$BG182, $C$3=5, ADMIN1!$BJ182, $C$3=6, ADMIN1!$BM182, $C$3=7, ADMIN1!$BP182, $C$3=8, ADMIN1!$BS182, $C$3=9, ADMIN1!$BV182, $C$3=10, ADMIN1!$BY182, $C$3=11, ADMIN1!$CB182, $C$3=12, ADMIN1!$CE182, $C$3=13, ADMIN1!$CH182, $C$3=14, ADMIN1!$CK182, $C$3=15, ADMIN1!$CN182, $C$3=16, ADMIN1!CQ182, $C$3=17, ADMIN1!CT182, $C$3=18, ADMIN1!CW182, $C$3=19, ADMIN1!CZ182, $C$3=20, ADMIN1!DC182)</f>
        <v>#VALUE!</v>
      </c>
    </row>
    <row r="180" spans="1:6" s="115" customFormat="1" ht="30" customHeight="1" x14ac:dyDescent="0.2">
      <c r="A180" s="119" t="e">
        <f>_xlfn.IFS($C$3=1, ADMIN1!$A183, $C$3=2, ADMIN1!$B183, $C$3=3, ADMIN1!$C183, $C$3=4, ADMIN1!$D183, $C$3=5, ADMIN1!$E183, $C$3=6, ADMIN1!$F183, $C$3=7, ADMIN1!$G183, $C$3=8, ADMIN1!$H183, $C$3=9, ADMIN1!$I183, $C$3=10, ADMIN1!$J183, $C$3=11, ADMIN1!$K183, $C$3=12, ADMIN1!$L183, $C$3=13, ADMIN1!$M183, $C$3=14, ADMIN1!$N183, $C$3=15, ADMIN1!$O183, $C$3=16, ADMIN1!$P183, $C$3=17, ADMIN1!$Q183, $C$3=18, ADMIN1!$R183, $C$3=19, ADMIN1!$S183, $C$3=20, ADMIN1!$T183)</f>
        <v>#VALUE!</v>
      </c>
      <c r="B180" s="120">
        <f>ADMIN1!V183</f>
        <v>3145</v>
      </c>
      <c r="C180" s="338" t="str">
        <f>ADMIN1!W183</f>
        <v>Pomme rouge Starky</v>
      </c>
      <c r="D180" s="120" t="str">
        <f>ADMIN1!AA183</f>
        <v>kg</v>
      </c>
      <c r="E180" s="121" t="str">
        <f>_xlfn.IFS($C$3=1, ADMIN1!$AW183, $C$3=2, ADMIN1!$AZ183, $C$3=3, ADMIN1!$BC183, $C$3=4, ADMIN1!$BF183, $C$3=5, ADMIN1!$BI183, $C$3=6, ADMIN1!$BL183, $C$3=7, ADMIN1!$BO183, $C$3=8, ADMIN1!$BR183, $C$3=9, ADMIN1!$BU183, $C$3=10, ADMIN1!$BX183, $C$3=11, ADMIN1!$CA183, $C$3=12, ADMIN1!$CD183, $C$3=13, ADMIN1!$CG183, $C$3=14, ADMIN1!$CJ183, $C$3=15, ADMIN1!$CM183, $C$3=16, ADMIN1!CP183, $C$3=17, ADMIN1!CS183, $C$3=18, ADMIN1!CV183, $C$3=19, ADMIN1!CY183, $C$3=20, ADMIN1!DB183)</f>
        <v>-</v>
      </c>
      <c r="F180" s="122" t="e">
        <f>_xlfn.IFS($C$3=1, ADMIN1!$AX183, $C$3=2, ADMIN1!$BA183, $C$3=3, ADMIN1!$BD183, $C$3=4, ADMIN1!$BG183, $C$3=5, ADMIN1!$BJ183, $C$3=6, ADMIN1!$BM183, $C$3=7, ADMIN1!$BP183, $C$3=8, ADMIN1!$BS183, $C$3=9, ADMIN1!$BV183, $C$3=10, ADMIN1!$BY183, $C$3=11, ADMIN1!$CB183, $C$3=12, ADMIN1!$CE183, $C$3=13, ADMIN1!$CH183, $C$3=14, ADMIN1!$CK183, $C$3=15, ADMIN1!$CN183, $C$3=16, ADMIN1!CQ183, $C$3=17, ADMIN1!CT183, $C$3=18, ADMIN1!CW183, $C$3=19, ADMIN1!CZ183, $C$3=20, ADMIN1!DC183)</f>
        <v>#VALUE!</v>
      </c>
    </row>
    <row r="181" spans="1:6" s="115" customFormat="1" ht="30" customHeight="1" x14ac:dyDescent="0.2">
      <c r="A181" s="119" t="e">
        <f>_xlfn.IFS($C$3=1, ADMIN1!$A184, $C$3=2, ADMIN1!$B184, $C$3=3, ADMIN1!$C184, $C$3=4, ADMIN1!$D184, $C$3=5, ADMIN1!$E184, $C$3=6, ADMIN1!$F184, $C$3=7, ADMIN1!$G184, $C$3=8, ADMIN1!$H184, $C$3=9, ADMIN1!$I184, $C$3=10, ADMIN1!$J184, $C$3=11, ADMIN1!$K184, $C$3=12, ADMIN1!$L184, $C$3=13, ADMIN1!$M184, $C$3=14, ADMIN1!$N184, $C$3=15, ADMIN1!$O184, $C$3=16, ADMIN1!$P184, $C$3=17, ADMIN1!$Q184, $C$3=18, ADMIN1!$R184, $C$3=19, ADMIN1!$S184, $C$3=20, ADMIN1!$T184)</f>
        <v>#VALUE!</v>
      </c>
      <c r="B181" s="120">
        <f>ADMIN1!V184</f>
        <v>5149</v>
      </c>
      <c r="C181" s="338" t="str">
        <f>ADMIN1!W184</f>
        <v>Pomme rouge Top Red</v>
      </c>
      <c r="D181" s="120" t="str">
        <f>ADMIN1!AA184</f>
        <v>kg</v>
      </c>
      <c r="E181" s="121" t="str">
        <f>_xlfn.IFS($C$3=1, ADMIN1!$AW184, $C$3=2, ADMIN1!$AZ184, $C$3=3, ADMIN1!$BC184, $C$3=4, ADMIN1!$BF184, $C$3=5, ADMIN1!$BI184, $C$3=6, ADMIN1!$BL184, $C$3=7, ADMIN1!$BO184, $C$3=8, ADMIN1!$BR184, $C$3=9, ADMIN1!$BU184, $C$3=10, ADMIN1!$BX184, $C$3=11, ADMIN1!$CA184, $C$3=12, ADMIN1!$CD184, $C$3=13, ADMIN1!$CG184, $C$3=14, ADMIN1!$CJ184, $C$3=15, ADMIN1!$CM184, $C$3=16, ADMIN1!CP184, $C$3=17, ADMIN1!CS184, $C$3=18, ADMIN1!CV184, $C$3=19, ADMIN1!CY184, $C$3=20, ADMIN1!DB184)</f>
        <v>-</v>
      </c>
      <c r="F181" s="122" t="e">
        <f>_xlfn.IFS($C$3=1, ADMIN1!$AX184, $C$3=2, ADMIN1!$BA184, $C$3=3, ADMIN1!$BD184, $C$3=4, ADMIN1!$BG184, $C$3=5, ADMIN1!$BJ184, $C$3=6, ADMIN1!$BM184, $C$3=7, ADMIN1!$BP184, $C$3=8, ADMIN1!$BS184, $C$3=9, ADMIN1!$BV184, $C$3=10, ADMIN1!$BY184, $C$3=11, ADMIN1!$CB184, $C$3=12, ADMIN1!$CE184, $C$3=13, ADMIN1!$CH184, $C$3=14, ADMIN1!$CK184, $C$3=15, ADMIN1!$CN184, $C$3=16, ADMIN1!CQ184, $C$3=17, ADMIN1!CT184, $C$3=18, ADMIN1!CW184, $C$3=19, ADMIN1!CZ184, $C$3=20, ADMIN1!DC184)</f>
        <v>#VALUE!</v>
      </c>
    </row>
    <row r="182" spans="1:6" s="115" customFormat="1" ht="30" customHeight="1" x14ac:dyDescent="0.2">
      <c r="A182" s="119" t="e">
        <f>_xlfn.IFS($C$3=1, ADMIN1!$A185, $C$3=2, ADMIN1!$B185, $C$3=3, ADMIN1!$C185, $C$3=4, ADMIN1!$D185, $C$3=5, ADMIN1!$E185, $C$3=6, ADMIN1!$F185, $C$3=7, ADMIN1!$G185, $C$3=8, ADMIN1!$H185, $C$3=9, ADMIN1!$I185, $C$3=10, ADMIN1!$J185, $C$3=11, ADMIN1!$K185, $C$3=12, ADMIN1!$L185, $C$3=13, ADMIN1!$M185, $C$3=14, ADMIN1!$N185, $C$3=15, ADMIN1!$O185, $C$3=16, ADMIN1!$P185, $C$3=17, ADMIN1!$Q185, $C$3=18, ADMIN1!$R185, $C$3=19, ADMIN1!$S185, $C$3=20, ADMIN1!$T185)</f>
        <v>#VALUE!</v>
      </c>
      <c r="B182" s="120">
        <f>ADMIN1!V185</f>
        <v>3876</v>
      </c>
      <c r="C182" s="338" t="str">
        <f>ADMIN1!W185</f>
        <v>Pomme verte Doncella</v>
      </c>
      <c r="D182" s="120" t="str">
        <f>ADMIN1!AA185</f>
        <v>kg</v>
      </c>
      <c r="E182" s="121" t="str">
        <f>_xlfn.IFS($C$3=1, ADMIN1!$AW185, $C$3=2, ADMIN1!$AZ185, $C$3=3, ADMIN1!$BC185, $C$3=4, ADMIN1!$BF185, $C$3=5, ADMIN1!$BI185, $C$3=6, ADMIN1!$BL185, $C$3=7, ADMIN1!$BO185, $C$3=8, ADMIN1!$BR185, $C$3=9, ADMIN1!$BU185, $C$3=10, ADMIN1!$BX185, $C$3=11, ADMIN1!$CA185, $C$3=12, ADMIN1!$CD185, $C$3=13, ADMIN1!$CG185, $C$3=14, ADMIN1!$CJ185, $C$3=15, ADMIN1!$CM185, $C$3=16, ADMIN1!CP185, $C$3=17, ADMIN1!CS185, $C$3=18, ADMIN1!CV185, $C$3=19, ADMIN1!CY185, $C$3=20, ADMIN1!DB185)</f>
        <v>-</v>
      </c>
      <c r="F182" s="122" t="e">
        <f>_xlfn.IFS($C$3=1, ADMIN1!$AX185, $C$3=2, ADMIN1!$BA185, $C$3=3, ADMIN1!$BD185, $C$3=4, ADMIN1!$BG185, $C$3=5, ADMIN1!$BJ185, $C$3=6, ADMIN1!$BM185, $C$3=7, ADMIN1!$BP185, $C$3=8, ADMIN1!$BS185, $C$3=9, ADMIN1!$BV185, $C$3=10, ADMIN1!$BY185, $C$3=11, ADMIN1!$CB185, $C$3=12, ADMIN1!$CE185, $C$3=13, ADMIN1!$CH185, $C$3=14, ADMIN1!$CK185, $C$3=15, ADMIN1!$CN185, $C$3=16, ADMIN1!CQ185, $C$3=17, ADMIN1!CT185, $C$3=18, ADMIN1!CW185, $C$3=19, ADMIN1!CZ185, $C$3=20, ADMIN1!DC185)</f>
        <v>#VALUE!</v>
      </c>
    </row>
    <row r="183" spans="1:6" s="115" customFormat="1" ht="30" customHeight="1" x14ac:dyDescent="0.2">
      <c r="A183" s="119" t="e">
        <f>_xlfn.IFS($C$3=1, ADMIN1!$A186, $C$3=2, ADMIN1!$B186, $C$3=3, ADMIN1!$C186, $C$3=4, ADMIN1!$D186, $C$3=5, ADMIN1!$E186, $C$3=6, ADMIN1!$F186, $C$3=7, ADMIN1!$G186, $C$3=8, ADMIN1!$H186, $C$3=9, ADMIN1!$I186, $C$3=10, ADMIN1!$J186, $C$3=11, ADMIN1!$K186, $C$3=12, ADMIN1!$L186, $C$3=13, ADMIN1!$M186, $C$3=14, ADMIN1!$N186, $C$3=15, ADMIN1!$O186, $C$3=16, ADMIN1!$P186, $C$3=17, ADMIN1!$Q186, $C$3=18, ADMIN1!$R186, $C$3=19, ADMIN1!$S186, $C$3=20, ADMIN1!$T186)</f>
        <v>#VALUE!</v>
      </c>
      <c r="B183" s="120">
        <f>ADMIN1!V186</f>
        <v>3824</v>
      </c>
      <c r="C183" s="338" t="str">
        <f>ADMIN1!W186</f>
        <v>Radis Daikon</v>
      </c>
      <c r="D183" s="120" t="str">
        <f>ADMIN1!AA186</f>
        <v>kg</v>
      </c>
      <c r="E183" s="121" t="str">
        <f>_xlfn.IFS($C$3=1, ADMIN1!$AW186, $C$3=2, ADMIN1!$AZ186, $C$3=3, ADMIN1!$BC186, $C$3=4, ADMIN1!$BF186, $C$3=5, ADMIN1!$BI186, $C$3=6, ADMIN1!$BL186, $C$3=7, ADMIN1!$BO186, $C$3=8, ADMIN1!$BR186, $C$3=9, ADMIN1!$BU186, $C$3=10, ADMIN1!$BX186, $C$3=11, ADMIN1!$CA186, $C$3=12, ADMIN1!$CD186, $C$3=13, ADMIN1!$CG186, $C$3=14, ADMIN1!$CJ186, $C$3=15, ADMIN1!$CM186, $C$3=16, ADMIN1!CP186, $C$3=17, ADMIN1!CS186, $C$3=18, ADMIN1!CV186, $C$3=19, ADMIN1!CY186, $C$3=20, ADMIN1!DB186)</f>
        <v>-</v>
      </c>
      <c r="F183" s="122" t="e">
        <f>_xlfn.IFS($C$3=1, ADMIN1!$AX186, $C$3=2, ADMIN1!$BA186, $C$3=3, ADMIN1!$BD186, $C$3=4, ADMIN1!$BG186, $C$3=5, ADMIN1!$BJ186, $C$3=6, ADMIN1!$BM186, $C$3=7, ADMIN1!$BP186, $C$3=8, ADMIN1!$BS186, $C$3=9, ADMIN1!$BV186, $C$3=10, ADMIN1!$BY186, $C$3=11, ADMIN1!$CB186, $C$3=12, ADMIN1!$CE186, $C$3=13, ADMIN1!$CH186, $C$3=14, ADMIN1!$CK186, $C$3=15, ADMIN1!$CN186, $C$3=16, ADMIN1!CQ186, $C$3=17, ADMIN1!CT186, $C$3=18, ADMIN1!CW186, $C$3=19, ADMIN1!CZ186, $C$3=20, ADMIN1!DC186)</f>
        <v>#VALUE!</v>
      </c>
    </row>
    <row r="184" spans="1:6" s="115" customFormat="1" ht="30" customHeight="1" x14ac:dyDescent="0.2">
      <c r="A184" s="119" t="e">
        <f>_xlfn.IFS($C$3=1, ADMIN1!$A187, $C$3=2, ADMIN1!$B187, $C$3=3, ADMIN1!$C187, $C$3=4, ADMIN1!$D187, $C$3=5, ADMIN1!$E187, $C$3=6, ADMIN1!$F187, $C$3=7, ADMIN1!$G187, $C$3=8, ADMIN1!$H187, $C$3=9, ADMIN1!$I187, $C$3=10, ADMIN1!$J187, $C$3=11, ADMIN1!$K187, $C$3=12, ADMIN1!$L187, $C$3=13, ADMIN1!$M187, $C$3=14, ADMIN1!$N187, $C$3=15, ADMIN1!$O187, $C$3=16, ADMIN1!$P187, $C$3=17, ADMIN1!$Q187, $C$3=18, ADMIN1!$R187, $C$3=19, ADMIN1!$S187, $C$3=20, ADMIN1!$T187)</f>
        <v>#VALUE!</v>
      </c>
      <c r="B184" s="120">
        <f>ADMIN1!V187</f>
        <v>1073</v>
      </c>
      <c r="C184" s="338" t="str">
        <f>ADMIN1!W187</f>
        <v>Raisin sec Sultana BIO
    - (env. 1kg)</v>
      </c>
      <c r="D184" s="120" t="str">
        <f>ADMIN1!AA187</f>
        <v>Pièce</v>
      </c>
      <c r="E184" s="121" t="str">
        <f>_xlfn.IFS($C$3=1, ADMIN1!$AW187, $C$3=2, ADMIN1!$AZ187, $C$3=3, ADMIN1!$BC187, $C$3=4, ADMIN1!$BF187, $C$3=5, ADMIN1!$BI187, $C$3=6, ADMIN1!$BL187, $C$3=7, ADMIN1!$BO187, $C$3=8, ADMIN1!$BR187, $C$3=9, ADMIN1!$BU187, $C$3=10, ADMIN1!$BX187, $C$3=11, ADMIN1!$CA187, $C$3=12, ADMIN1!$CD187, $C$3=13, ADMIN1!$CG187, $C$3=14, ADMIN1!$CJ187, $C$3=15, ADMIN1!$CM187, $C$3=16, ADMIN1!CP187, $C$3=17, ADMIN1!CS187, $C$3=18, ADMIN1!CV187, $C$3=19, ADMIN1!CY187, $C$3=20, ADMIN1!DB187)</f>
        <v>-</v>
      </c>
      <c r="F184" s="122" t="e">
        <f>_xlfn.IFS($C$3=1, ADMIN1!$AX187, $C$3=2, ADMIN1!$BA187, $C$3=3, ADMIN1!$BD187, $C$3=4, ADMIN1!$BG187, $C$3=5, ADMIN1!$BJ187, $C$3=6, ADMIN1!$BM187, $C$3=7, ADMIN1!$BP187, $C$3=8, ADMIN1!$BS187, $C$3=9, ADMIN1!$BV187, $C$3=10, ADMIN1!$BY187, $C$3=11, ADMIN1!$CB187, $C$3=12, ADMIN1!$CE187, $C$3=13, ADMIN1!$CH187, $C$3=14, ADMIN1!$CK187, $C$3=15, ADMIN1!$CN187, $C$3=16, ADMIN1!CQ187, $C$3=17, ADMIN1!CT187, $C$3=18, ADMIN1!CW187, $C$3=19, ADMIN1!CZ187, $C$3=20, ADMIN1!DC187)</f>
        <v>#VALUE!</v>
      </c>
    </row>
    <row r="185" spans="1:6" s="115" customFormat="1" ht="30" customHeight="1" x14ac:dyDescent="0.2">
      <c r="A185" s="119" t="e">
        <f>_xlfn.IFS($C$3=1, ADMIN1!$A188, $C$3=2, ADMIN1!$B188, $C$3=3, ADMIN1!$C188, $C$3=4, ADMIN1!$D188, $C$3=5, ADMIN1!$E188, $C$3=6, ADMIN1!$F188, $C$3=7, ADMIN1!$G188, $C$3=8, ADMIN1!$H188, $C$3=9, ADMIN1!$I188, $C$3=10, ADMIN1!$J188, $C$3=11, ADMIN1!$K188, $C$3=12, ADMIN1!$L188, $C$3=13, ADMIN1!$M188, $C$3=14, ADMIN1!$N188, $C$3=15, ADMIN1!$O188, $C$3=16, ADMIN1!$P188, $C$3=17, ADMIN1!$Q188, $C$3=18, ADMIN1!$R188, $C$3=19, ADMIN1!$S188, $C$3=20, ADMIN1!$T188)</f>
        <v>#VALUE!</v>
      </c>
      <c r="B185" s="120">
        <f>ADMIN1!V188</f>
        <v>3752</v>
      </c>
      <c r="C185" s="338" t="str">
        <f>ADMIN1!W188</f>
        <v>Raisins secs Muscat en grains
    - (env. 500g)</v>
      </c>
      <c r="D185" s="120" t="str">
        <f>ADMIN1!AA188</f>
        <v>Pièce</v>
      </c>
      <c r="E185" s="121" t="str">
        <f>_xlfn.IFS($C$3=1, ADMIN1!$AW188, $C$3=2, ADMIN1!$AZ188, $C$3=3, ADMIN1!$BC188, $C$3=4, ADMIN1!$BF188, $C$3=5, ADMIN1!$BI188, $C$3=6, ADMIN1!$BL188, $C$3=7, ADMIN1!$BO188, $C$3=8, ADMIN1!$BR188, $C$3=9, ADMIN1!$BU188, $C$3=10, ADMIN1!$BX188, $C$3=11, ADMIN1!$CA188, $C$3=12, ADMIN1!$CD188, $C$3=13, ADMIN1!$CG188, $C$3=14, ADMIN1!$CJ188, $C$3=15, ADMIN1!$CM188, $C$3=16, ADMIN1!CP188, $C$3=17, ADMIN1!CS188, $C$3=18, ADMIN1!CV188, $C$3=19, ADMIN1!CY188, $C$3=20, ADMIN1!DB188)</f>
        <v>-</v>
      </c>
      <c r="F185" s="122" t="e">
        <f>_xlfn.IFS($C$3=1, ADMIN1!$AX188, $C$3=2, ADMIN1!$BA188, $C$3=3, ADMIN1!$BD188, $C$3=4, ADMIN1!$BG188, $C$3=5, ADMIN1!$BJ188, $C$3=6, ADMIN1!$BM188, $C$3=7, ADMIN1!$BP188, $C$3=8, ADMIN1!$BS188, $C$3=9, ADMIN1!$BV188, $C$3=10, ADMIN1!$BY188, $C$3=11, ADMIN1!$CB188, $C$3=12, ADMIN1!$CE188, $C$3=13, ADMIN1!$CH188, $C$3=14, ADMIN1!$CK188, $C$3=15, ADMIN1!$CN188, $C$3=16, ADMIN1!CQ188, $C$3=17, ADMIN1!CT188, $C$3=18, ADMIN1!CW188, $C$3=19, ADMIN1!CZ188, $C$3=20, ADMIN1!DC188)</f>
        <v>#VALUE!</v>
      </c>
    </row>
    <row r="186" spans="1:6" s="115" customFormat="1" ht="30" customHeight="1" x14ac:dyDescent="0.2">
      <c r="A186" s="119" t="e">
        <f>_xlfn.IFS($C$3=1, ADMIN1!$A189, $C$3=2, ADMIN1!$B189, $C$3=3, ADMIN1!$C189, $C$3=4, ADMIN1!$D189, $C$3=5, ADMIN1!$E189, $C$3=6, ADMIN1!$F189, $C$3=7, ADMIN1!$G189, $C$3=8, ADMIN1!$H189, $C$3=9, ADMIN1!$I189, $C$3=10, ADMIN1!$J189, $C$3=11, ADMIN1!$K189, $C$3=12, ADMIN1!$L189, $C$3=13, ADMIN1!$M189, $C$3=14, ADMIN1!$N189, $C$3=15, ADMIN1!$O189, $C$3=16, ADMIN1!$P189, $C$3=17, ADMIN1!$Q189, $C$3=18, ADMIN1!$R189, $C$3=19, ADMIN1!$S189, $C$3=20, ADMIN1!$T189)</f>
        <v>#VALUE!</v>
      </c>
      <c r="B186" s="120">
        <f>ADMIN1!V189</f>
        <v>3713</v>
      </c>
      <c r="C186" s="338" t="str">
        <f>ADMIN1!W189</f>
        <v>Sel rose de l'Himalaya moulu
    - (sous vide, env. 1kg)</v>
      </c>
      <c r="D186" s="120" t="str">
        <f>ADMIN1!AA189</f>
        <v>kg</v>
      </c>
      <c r="E186" s="121" t="str">
        <f>_xlfn.IFS($C$3=1, ADMIN1!$AW189, $C$3=2, ADMIN1!$AZ189, $C$3=3, ADMIN1!$BC189, $C$3=4, ADMIN1!$BF189, $C$3=5, ADMIN1!$BI189, $C$3=6, ADMIN1!$BL189, $C$3=7, ADMIN1!$BO189, $C$3=8, ADMIN1!$BR189, $C$3=9, ADMIN1!$BU189, $C$3=10, ADMIN1!$BX189, $C$3=11, ADMIN1!$CA189, $C$3=12, ADMIN1!$CD189, $C$3=13, ADMIN1!$CG189, $C$3=14, ADMIN1!$CJ189, $C$3=15, ADMIN1!$CM189, $C$3=16, ADMIN1!CP189, $C$3=17, ADMIN1!CS189, $C$3=18, ADMIN1!CV189, $C$3=19, ADMIN1!CY189, $C$3=20, ADMIN1!DB189)</f>
        <v>-</v>
      </c>
      <c r="F186" s="122" t="e">
        <f>_xlfn.IFS($C$3=1, ADMIN1!$AX189, $C$3=2, ADMIN1!$BA189, $C$3=3, ADMIN1!$BD189, $C$3=4, ADMIN1!$BG189, $C$3=5, ADMIN1!$BJ189, $C$3=6, ADMIN1!$BM189, $C$3=7, ADMIN1!$BP189, $C$3=8, ADMIN1!$BS189, $C$3=9, ADMIN1!$BV189, $C$3=10, ADMIN1!$BY189, $C$3=11, ADMIN1!$CB189, $C$3=12, ADMIN1!$CE189, $C$3=13, ADMIN1!$CH189, $C$3=14, ADMIN1!$CK189, $C$3=15, ADMIN1!$CN189, $C$3=16, ADMIN1!CQ189, $C$3=17, ADMIN1!CT189, $C$3=18, ADMIN1!CW189, $C$3=19, ADMIN1!CZ189, $C$3=20, ADMIN1!DC189)</f>
        <v>#VALUE!</v>
      </c>
    </row>
    <row r="187" spans="1:6" s="115" customFormat="1" ht="30" customHeight="1" x14ac:dyDescent="0.2">
      <c r="A187" s="119" t="e">
        <f>_xlfn.IFS($C$3=1, ADMIN1!$A190, $C$3=2, ADMIN1!$B190, $C$3=3, ADMIN1!$C190, $C$3=4, ADMIN1!$D190, $C$3=5, ADMIN1!$E190, $C$3=6, ADMIN1!$F190, $C$3=7, ADMIN1!$G190, $C$3=8, ADMIN1!$H190, $C$3=9, ADMIN1!$I190, $C$3=10, ADMIN1!$J190, $C$3=11, ADMIN1!$K190, $C$3=12, ADMIN1!$L190, $C$3=13, ADMIN1!$M190, $C$3=14, ADMIN1!$N190, $C$3=15, ADMIN1!$O190, $C$3=16, ADMIN1!$P190, $C$3=17, ADMIN1!$Q190, $C$3=18, ADMIN1!$R190, $C$3=19, ADMIN1!$S190, $C$3=20, ADMIN1!$T190)</f>
        <v>#VALUE!</v>
      </c>
      <c r="B187" s="120">
        <f>ADMIN1!V190</f>
        <v>1358</v>
      </c>
      <c r="C187" s="338" t="str">
        <f>ADMIN1!W190</f>
        <v>Sésame CRU BIO (env. 1kg)</v>
      </c>
      <c r="D187" s="120" t="str">
        <f>ADMIN1!AA190</f>
        <v>Pièce</v>
      </c>
      <c r="E187" s="121" t="str">
        <f>_xlfn.IFS($C$3=1, ADMIN1!$AW190, $C$3=2, ADMIN1!$AZ190, $C$3=3, ADMIN1!$BC190, $C$3=4, ADMIN1!$BF190, $C$3=5, ADMIN1!$BI190, $C$3=6, ADMIN1!$BL190, $C$3=7, ADMIN1!$BO190, $C$3=8, ADMIN1!$BR190, $C$3=9, ADMIN1!$BU190, $C$3=10, ADMIN1!$BX190, $C$3=11, ADMIN1!$CA190, $C$3=12, ADMIN1!$CD190, $C$3=13, ADMIN1!$CG190, $C$3=14, ADMIN1!$CJ190, $C$3=15, ADMIN1!$CM190, $C$3=16, ADMIN1!CP190, $C$3=17, ADMIN1!CS190, $C$3=18, ADMIN1!CV190, $C$3=19, ADMIN1!CY190, $C$3=20, ADMIN1!DB190)</f>
        <v>-</v>
      </c>
      <c r="F187" s="122" t="e">
        <f>_xlfn.IFS($C$3=1, ADMIN1!$AX190, $C$3=2, ADMIN1!$BA190, $C$3=3, ADMIN1!$BD190, $C$3=4, ADMIN1!$BG190, $C$3=5, ADMIN1!$BJ190, $C$3=6, ADMIN1!$BM190, $C$3=7, ADMIN1!$BP190, $C$3=8, ADMIN1!$BS190, $C$3=9, ADMIN1!$BV190, $C$3=10, ADMIN1!$BY190, $C$3=11, ADMIN1!$CB190, $C$3=12, ADMIN1!$CE190, $C$3=13, ADMIN1!$CH190, $C$3=14, ADMIN1!$CK190, $C$3=15, ADMIN1!$CN190, $C$3=16, ADMIN1!CQ190, $C$3=17, ADMIN1!CT190, $C$3=18, ADMIN1!CW190, $C$3=19, ADMIN1!CZ190, $C$3=20, ADMIN1!DC190)</f>
        <v>#VALUE!</v>
      </c>
    </row>
    <row r="188" spans="1:6" s="115" customFormat="1" ht="30" customHeight="1" x14ac:dyDescent="0.2">
      <c r="A188" s="119" t="e">
        <f>_xlfn.IFS($C$3=1, ADMIN1!$A191, $C$3=2, ADMIN1!$B191, $C$3=3, ADMIN1!$C191, $C$3=4, ADMIN1!$D191, $C$3=5, ADMIN1!$E191, $C$3=6, ADMIN1!$F191, $C$3=7, ADMIN1!$G191, $C$3=8, ADMIN1!$H191, $C$3=9, ADMIN1!$I191, $C$3=10, ADMIN1!$J191, $C$3=11, ADMIN1!$K191, $C$3=12, ADMIN1!$L191, $C$3=13, ADMIN1!$M191, $C$3=14, ADMIN1!$N191, $C$3=15, ADMIN1!$O191, $C$3=16, ADMIN1!$P191, $C$3=17, ADMIN1!$Q191, $C$3=18, ADMIN1!$R191, $C$3=19, ADMIN1!$S191, $C$3=20, ADMIN1!$T191)</f>
        <v>#VALUE!</v>
      </c>
      <c r="B188" s="120">
        <f>ADMIN1!V191</f>
        <v>1860</v>
      </c>
      <c r="C188" s="338" t="str">
        <f>ADMIN1!W191</f>
        <v>Souchet BIO (env. 1kg)</v>
      </c>
      <c r="D188" s="120" t="str">
        <f>ADMIN1!AA191</f>
        <v>Pièce</v>
      </c>
      <c r="E188" s="121" t="str">
        <f>_xlfn.IFS($C$3=1, ADMIN1!$AW191, $C$3=2, ADMIN1!$AZ191, $C$3=3, ADMIN1!$BC191, $C$3=4, ADMIN1!$BF191, $C$3=5, ADMIN1!$BI191, $C$3=6, ADMIN1!$BL191, $C$3=7, ADMIN1!$BO191, $C$3=8, ADMIN1!$BR191, $C$3=9, ADMIN1!$BU191, $C$3=10, ADMIN1!$BX191, $C$3=11, ADMIN1!$CA191, $C$3=12, ADMIN1!$CD191, $C$3=13, ADMIN1!$CG191, $C$3=14, ADMIN1!$CJ191, $C$3=15, ADMIN1!$CM191, $C$3=16, ADMIN1!CP191, $C$3=17, ADMIN1!CS191, $C$3=18, ADMIN1!CV191, $C$3=19, ADMIN1!CY191, $C$3=20, ADMIN1!DB191)</f>
        <v>-</v>
      </c>
      <c r="F188" s="122" t="e">
        <f>_xlfn.IFS($C$3=1, ADMIN1!$AX191, $C$3=2, ADMIN1!$BA191, $C$3=3, ADMIN1!$BD191, $C$3=4, ADMIN1!$BG191, $C$3=5, ADMIN1!$BJ191, $C$3=6, ADMIN1!$BM191, $C$3=7, ADMIN1!$BP191, $C$3=8, ADMIN1!$BS191, $C$3=9, ADMIN1!$BV191, $C$3=10, ADMIN1!$BY191, $C$3=11, ADMIN1!$CB191, $C$3=12, ADMIN1!$CE191, $C$3=13, ADMIN1!$CH191, $C$3=14, ADMIN1!$CK191, $C$3=15, ADMIN1!$CN191, $C$3=16, ADMIN1!CQ191, $C$3=17, ADMIN1!CT191, $C$3=18, ADMIN1!CW191, $C$3=19, ADMIN1!CZ191, $C$3=20, ADMIN1!DC191)</f>
        <v>#VALUE!</v>
      </c>
    </row>
    <row r="189" spans="1:6" s="115" customFormat="1" ht="30" customHeight="1" x14ac:dyDescent="0.2">
      <c r="A189" s="119" t="e">
        <f>_xlfn.IFS($C$3=1, ADMIN1!$A192, $C$3=2, ADMIN1!$B192, $C$3=3, ADMIN1!$C192, $C$3=4, ADMIN1!$D192, $C$3=5, ADMIN1!$E192, $C$3=6, ADMIN1!$F192, $C$3=7, ADMIN1!$G192, $C$3=8, ADMIN1!$H192, $C$3=9, ADMIN1!$I192, $C$3=10, ADMIN1!$J192, $C$3=11, ADMIN1!$K192, $C$3=12, ADMIN1!$L192, $C$3=13, ADMIN1!$M192, $C$3=14, ADMIN1!$N192, $C$3=15, ADMIN1!$O192, $C$3=16, ADMIN1!$P192, $C$3=17, ADMIN1!$Q192, $C$3=18, ADMIN1!$R192, $C$3=19, ADMIN1!$S192, $C$3=20, ADMIN1!$T192)</f>
        <v>#VALUE!</v>
      </c>
      <c r="B189" s="120">
        <f>ADMIN1!V192</f>
        <v>1496</v>
      </c>
      <c r="C189" s="338" t="str">
        <f>ADMIN1!W192</f>
        <v>Spaguetti de mer déshydraté BIO (env. 1kg)</v>
      </c>
      <c r="D189" s="120" t="str">
        <f>ADMIN1!AA192</f>
        <v>Pièce</v>
      </c>
      <c r="E189" s="121" t="str">
        <f>_xlfn.IFS($C$3=1, ADMIN1!$AW192, $C$3=2, ADMIN1!$AZ192, $C$3=3, ADMIN1!$BC192, $C$3=4, ADMIN1!$BF192, $C$3=5, ADMIN1!$BI192, $C$3=6, ADMIN1!$BL192, $C$3=7, ADMIN1!$BO192, $C$3=8, ADMIN1!$BR192, $C$3=9, ADMIN1!$BU192, $C$3=10, ADMIN1!$BX192, $C$3=11, ADMIN1!$CA192, $C$3=12, ADMIN1!$CD192, $C$3=13, ADMIN1!$CG192, $C$3=14, ADMIN1!$CJ192, $C$3=15, ADMIN1!$CM192, $C$3=16, ADMIN1!CP192, $C$3=17, ADMIN1!CS192, $C$3=18, ADMIN1!CV192, $C$3=19, ADMIN1!CY192, $C$3=20, ADMIN1!DB192)</f>
        <v>-</v>
      </c>
      <c r="F189" s="122" t="e">
        <f>_xlfn.IFS($C$3=1, ADMIN1!$AX192, $C$3=2, ADMIN1!$BA192, $C$3=3, ADMIN1!$BD192, $C$3=4, ADMIN1!$BG192, $C$3=5, ADMIN1!$BJ192, $C$3=6, ADMIN1!$BM192, $C$3=7, ADMIN1!$BP192, $C$3=8, ADMIN1!$BS192, $C$3=9, ADMIN1!$BV192, $C$3=10, ADMIN1!$BY192, $C$3=11, ADMIN1!$CB192, $C$3=12, ADMIN1!$CE192, $C$3=13, ADMIN1!$CH192, $C$3=14, ADMIN1!$CK192, $C$3=15, ADMIN1!$CN192, $C$3=16, ADMIN1!CQ192, $C$3=17, ADMIN1!CT192, $C$3=18, ADMIN1!CW192, $C$3=19, ADMIN1!CZ192, $C$3=20, ADMIN1!DC192)</f>
        <v>#VALUE!</v>
      </c>
    </row>
    <row r="190" spans="1:6" s="115" customFormat="1" ht="30" customHeight="1" x14ac:dyDescent="0.2">
      <c r="A190" s="119" t="e">
        <f>_xlfn.IFS($C$3=1, ADMIN1!$A193, $C$3=2, ADMIN1!$B193, $C$3=3, ADMIN1!$C193, $C$3=4, ADMIN1!$D193, $C$3=5, ADMIN1!$E193, $C$3=6, ADMIN1!$F193, $C$3=7, ADMIN1!$G193, $C$3=8, ADMIN1!$H193, $C$3=9, ADMIN1!$I193, $C$3=10, ADMIN1!$J193, $C$3=11, ADMIN1!$K193, $C$3=12, ADMIN1!$L193, $C$3=13, ADMIN1!$M193, $C$3=14, ADMIN1!$N193, $C$3=15, ADMIN1!$O193, $C$3=16, ADMIN1!$P193, $C$3=17, ADMIN1!$Q193, $C$3=18, ADMIN1!$R193, $C$3=19, ADMIN1!$S193, $C$3=20, ADMIN1!$T193)</f>
        <v>#VALUE!</v>
      </c>
      <c r="B190" s="120">
        <f>ADMIN1!V193</f>
        <v>1496</v>
      </c>
      <c r="C190" s="338" t="str">
        <f>ADMIN1!W193</f>
        <v>Spaguetti de mer déshydraté BIO (env. 500g)</v>
      </c>
      <c r="D190" s="120" t="str">
        <f>ADMIN1!AA193</f>
        <v>Pièce</v>
      </c>
      <c r="E190" s="121" t="str">
        <f>_xlfn.IFS($C$3=1, ADMIN1!$AW193, $C$3=2, ADMIN1!$AZ193, $C$3=3, ADMIN1!$BC193, $C$3=4, ADMIN1!$BF193, $C$3=5, ADMIN1!$BI193, $C$3=6, ADMIN1!$BL193, $C$3=7, ADMIN1!$BO193, $C$3=8, ADMIN1!$BR193, $C$3=9, ADMIN1!$BU193, $C$3=10, ADMIN1!$BX193, $C$3=11, ADMIN1!$CA193, $C$3=12, ADMIN1!$CD193, $C$3=13, ADMIN1!$CG193, $C$3=14, ADMIN1!$CJ193, $C$3=15, ADMIN1!$CM193, $C$3=16, ADMIN1!CP193, $C$3=17, ADMIN1!CS193, $C$3=18, ADMIN1!CV193, $C$3=19, ADMIN1!CY193, $C$3=20, ADMIN1!DB193)</f>
        <v>-</v>
      </c>
      <c r="F190" s="122" t="e">
        <f>_xlfn.IFS($C$3=1, ADMIN1!$AX193, $C$3=2, ADMIN1!$BA193, $C$3=3, ADMIN1!$BD193, $C$3=4, ADMIN1!$BG193, $C$3=5, ADMIN1!$BJ193, $C$3=6, ADMIN1!$BM193, $C$3=7, ADMIN1!$BP193, $C$3=8, ADMIN1!$BS193, $C$3=9, ADMIN1!$BV193, $C$3=10, ADMIN1!$BY193, $C$3=11, ADMIN1!$CB193, $C$3=12, ADMIN1!$CE193, $C$3=13, ADMIN1!$CH193, $C$3=14, ADMIN1!$CK193, $C$3=15, ADMIN1!$CN193, $C$3=16, ADMIN1!CQ193, $C$3=17, ADMIN1!CT193, $C$3=18, ADMIN1!CW193, $C$3=19, ADMIN1!CZ193, $C$3=20, ADMIN1!DC193)</f>
        <v>#VALUE!</v>
      </c>
    </row>
    <row r="191" spans="1:6" s="115" customFormat="1" ht="30" customHeight="1" x14ac:dyDescent="0.2">
      <c r="A191" s="119" t="e">
        <f>_xlfn.IFS($C$3=1, ADMIN1!$A194, $C$3=2, ADMIN1!$B194, $C$3=3, ADMIN1!$C194, $C$3=4, ADMIN1!$D194, $C$3=5, ADMIN1!$E194, $C$3=6, ADMIN1!$F194, $C$3=7, ADMIN1!$G194, $C$3=8, ADMIN1!$H194, $C$3=9, ADMIN1!$I194, $C$3=10, ADMIN1!$J194, $C$3=11, ADMIN1!$K194, $C$3=12, ADMIN1!$L194, $C$3=13, ADMIN1!$M194, $C$3=14, ADMIN1!$N194, $C$3=15, ADMIN1!$O194, $C$3=16, ADMIN1!$P194, $C$3=17, ADMIN1!$Q194, $C$3=18, ADMIN1!$R194, $C$3=19, ADMIN1!$S194, $C$3=20, ADMIN1!$T194)</f>
        <v>#VALUE!</v>
      </c>
      <c r="B191" s="120">
        <f>ADMIN1!V194</f>
        <v>1612</v>
      </c>
      <c r="C191" s="338" t="str">
        <f>ADMIN1!W194</f>
        <v>Spiruline en poudre</v>
      </c>
      <c r="D191" s="120" t="str">
        <f>ADMIN1!AA194</f>
        <v>Pièce</v>
      </c>
      <c r="E191" s="121" t="str">
        <f>_xlfn.IFS($C$3=1, ADMIN1!$AW194, $C$3=2, ADMIN1!$AZ194, $C$3=3, ADMIN1!$BC194, $C$3=4, ADMIN1!$BF194, $C$3=5, ADMIN1!$BI194, $C$3=6, ADMIN1!$BL194, $C$3=7, ADMIN1!$BO194, $C$3=8, ADMIN1!$BR194, $C$3=9, ADMIN1!$BU194, $C$3=10, ADMIN1!$BX194, $C$3=11, ADMIN1!$CA194, $C$3=12, ADMIN1!$CD194, $C$3=13, ADMIN1!$CG194, $C$3=14, ADMIN1!$CJ194, $C$3=15, ADMIN1!$CM194, $C$3=16, ADMIN1!CP194, $C$3=17, ADMIN1!CS194, $C$3=18, ADMIN1!CV194, $C$3=19, ADMIN1!CY194, $C$3=20, ADMIN1!DB194)</f>
        <v>-</v>
      </c>
      <c r="F191" s="122" t="e">
        <f>_xlfn.IFS($C$3=1, ADMIN1!$AX194, $C$3=2, ADMIN1!$BA194, $C$3=3, ADMIN1!$BD194, $C$3=4, ADMIN1!$BG194, $C$3=5, ADMIN1!$BJ194, $C$3=6, ADMIN1!$BM194, $C$3=7, ADMIN1!$BP194, $C$3=8, ADMIN1!$BS194, $C$3=9, ADMIN1!$BV194, $C$3=10, ADMIN1!$BY194, $C$3=11, ADMIN1!$CB194, $C$3=12, ADMIN1!$CE194, $C$3=13, ADMIN1!$CH194, $C$3=14, ADMIN1!$CK194, $C$3=15, ADMIN1!$CN194, $C$3=16, ADMIN1!CQ194, $C$3=17, ADMIN1!CT194, $C$3=18, ADMIN1!CW194, $C$3=19, ADMIN1!CZ194, $C$3=20, ADMIN1!DC194)</f>
        <v>#VALUE!</v>
      </c>
    </row>
    <row r="192" spans="1:6" s="115" customFormat="1" ht="30" customHeight="1" x14ac:dyDescent="0.2">
      <c r="A192" s="119" t="e">
        <f>_xlfn.IFS($C$3=1, ADMIN1!$A195, $C$3=2, ADMIN1!$B195, $C$3=3, ADMIN1!$C195, $C$3=4, ADMIN1!$D195, $C$3=5, ADMIN1!$E195, $C$3=6, ADMIN1!$F195, $C$3=7, ADMIN1!$G195, $C$3=8, ADMIN1!$H195, $C$3=9, ADMIN1!$I195, $C$3=10, ADMIN1!$J195, $C$3=11, ADMIN1!$K195, $C$3=12, ADMIN1!$L195, $C$3=13, ADMIN1!$M195, $C$3=14, ADMIN1!$N195, $C$3=15, ADMIN1!$O195, $C$3=16, ADMIN1!$P195, $C$3=17, ADMIN1!$Q195, $C$3=18, ADMIN1!$R195, $C$3=19, ADMIN1!$S195, $C$3=20, ADMIN1!$T195)</f>
        <v>#VALUE!</v>
      </c>
      <c r="B192" s="120">
        <f>ADMIN1!V195</f>
        <v>1575</v>
      </c>
      <c r="C192" s="338" t="str">
        <f>ADMIN1!W195</f>
        <v>Sucre de coco BIO (env. 1kg)</v>
      </c>
      <c r="D192" s="120" t="str">
        <f>ADMIN1!AA195</f>
        <v>Pièce</v>
      </c>
      <c r="E192" s="121" t="str">
        <f>_xlfn.IFS($C$3=1, ADMIN1!$AW195, $C$3=2, ADMIN1!$AZ195, $C$3=3, ADMIN1!$BC195, $C$3=4, ADMIN1!$BF195, $C$3=5, ADMIN1!$BI195, $C$3=6, ADMIN1!$BL195, $C$3=7, ADMIN1!$BO195, $C$3=8, ADMIN1!$BR195, $C$3=9, ADMIN1!$BU195, $C$3=10, ADMIN1!$BX195, $C$3=11, ADMIN1!$CA195, $C$3=12, ADMIN1!$CD195, $C$3=13, ADMIN1!$CG195, $C$3=14, ADMIN1!$CJ195, $C$3=15, ADMIN1!$CM195, $C$3=16, ADMIN1!CP195, $C$3=17, ADMIN1!CS195, $C$3=18, ADMIN1!CV195, $C$3=19, ADMIN1!CY195, $C$3=20, ADMIN1!DB195)</f>
        <v>-</v>
      </c>
      <c r="F192" s="122" t="e">
        <f>_xlfn.IFS($C$3=1, ADMIN1!$AX195, $C$3=2, ADMIN1!$BA195, $C$3=3, ADMIN1!$BD195, $C$3=4, ADMIN1!$BG195, $C$3=5, ADMIN1!$BJ195, $C$3=6, ADMIN1!$BM195, $C$3=7, ADMIN1!$BP195, $C$3=8, ADMIN1!$BS195, $C$3=9, ADMIN1!$BV195, $C$3=10, ADMIN1!$BY195, $C$3=11, ADMIN1!$CB195, $C$3=12, ADMIN1!$CE195, $C$3=13, ADMIN1!$CH195, $C$3=14, ADMIN1!$CK195, $C$3=15, ADMIN1!$CN195, $C$3=16, ADMIN1!CQ195, $C$3=17, ADMIN1!CT195, $C$3=18, ADMIN1!CW195, $C$3=19, ADMIN1!CZ195, $C$3=20, ADMIN1!DC195)</f>
        <v>#VALUE!</v>
      </c>
    </row>
    <row r="193" spans="1:6" s="115" customFormat="1" ht="30" customHeight="1" x14ac:dyDescent="0.2">
      <c r="A193" s="119" t="e">
        <f>_xlfn.IFS($C$3=1, ADMIN1!$A196, $C$3=2, ADMIN1!$B196, $C$3=3, ADMIN1!$C196, $C$3=4, ADMIN1!$D196, $C$3=5, ADMIN1!$E196, $C$3=6, ADMIN1!$F196, $C$3=7, ADMIN1!$G196, $C$3=8, ADMIN1!$H196, $C$3=9, ADMIN1!$I196, $C$3=10, ADMIN1!$J196, $C$3=11, ADMIN1!$K196, $C$3=12, ADMIN1!$L196, $C$3=13, ADMIN1!$M196, $C$3=14, ADMIN1!$N196, $C$3=15, ADMIN1!$O196, $C$3=16, ADMIN1!$P196, $C$3=17, ADMIN1!$Q196, $C$3=18, ADMIN1!$R196, $C$3=19, ADMIN1!$S196, $C$3=20, ADMIN1!$T196)</f>
        <v>#VALUE!</v>
      </c>
      <c r="B193" s="120">
        <f>ADMIN1!V196</f>
        <v>6110</v>
      </c>
      <c r="C193" s="338" t="str">
        <f>ADMIN1!W196</f>
        <v>Tomate déshydratée CRU BIO (env. 1kg, à basse température 35º, qualité supérieure)</v>
      </c>
      <c r="D193" s="120" t="str">
        <f>ADMIN1!AA196</f>
        <v>Pièce</v>
      </c>
      <c r="E193" s="121" t="str">
        <f>_xlfn.IFS($C$3=1, ADMIN1!$AW196, $C$3=2, ADMIN1!$AZ196, $C$3=3, ADMIN1!$BC196, $C$3=4, ADMIN1!$BF196, $C$3=5, ADMIN1!$BI196, $C$3=6, ADMIN1!$BL196, $C$3=7, ADMIN1!$BO196, $C$3=8, ADMIN1!$BR196, $C$3=9, ADMIN1!$BU196, $C$3=10, ADMIN1!$BX196, $C$3=11, ADMIN1!$CA196, $C$3=12, ADMIN1!$CD196, $C$3=13, ADMIN1!$CG196, $C$3=14, ADMIN1!$CJ196, $C$3=15, ADMIN1!$CM196, $C$3=16, ADMIN1!CP196, $C$3=17, ADMIN1!CS196, $C$3=18, ADMIN1!CV196, $C$3=19, ADMIN1!CY196, $C$3=20, ADMIN1!DB196)</f>
        <v>-</v>
      </c>
      <c r="F193" s="122" t="e">
        <f>_xlfn.IFS($C$3=1, ADMIN1!$AX196, $C$3=2, ADMIN1!$BA196, $C$3=3, ADMIN1!$BD196, $C$3=4, ADMIN1!$BG196, $C$3=5, ADMIN1!$BJ196, $C$3=6, ADMIN1!$BM196, $C$3=7, ADMIN1!$BP196, $C$3=8, ADMIN1!$BS196, $C$3=9, ADMIN1!$BV196, $C$3=10, ADMIN1!$BY196, $C$3=11, ADMIN1!$CB196, $C$3=12, ADMIN1!$CE196, $C$3=13, ADMIN1!$CH196, $C$3=14, ADMIN1!$CK196, $C$3=15, ADMIN1!$CN196, $C$3=16, ADMIN1!CQ196, $C$3=17, ADMIN1!CT196, $C$3=18, ADMIN1!CW196, $C$3=19, ADMIN1!CZ196, $C$3=20, ADMIN1!DC196)</f>
        <v>#VALUE!</v>
      </c>
    </row>
    <row r="194" spans="1:6" s="115" customFormat="1" ht="30" customHeight="1" x14ac:dyDescent="0.2">
      <c r="A194" s="119" t="e">
        <f>_xlfn.IFS($C$3=1, ADMIN1!$A197, $C$3=2, ADMIN1!$B197, $C$3=3, ADMIN1!$C197, $C$3=4, ADMIN1!$D197, $C$3=5, ADMIN1!$E197, $C$3=6, ADMIN1!$F197, $C$3=7, ADMIN1!$G197, $C$3=8, ADMIN1!$H197, $C$3=9, ADMIN1!$I197, $C$3=10, ADMIN1!$J197, $C$3=11, ADMIN1!$K197, $C$3=12, ADMIN1!$L197, $C$3=13, ADMIN1!$M197, $C$3=14, ADMIN1!$N197, $C$3=15, ADMIN1!$O197, $C$3=16, ADMIN1!$P197, $C$3=17, ADMIN1!$Q197, $C$3=18, ADMIN1!$R197, $C$3=19, ADMIN1!$S197, $C$3=20, ADMIN1!$T197)</f>
        <v>#VALUE!</v>
      </c>
      <c r="B194" s="120">
        <f>ADMIN1!V197</f>
        <v>6110</v>
      </c>
      <c r="C194" s="338" t="str">
        <f>ADMIN1!W197</f>
        <v>Tomate déshydratée CRU BIO (env. 200g, à basse température 35º, qualité supérieure)</v>
      </c>
      <c r="D194" s="120" t="str">
        <f>ADMIN1!AA197</f>
        <v>Pièce</v>
      </c>
      <c r="E194" s="121" t="str">
        <f>_xlfn.IFS($C$3=1, ADMIN1!$AW197, $C$3=2, ADMIN1!$AZ197, $C$3=3, ADMIN1!$BC197, $C$3=4, ADMIN1!$BF197, $C$3=5, ADMIN1!$BI197, $C$3=6, ADMIN1!$BL197, $C$3=7, ADMIN1!$BO197, $C$3=8, ADMIN1!$BR197, $C$3=9, ADMIN1!$BU197, $C$3=10, ADMIN1!$BX197, $C$3=11, ADMIN1!$CA197, $C$3=12, ADMIN1!$CD197, $C$3=13, ADMIN1!$CG197, $C$3=14, ADMIN1!$CJ197, $C$3=15, ADMIN1!$CM197, $C$3=16, ADMIN1!CP197, $C$3=17, ADMIN1!CS197, $C$3=18, ADMIN1!CV197, $C$3=19, ADMIN1!CY197, $C$3=20, ADMIN1!DB197)</f>
        <v>-</v>
      </c>
      <c r="F194" s="122" t="e">
        <f>_xlfn.IFS($C$3=1, ADMIN1!$AX197, $C$3=2, ADMIN1!$BA197, $C$3=3, ADMIN1!$BD197, $C$3=4, ADMIN1!$BG197, $C$3=5, ADMIN1!$BJ197, $C$3=6, ADMIN1!$BM197, $C$3=7, ADMIN1!$BP197, $C$3=8, ADMIN1!$BS197, $C$3=9, ADMIN1!$BV197, $C$3=10, ADMIN1!$BY197, $C$3=11, ADMIN1!$CB197, $C$3=12, ADMIN1!$CE197, $C$3=13, ADMIN1!$CH197, $C$3=14, ADMIN1!$CK197, $C$3=15, ADMIN1!$CN197, $C$3=16, ADMIN1!CQ197, $C$3=17, ADMIN1!CT197, $C$3=18, ADMIN1!CW197, $C$3=19, ADMIN1!CZ197, $C$3=20, ADMIN1!DC197)</f>
        <v>#VALUE!</v>
      </c>
    </row>
    <row r="195" spans="1:6" s="115" customFormat="1" ht="30" customHeight="1" x14ac:dyDescent="0.2">
      <c r="A195" s="119" t="e">
        <f>_xlfn.IFS($C$3=1, ADMIN1!$A198, $C$3=2, ADMIN1!$B198, $C$3=3, ADMIN1!$C198, $C$3=4, ADMIN1!$D198, $C$3=5, ADMIN1!$E198, $C$3=6, ADMIN1!$F198, $C$3=7, ADMIN1!$G198, $C$3=8, ADMIN1!$H198, $C$3=9, ADMIN1!$I198, $C$3=10, ADMIN1!$J198, $C$3=11, ADMIN1!$K198, $C$3=12, ADMIN1!$L198, $C$3=13, ADMIN1!$M198, $C$3=14, ADMIN1!$N198, $C$3=15, ADMIN1!$O198, $C$3=16, ADMIN1!$P198, $C$3=17, ADMIN1!$Q198, $C$3=18, ADMIN1!$R198, $C$3=19, ADMIN1!$S198, $C$3=20, ADMIN1!$T198)</f>
        <v>#VALUE!</v>
      </c>
      <c r="B195" s="120">
        <f>ADMIN1!V198</f>
        <v>3783</v>
      </c>
      <c r="C195" s="338" t="str">
        <f>ADMIN1!W198</f>
        <v>Xylitol (sucre de bouleau) (env. 1kg)</v>
      </c>
      <c r="D195" s="120" t="str">
        <f>ADMIN1!AA198</f>
        <v>Pièce</v>
      </c>
      <c r="E195" s="121" t="str">
        <f>_xlfn.IFS($C$3=1, ADMIN1!$AW198, $C$3=2, ADMIN1!$AZ198, $C$3=3, ADMIN1!$BC198, $C$3=4, ADMIN1!$BF198, $C$3=5, ADMIN1!$BI198, $C$3=6, ADMIN1!$BL198, $C$3=7, ADMIN1!$BO198, $C$3=8, ADMIN1!$BR198, $C$3=9, ADMIN1!$BU198, $C$3=10, ADMIN1!$BX198, $C$3=11, ADMIN1!$CA198, $C$3=12, ADMIN1!$CD198, $C$3=13, ADMIN1!$CG198, $C$3=14, ADMIN1!$CJ198, $C$3=15, ADMIN1!$CM198, $C$3=16, ADMIN1!CP198, $C$3=17, ADMIN1!CS198, $C$3=18, ADMIN1!CV198, $C$3=19, ADMIN1!CY198, $C$3=20, ADMIN1!DB198)</f>
        <v>-</v>
      </c>
      <c r="F195" s="122" t="e">
        <f>_xlfn.IFS($C$3=1, ADMIN1!$AX198, $C$3=2, ADMIN1!$BA198, $C$3=3, ADMIN1!$BD198, $C$3=4, ADMIN1!$BG198, $C$3=5, ADMIN1!$BJ198, $C$3=6, ADMIN1!$BM198, $C$3=7, ADMIN1!$BP198, $C$3=8, ADMIN1!$BS198, $C$3=9, ADMIN1!$BV198, $C$3=10, ADMIN1!$BY198, $C$3=11, ADMIN1!$CB198, $C$3=12, ADMIN1!$CE198, $C$3=13, ADMIN1!$CH198, $C$3=14, ADMIN1!$CK198, $C$3=15, ADMIN1!$CN198, $C$3=16, ADMIN1!CQ198, $C$3=17, ADMIN1!CT198, $C$3=18, ADMIN1!CW198, $C$3=19, ADMIN1!CZ198, $C$3=20, ADMIN1!DC198)</f>
        <v>#VALUE!</v>
      </c>
    </row>
    <row r="196" spans="1:6" s="115" customFormat="1" ht="30" customHeight="1" x14ac:dyDescent="0.2">
      <c r="A196" s="119" t="e">
        <f>_xlfn.IFS($C$3=1, ADMIN1!$A199, $C$3=2, ADMIN1!$B199, $C$3=3, ADMIN1!$C199, $C$3=4, ADMIN1!$D199, $C$3=5, ADMIN1!$E199, $C$3=6, ADMIN1!$F199, $C$3=7, ADMIN1!$G199, $C$3=8, ADMIN1!$H199, $C$3=9, ADMIN1!$I199, $C$3=10, ADMIN1!$J199, $C$3=11, ADMIN1!$K199, $C$3=12, ADMIN1!$L199, $C$3=13, ADMIN1!$M199, $C$3=14, ADMIN1!$N199, $C$3=15, ADMIN1!$O199, $C$3=16, ADMIN1!$P199, $C$3=17, ADMIN1!$Q199, $C$3=18, ADMIN1!$R199, $C$3=19, ADMIN1!$S199, $C$3=20, ADMIN1!$T199)</f>
        <v>#VALUE!</v>
      </c>
      <c r="B196" s="120">
        <f>ADMIN1!V257</f>
        <v>0</v>
      </c>
      <c r="C196" s="338">
        <f>ADMIN1!W199</f>
        <v>0</v>
      </c>
      <c r="D196" s="120">
        <f>ADMIN1!AA257</f>
        <v>0</v>
      </c>
      <c r="E196" s="121" t="str">
        <f>_xlfn.IFS($C$3=1, ADMIN1!$AW199, $C$3=2, ADMIN1!$AZ199, $C$3=3, ADMIN1!$BC199, $C$3=4, ADMIN1!$BF199, $C$3=5, ADMIN1!$BI199, $C$3=6, ADMIN1!$BL199, $C$3=7, ADMIN1!$BO199, $C$3=8, ADMIN1!$BR199, $C$3=9, ADMIN1!$BU199, $C$3=10, ADMIN1!$BX199, $C$3=11, ADMIN1!$CA199, $C$3=12, ADMIN1!$CD199, $C$3=13, ADMIN1!$CG199, $C$3=14, ADMIN1!$CJ199, $C$3=15, ADMIN1!$CM199, $C$3=16, ADMIN1!CP199, $C$3=17, ADMIN1!CS199, $C$3=18, ADMIN1!CV199, $C$3=19, ADMIN1!CY199, $C$3=20, ADMIN1!DB199)</f>
        <v>-</v>
      </c>
      <c r="F196" s="122" t="e">
        <f>_xlfn.IFS($C$3=1, ADMIN1!$AX199, $C$3=2, ADMIN1!$BA199, $C$3=3, ADMIN1!$BD199, $C$3=4, ADMIN1!$BG199, $C$3=5, ADMIN1!$BJ199, $C$3=6, ADMIN1!$BM199, $C$3=7, ADMIN1!$BP199, $C$3=8, ADMIN1!$BS199, $C$3=9, ADMIN1!$BV199, $C$3=10, ADMIN1!$BY199, $C$3=11, ADMIN1!$CB199, $C$3=12, ADMIN1!$CE199, $C$3=13, ADMIN1!$CH199, $C$3=14, ADMIN1!$CK199, $C$3=15, ADMIN1!$CN199, $C$3=16, ADMIN1!CQ199, $C$3=17, ADMIN1!CT199, $C$3=18, ADMIN1!CW199, $C$3=19, ADMIN1!CZ199, $C$3=20, ADMIN1!DC199)</f>
        <v>#VALUE!</v>
      </c>
    </row>
    <row r="197" spans="1:6" s="115" customFormat="1" ht="30" customHeight="1" x14ac:dyDescent="0.2">
      <c r="A197" s="119" t="e">
        <f>_xlfn.IFS($C$3=1, ADMIN1!$A200, $C$3=2, ADMIN1!$B200, $C$3=3, ADMIN1!$C200, $C$3=4, ADMIN1!$D200, $C$3=5, ADMIN1!$E200, $C$3=6, ADMIN1!$F200, $C$3=7, ADMIN1!$G200, $C$3=8, ADMIN1!$H200, $C$3=9, ADMIN1!$I200, $C$3=10, ADMIN1!$J200, $C$3=11, ADMIN1!$K200, $C$3=12, ADMIN1!$L200, $C$3=13, ADMIN1!$M200, $C$3=14, ADMIN1!$N200, $C$3=15, ADMIN1!$O200, $C$3=16, ADMIN1!$P200, $C$3=17, ADMIN1!$Q200, $C$3=18, ADMIN1!$R200, $C$3=19, ADMIN1!$S200, $C$3=20, ADMIN1!$T200)</f>
        <v>#VALUE!</v>
      </c>
      <c r="B197" s="120">
        <f>ADMIN1!V258</f>
        <v>0</v>
      </c>
      <c r="C197" s="338">
        <f>ADMIN1!W200</f>
        <v>0</v>
      </c>
      <c r="D197" s="120">
        <f>ADMIN1!AA258</f>
        <v>0</v>
      </c>
      <c r="E197" s="121" t="str">
        <f>_xlfn.IFS($C$3=1, ADMIN1!$AW200, $C$3=2, ADMIN1!$AZ200, $C$3=3, ADMIN1!$BC200, $C$3=4, ADMIN1!$BF200, $C$3=5, ADMIN1!$BI200, $C$3=6, ADMIN1!$BL200, $C$3=7, ADMIN1!$BO200, $C$3=8, ADMIN1!$BR200, $C$3=9, ADMIN1!$BU200, $C$3=10, ADMIN1!$BX200, $C$3=11, ADMIN1!$CA200, $C$3=12, ADMIN1!$CD200, $C$3=13, ADMIN1!$CG200, $C$3=14, ADMIN1!$CJ200, $C$3=15, ADMIN1!$CM200, $C$3=16, ADMIN1!CP200, $C$3=17, ADMIN1!CS200, $C$3=18, ADMIN1!CV200, $C$3=19, ADMIN1!CY200, $C$3=20, ADMIN1!DB200)</f>
        <v>-</v>
      </c>
      <c r="F197" s="122" t="e">
        <f>_xlfn.IFS($C$3=1, ADMIN1!$AX200, $C$3=2, ADMIN1!$BA200, $C$3=3, ADMIN1!$BD200, $C$3=4, ADMIN1!$BG200, $C$3=5, ADMIN1!$BJ200, $C$3=6, ADMIN1!$BM200, $C$3=7, ADMIN1!$BP200, $C$3=8, ADMIN1!$BS200, $C$3=9, ADMIN1!$BV200, $C$3=10, ADMIN1!$BY200, $C$3=11, ADMIN1!$CB200, $C$3=12, ADMIN1!$CE200, $C$3=13, ADMIN1!$CH200, $C$3=14, ADMIN1!$CK200, $C$3=15, ADMIN1!$CN200, $C$3=16, ADMIN1!CQ200, $C$3=17, ADMIN1!CT200, $C$3=18, ADMIN1!CW200, $C$3=19, ADMIN1!CZ200, $C$3=20, ADMIN1!DC200)</f>
        <v>#VALUE!</v>
      </c>
    </row>
    <row r="198" spans="1:6" s="115" customFormat="1" ht="30" customHeight="1" x14ac:dyDescent="0.2">
      <c r="A198" s="119" t="e">
        <f>_xlfn.IFS($C$3=1, ADMIN1!$A201, $C$3=2, ADMIN1!$B201, $C$3=3, ADMIN1!$C201, $C$3=4, ADMIN1!$D201, $C$3=5, ADMIN1!$E201, $C$3=6, ADMIN1!$F201, $C$3=7, ADMIN1!$G201, $C$3=8, ADMIN1!$H201, $C$3=9, ADMIN1!$I201, $C$3=10, ADMIN1!$J201, $C$3=11, ADMIN1!$K201, $C$3=12, ADMIN1!$L201, $C$3=13, ADMIN1!$M201, $C$3=14, ADMIN1!$N201, $C$3=15, ADMIN1!$O201, $C$3=16, ADMIN1!$P201, $C$3=17, ADMIN1!$Q201, $C$3=18, ADMIN1!$R201, $C$3=19, ADMIN1!$S201, $C$3=20, ADMIN1!$T201)</f>
        <v>#VALUE!</v>
      </c>
      <c r="B198" s="120">
        <f>ADMIN1!V259</f>
        <v>0</v>
      </c>
      <c r="C198" s="338">
        <f>ADMIN1!W201</f>
        <v>0</v>
      </c>
      <c r="D198" s="120">
        <f>ADMIN1!AA259</f>
        <v>0</v>
      </c>
      <c r="E198" s="121" t="str">
        <f>_xlfn.IFS($C$3=1, ADMIN1!$AW201, $C$3=2, ADMIN1!$AZ201, $C$3=3, ADMIN1!$BC201, $C$3=4, ADMIN1!$BF201, $C$3=5, ADMIN1!$BI201, $C$3=6, ADMIN1!$BL201, $C$3=7, ADMIN1!$BO201, $C$3=8, ADMIN1!$BR201, $C$3=9, ADMIN1!$BU201, $C$3=10, ADMIN1!$BX201, $C$3=11, ADMIN1!$CA201, $C$3=12, ADMIN1!$CD201, $C$3=13, ADMIN1!$CG201, $C$3=14, ADMIN1!$CJ201, $C$3=15, ADMIN1!$CM201, $C$3=16, ADMIN1!CP201, $C$3=17, ADMIN1!CS201, $C$3=18, ADMIN1!CV201, $C$3=19, ADMIN1!CY201, $C$3=20, ADMIN1!DB201)</f>
        <v>-</v>
      </c>
      <c r="F198" s="122" t="e">
        <f>_xlfn.IFS($C$3=1, ADMIN1!$AX201, $C$3=2, ADMIN1!$BA201, $C$3=3, ADMIN1!$BD201, $C$3=4, ADMIN1!$BG201, $C$3=5, ADMIN1!$BJ201, $C$3=6, ADMIN1!$BM201, $C$3=7, ADMIN1!$BP201, $C$3=8, ADMIN1!$BS201, $C$3=9, ADMIN1!$BV201, $C$3=10, ADMIN1!$BY201, $C$3=11, ADMIN1!$CB201, $C$3=12, ADMIN1!$CE201, $C$3=13, ADMIN1!$CH201, $C$3=14, ADMIN1!$CK201, $C$3=15, ADMIN1!$CN201, $C$3=16, ADMIN1!CQ201, $C$3=17, ADMIN1!CT201, $C$3=18, ADMIN1!CW201, $C$3=19, ADMIN1!CZ201, $C$3=20, ADMIN1!DC201)</f>
        <v>#VALUE!</v>
      </c>
    </row>
    <row r="199" spans="1:6" s="115" customFormat="1" ht="30" customHeight="1" x14ac:dyDescent="0.2">
      <c r="A199" s="119" t="e">
        <f>_xlfn.IFS($C$3=1, ADMIN1!$A202, $C$3=2, ADMIN1!$B202, $C$3=3, ADMIN1!$C202, $C$3=4, ADMIN1!$D202, $C$3=5, ADMIN1!$E202, $C$3=6, ADMIN1!$F202, $C$3=7, ADMIN1!$G202, $C$3=8, ADMIN1!$H202, $C$3=9, ADMIN1!$I202, $C$3=10, ADMIN1!$J202, $C$3=11, ADMIN1!$K202, $C$3=12, ADMIN1!$L202, $C$3=13, ADMIN1!$M202, $C$3=14, ADMIN1!$N202, $C$3=15, ADMIN1!$O202, $C$3=16, ADMIN1!$P202, $C$3=17, ADMIN1!$Q202, $C$3=18, ADMIN1!$R202, $C$3=19, ADMIN1!$S202, $C$3=20, ADMIN1!$T202)</f>
        <v>#VALUE!</v>
      </c>
      <c r="B199" s="120">
        <f>ADMIN1!V260</f>
        <v>0</v>
      </c>
      <c r="C199" s="338">
        <f>ADMIN1!W202</f>
        <v>0</v>
      </c>
      <c r="D199" s="120">
        <f>ADMIN1!AA260</f>
        <v>0</v>
      </c>
      <c r="E199" s="121" t="str">
        <f>_xlfn.IFS($C$3=1, ADMIN1!$AW202, $C$3=2, ADMIN1!$AZ202, $C$3=3, ADMIN1!$BC202, $C$3=4, ADMIN1!$BF202, $C$3=5, ADMIN1!$BI202, $C$3=6, ADMIN1!$BL202, $C$3=7, ADMIN1!$BO202, $C$3=8, ADMIN1!$BR202, $C$3=9, ADMIN1!$BU202, $C$3=10, ADMIN1!$BX202, $C$3=11, ADMIN1!$CA202, $C$3=12, ADMIN1!$CD202, $C$3=13, ADMIN1!$CG202, $C$3=14, ADMIN1!$CJ202, $C$3=15, ADMIN1!$CM202, $C$3=16, ADMIN1!CP202, $C$3=17, ADMIN1!CS202, $C$3=18, ADMIN1!CV202, $C$3=19, ADMIN1!CY202, $C$3=20, ADMIN1!DB202)</f>
        <v>-</v>
      </c>
      <c r="F199" s="122" t="e">
        <f>_xlfn.IFS($C$3=1, ADMIN1!$AX202, $C$3=2, ADMIN1!$BA202, $C$3=3, ADMIN1!$BD202, $C$3=4, ADMIN1!$BG202, $C$3=5, ADMIN1!$BJ202, $C$3=6, ADMIN1!$BM202, $C$3=7, ADMIN1!$BP202, $C$3=8, ADMIN1!$BS202, $C$3=9, ADMIN1!$BV202, $C$3=10, ADMIN1!$BY202, $C$3=11, ADMIN1!$CB202, $C$3=12, ADMIN1!$CE202, $C$3=13, ADMIN1!$CH202, $C$3=14, ADMIN1!$CK202, $C$3=15, ADMIN1!$CN202, $C$3=16, ADMIN1!CQ202, $C$3=17, ADMIN1!CT202, $C$3=18, ADMIN1!CW202, $C$3=19, ADMIN1!CZ202, $C$3=20, ADMIN1!DC202)</f>
        <v>#VALUE!</v>
      </c>
    </row>
    <row r="200" spans="1:6" s="115" customFormat="1" ht="30" customHeight="1" x14ac:dyDescent="0.2">
      <c r="A200" s="119" t="e">
        <f>_xlfn.IFS($C$3=1, ADMIN1!$A203, $C$3=2, ADMIN1!$B203, $C$3=3, ADMIN1!$C203, $C$3=4, ADMIN1!$D203, $C$3=5, ADMIN1!$E203, $C$3=6, ADMIN1!$F203, $C$3=7, ADMIN1!$G203, $C$3=8, ADMIN1!$H203, $C$3=9, ADMIN1!$I203, $C$3=10, ADMIN1!$J203, $C$3=11, ADMIN1!$K203, $C$3=12, ADMIN1!$L203, $C$3=13, ADMIN1!$M203, $C$3=14, ADMIN1!$N203, $C$3=15, ADMIN1!$O203, $C$3=16, ADMIN1!$P203, $C$3=17, ADMIN1!$Q203, $C$3=18, ADMIN1!$R203, $C$3=19, ADMIN1!$S203, $C$3=20, ADMIN1!$T203)</f>
        <v>#VALUE!</v>
      </c>
      <c r="B200" s="120">
        <f>ADMIN1!V261</f>
        <v>0</v>
      </c>
      <c r="C200" s="338">
        <f>ADMIN1!W203</f>
        <v>0</v>
      </c>
      <c r="D200" s="120">
        <f>ADMIN1!AA261</f>
        <v>0</v>
      </c>
      <c r="E200" s="121" t="str">
        <f>_xlfn.IFS($C$3=1, ADMIN1!$AW203, $C$3=2, ADMIN1!$AZ203, $C$3=3, ADMIN1!$BC203, $C$3=4, ADMIN1!$BF203, $C$3=5, ADMIN1!$BI203, $C$3=6, ADMIN1!$BL203, $C$3=7, ADMIN1!$BO203, $C$3=8, ADMIN1!$BR203, $C$3=9, ADMIN1!$BU203, $C$3=10, ADMIN1!$BX203, $C$3=11, ADMIN1!$CA203, $C$3=12, ADMIN1!$CD203, $C$3=13, ADMIN1!$CG203, $C$3=14, ADMIN1!$CJ203, $C$3=15, ADMIN1!$CM203, $C$3=16, ADMIN1!CP203, $C$3=17, ADMIN1!CS203, $C$3=18, ADMIN1!CV203, $C$3=19, ADMIN1!CY203, $C$3=20, ADMIN1!DB203)</f>
        <v>-</v>
      </c>
      <c r="F200" s="122" t="e">
        <f>_xlfn.IFS($C$3=1, ADMIN1!$AX203, $C$3=2, ADMIN1!$BA203, $C$3=3, ADMIN1!$BD203, $C$3=4, ADMIN1!$BG203, $C$3=5, ADMIN1!$BJ203, $C$3=6, ADMIN1!$BM203, $C$3=7, ADMIN1!$BP203, $C$3=8, ADMIN1!$BS203, $C$3=9, ADMIN1!$BV203, $C$3=10, ADMIN1!$BY203, $C$3=11, ADMIN1!$CB203, $C$3=12, ADMIN1!$CE203, $C$3=13, ADMIN1!$CH203, $C$3=14, ADMIN1!$CK203, $C$3=15, ADMIN1!$CN203, $C$3=16, ADMIN1!CQ203, $C$3=17, ADMIN1!CT203, $C$3=18, ADMIN1!CW203, $C$3=19, ADMIN1!CZ203, $C$3=20, ADMIN1!DC203)</f>
        <v>#VALUE!</v>
      </c>
    </row>
    <row r="201" spans="1:6" s="115" customFormat="1" ht="30" customHeight="1" x14ac:dyDescent="0.2">
      <c r="A201" s="119" t="e">
        <f>_xlfn.IFS($C$3=1, ADMIN1!$A204, $C$3=2, ADMIN1!$B204, $C$3=3, ADMIN1!$C204, $C$3=4, ADMIN1!$D204, $C$3=5, ADMIN1!$E204, $C$3=6, ADMIN1!$F204, $C$3=7, ADMIN1!$G204, $C$3=8, ADMIN1!$H204, $C$3=9, ADMIN1!$I204, $C$3=10, ADMIN1!$J204, $C$3=11, ADMIN1!$K204, $C$3=12, ADMIN1!$L204, $C$3=13, ADMIN1!$M204, $C$3=14, ADMIN1!$N204, $C$3=15, ADMIN1!$O204, $C$3=16, ADMIN1!$P204, $C$3=17, ADMIN1!$Q204, $C$3=18, ADMIN1!$R204, $C$3=19, ADMIN1!$S204, $C$3=20, ADMIN1!$T204)</f>
        <v>#VALUE!</v>
      </c>
      <c r="B201" s="120">
        <f>ADMIN1!V263</f>
        <v>0</v>
      </c>
      <c r="C201" s="338">
        <f>ADMIN1!W204</f>
        <v>0</v>
      </c>
      <c r="D201" s="120">
        <f>ADMIN1!AA263</f>
        <v>0</v>
      </c>
      <c r="E201" s="121" t="str">
        <f>_xlfn.IFS($C$3=1, ADMIN1!$AW204, $C$3=2, ADMIN1!$AZ204, $C$3=3, ADMIN1!$BC204, $C$3=4, ADMIN1!$BF204, $C$3=5, ADMIN1!$BI204, $C$3=6, ADMIN1!$BL204, $C$3=7, ADMIN1!$BO204, $C$3=8, ADMIN1!$BR204, $C$3=9, ADMIN1!$BU204, $C$3=10, ADMIN1!$BX204, $C$3=11, ADMIN1!$CA204, $C$3=12, ADMIN1!$CD204, $C$3=13, ADMIN1!$CG204, $C$3=14, ADMIN1!$CJ204, $C$3=15, ADMIN1!$CM204, $C$3=16, ADMIN1!CP204, $C$3=17, ADMIN1!CS204, $C$3=18, ADMIN1!CV204, $C$3=19, ADMIN1!CY204, $C$3=20, ADMIN1!DB204)</f>
        <v>-</v>
      </c>
      <c r="F201" s="122" t="e">
        <f>_xlfn.IFS($C$3=1, ADMIN1!$AX204, $C$3=2, ADMIN1!$BA204, $C$3=3, ADMIN1!$BD204, $C$3=4, ADMIN1!$BG204, $C$3=5, ADMIN1!$BJ204, $C$3=6, ADMIN1!$BM204, $C$3=7, ADMIN1!$BP204, $C$3=8, ADMIN1!$BS204, $C$3=9, ADMIN1!$BV204, $C$3=10, ADMIN1!$BY204, $C$3=11, ADMIN1!$CB204, $C$3=12, ADMIN1!$CE204, $C$3=13, ADMIN1!$CH204, $C$3=14, ADMIN1!$CK204, $C$3=15, ADMIN1!$CN204, $C$3=16, ADMIN1!CQ204, $C$3=17, ADMIN1!CT204, $C$3=18, ADMIN1!CW204, $C$3=19, ADMIN1!CZ204, $C$3=20, ADMIN1!DC204)</f>
        <v>#VALUE!</v>
      </c>
    </row>
    <row r="202" spans="1:6" s="115" customFormat="1" ht="30" customHeight="1" x14ac:dyDescent="0.2">
      <c r="A202" s="119" t="e">
        <f>_xlfn.IFS($C$3=1, ADMIN1!$A205, $C$3=2, ADMIN1!$B205, $C$3=3, ADMIN1!$C205, $C$3=4, ADMIN1!$D205, $C$3=5, ADMIN1!$E205, $C$3=6, ADMIN1!$F205, $C$3=7, ADMIN1!$G205, $C$3=8, ADMIN1!$H205, $C$3=9, ADMIN1!$I205, $C$3=10, ADMIN1!$J205, $C$3=11, ADMIN1!$K205, $C$3=12, ADMIN1!$L205, $C$3=13, ADMIN1!$M205, $C$3=14, ADMIN1!$N205, $C$3=15, ADMIN1!$O205, $C$3=16, ADMIN1!$P205, $C$3=17, ADMIN1!$Q205, $C$3=18, ADMIN1!$R205, $C$3=19, ADMIN1!$S205, $C$3=20, ADMIN1!$T205)</f>
        <v>#VALUE!</v>
      </c>
      <c r="B202" s="120">
        <f>ADMIN1!V264</f>
        <v>0</v>
      </c>
      <c r="C202" s="338">
        <f>ADMIN1!W205</f>
        <v>0</v>
      </c>
      <c r="D202" s="120">
        <f>ADMIN1!AA264</f>
        <v>0</v>
      </c>
      <c r="E202" s="121" t="str">
        <f>_xlfn.IFS($C$3=1, ADMIN1!$AW205, $C$3=2, ADMIN1!$AZ205, $C$3=3, ADMIN1!$BC205, $C$3=4, ADMIN1!$BF205, $C$3=5, ADMIN1!$BI205, $C$3=6, ADMIN1!$BL205, $C$3=7, ADMIN1!$BO205, $C$3=8, ADMIN1!$BR205, $C$3=9, ADMIN1!$BU205, $C$3=10, ADMIN1!$BX205, $C$3=11, ADMIN1!$CA205, $C$3=12, ADMIN1!$CD205, $C$3=13, ADMIN1!$CG205, $C$3=14, ADMIN1!$CJ205, $C$3=15, ADMIN1!$CM205, $C$3=16, ADMIN1!CP205, $C$3=17, ADMIN1!CS205, $C$3=18, ADMIN1!CV205, $C$3=19, ADMIN1!CY205, $C$3=20, ADMIN1!DB205)</f>
        <v>-</v>
      </c>
      <c r="F202" s="122" t="e">
        <f>_xlfn.IFS($C$3=1, ADMIN1!$AX205, $C$3=2, ADMIN1!$BA205, $C$3=3, ADMIN1!$BD205, $C$3=4, ADMIN1!$BG205, $C$3=5, ADMIN1!$BJ205, $C$3=6, ADMIN1!$BM205, $C$3=7, ADMIN1!$BP205, $C$3=8, ADMIN1!$BS205, $C$3=9, ADMIN1!$BV205, $C$3=10, ADMIN1!$BY205, $C$3=11, ADMIN1!$CB205, $C$3=12, ADMIN1!$CE205, $C$3=13, ADMIN1!$CH205, $C$3=14, ADMIN1!$CK205, $C$3=15, ADMIN1!$CN205, $C$3=16, ADMIN1!CQ205, $C$3=17, ADMIN1!CT205, $C$3=18, ADMIN1!CW205, $C$3=19, ADMIN1!CZ205, $C$3=20, ADMIN1!DC205)</f>
        <v>#VALUE!</v>
      </c>
    </row>
    <row r="203" spans="1:6" s="115" customFormat="1" ht="30" customHeight="1" x14ac:dyDescent="0.2">
      <c r="A203" s="119" t="e">
        <f>_xlfn.IFS($C$3=1, ADMIN1!$A206, $C$3=2, ADMIN1!$B206, $C$3=3, ADMIN1!$C206, $C$3=4, ADMIN1!$D206, $C$3=5, ADMIN1!$E206, $C$3=6, ADMIN1!$F206, $C$3=7, ADMIN1!$G206, $C$3=8, ADMIN1!$H206, $C$3=9, ADMIN1!$I206, $C$3=10, ADMIN1!$J206, $C$3=11, ADMIN1!$K206, $C$3=12, ADMIN1!$L206, $C$3=13, ADMIN1!$M206, $C$3=14, ADMIN1!$N206, $C$3=15, ADMIN1!$O206, $C$3=16, ADMIN1!$P206, $C$3=17, ADMIN1!$Q206, $C$3=18, ADMIN1!$R206, $C$3=19, ADMIN1!$S206, $C$3=20, ADMIN1!$T206)</f>
        <v>#VALUE!</v>
      </c>
      <c r="B203" s="120">
        <f>ADMIN1!V265</f>
        <v>0</v>
      </c>
      <c r="C203" s="338">
        <f>ADMIN1!W206</f>
        <v>0</v>
      </c>
      <c r="D203" s="120">
        <f>ADMIN1!AA265</f>
        <v>0</v>
      </c>
      <c r="E203" s="121" t="str">
        <f>_xlfn.IFS($C$3=1, ADMIN1!$AW206, $C$3=2, ADMIN1!$AZ206, $C$3=3, ADMIN1!$BC206, $C$3=4, ADMIN1!$BF206, $C$3=5, ADMIN1!$BI206, $C$3=6, ADMIN1!$BL206, $C$3=7, ADMIN1!$BO206, $C$3=8, ADMIN1!$BR206, $C$3=9, ADMIN1!$BU206, $C$3=10, ADMIN1!$BX206, $C$3=11, ADMIN1!$CA206, $C$3=12, ADMIN1!$CD206, $C$3=13, ADMIN1!$CG206, $C$3=14, ADMIN1!$CJ206, $C$3=15, ADMIN1!$CM206, $C$3=16, ADMIN1!CP206, $C$3=17, ADMIN1!CS206, $C$3=18, ADMIN1!CV206, $C$3=19, ADMIN1!CY206, $C$3=20, ADMIN1!DB206)</f>
        <v>-</v>
      </c>
      <c r="F203" s="122" t="e">
        <f>_xlfn.IFS($C$3=1, ADMIN1!$AX206, $C$3=2, ADMIN1!$BA206, $C$3=3, ADMIN1!$BD206, $C$3=4, ADMIN1!$BG206, $C$3=5, ADMIN1!$BJ206, $C$3=6, ADMIN1!$BM206, $C$3=7, ADMIN1!$BP206, $C$3=8, ADMIN1!$BS206, $C$3=9, ADMIN1!$BV206, $C$3=10, ADMIN1!$BY206, $C$3=11, ADMIN1!$CB206, $C$3=12, ADMIN1!$CE206, $C$3=13, ADMIN1!$CH206, $C$3=14, ADMIN1!$CK206, $C$3=15, ADMIN1!$CN206, $C$3=16, ADMIN1!CQ206, $C$3=17, ADMIN1!CT206, $C$3=18, ADMIN1!CW206, $C$3=19, ADMIN1!CZ206, $C$3=20, ADMIN1!DC206)</f>
        <v>#VALUE!</v>
      </c>
    </row>
    <row r="204" spans="1:6" s="115" customFormat="1" ht="30" customHeight="1" x14ac:dyDescent="0.2">
      <c r="A204" s="119" t="e">
        <f>_xlfn.IFS($C$3=1, ADMIN1!$A207, $C$3=2, ADMIN1!$B207, $C$3=3, ADMIN1!$C207, $C$3=4, ADMIN1!$D207, $C$3=5, ADMIN1!$E207, $C$3=6, ADMIN1!$F207, $C$3=7, ADMIN1!$G207, $C$3=8, ADMIN1!$H207, $C$3=9, ADMIN1!$I207, $C$3=10, ADMIN1!$J207, $C$3=11, ADMIN1!$K207, $C$3=12, ADMIN1!$L207, $C$3=13, ADMIN1!$M207, $C$3=14, ADMIN1!$N207, $C$3=15, ADMIN1!$O207, $C$3=16, ADMIN1!$P207, $C$3=17, ADMIN1!$Q207, $C$3=18, ADMIN1!$R207, $C$3=19, ADMIN1!$S207, $C$3=20, ADMIN1!$T207)</f>
        <v>#VALUE!</v>
      </c>
      <c r="B204" s="120">
        <f>ADMIN1!V266</f>
        <v>0</v>
      </c>
      <c r="C204" s="338">
        <f>ADMIN1!W207</f>
        <v>0</v>
      </c>
      <c r="D204" s="120">
        <f>ADMIN1!AA266</f>
        <v>0</v>
      </c>
      <c r="E204" s="121" t="str">
        <f>_xlfn.IFS($C$3=1, ADMIN1!$AW207, $C$3=2, ADMIN1!$AZ207, $C$3=3, ADMIN1!$BC207, $C$3=4, ADMIN1!$BF207, $C$3=5, ADMIN1!$BI207, $C$3=6, ADMIN1!$BL207, $C$3=7, ADMIN1!$BO207, $C$3=8, ADMIN1!$BR207, $C$3=9, ADMIN1!$BU207, $C$3=10, ADMIN1!$BX207, $C$3=11, ADMIN1!$CA207, $C$3=12, ADMIN1!$CD207, $C$3=13, ADMIN1!$CG207, $C$3=14, ADMIN1!$CJ207, $C$3=15, ADMIN1!$CM207, $C$3=16, ADMIN1!CP207, $C$3=17, ADMIN1!CS207, $C$3=18, ADMIN1!CV207, $C$3=19, ADMIN1!CY207, $C$3=20, ADMIN1!DB207)</f>
        <v>-</v>
      </c>
      <c r="F204" s="122" t="e">
        <f>_xlfn.IFS($C$3=1, ADMIN1!$AX207, $C$3=2, ADMIN1!$BA207, $C$3=3, ADMIN1!$BD207, $C$3=4, ADMIN1!$BG207, $C$3=5, ADMIN1!$BJ207, $C$3=6, ADMIN1!$BM207, $C$3=7, ADMIN1!$BP207, $C$3=8, ADMIN1!$BS207, $C$3=9, ADMIN1!$BV207, $C$3=10, ADMIN1!$BY207, $C$3=11, ADMIN1!$CB207, $C$3=12, ADMIN1!$CE207, $C$3=13, ADMIN1!$CH207, $C$3=14, ADMIN1!$CK207, $C$3=15, ADMIN1!$CN207, $C$3=16, ADMIN1!CQ207, $C$3=17, ADMIN1!CT207, $C$3=18, ADMIN1!CW207, $C$3=19, ADMIN1!CZ207, $C$3=20, ADMIN1!DC207)</f>
        <v>#VALUE!</v>
      </c>
    </row>
    <row r="205" spans="1:6" s="115" customFormat="1" ht="30" customHeight="1" x14ac:dyDescent="0.2">
      <c r="A205" s="119" t="e">
        <f>_xlfn.IFS($C$3=1, ADMIN1!$A208, $C$3=2, ADMIN1!$B208, $C$3=3, ADMIN1!$C208, $C$3=4, ADMIN1!$D208, $C$3=5, ADMIN1!$E208, $C$3=6, ADMIN1!$F208, $C$3=7, ADMIN1!$G208, $C$3=8, ADMIN1!$H208, $C$3=9, ADMIN1!$I208, $C$3=10, ADMIN1!$J208, $C$3=11, ADMIN1!$K208, $C$3=12, ADMIN1!$L208, $C$3=13, ADMIN1!$M208, $C$3=14, ADMIN1!$N208, $C$3=15, ADMIN1!$O208, $C$3=16, ADMIN1!$P208, $C$3=17, ADMIN1!$Q208, $C$3=18, ADMIN1!$R208, $C$3=19, ADMIN1!$S208, $C$3=20, ADMIN1!$T208)</f>
        <v>#VALUE!</v>
      </c>
      <c r="B205" s="120">
        <f>ADMIN1!V267</f>
        <v>0</v>
      </c>
      <c r="C205" s="338">
        <f>ADMIN1!W208</f>
        <v>0</v>
      </c>
      <c r="D205" s="120">
        <f>ADMIN1!AA267</f>
        <v>0</v>
      </c>
      <c r="E205" s="121" t="str">
        <f>_xlfn.IFS($C$3=1, ADMIN1!$AW208, $C$3=2, ADMIN1!$AZ208, $C$3=3, ADMIN1!$BC208, $C$3=4, ADMIN1!$BF208, $C$3=5, ADMIN1!$BI208, $C$3=6, ADMIN1!$BL208, $C$3=7, ADMIN1!$BO208, $C$3=8, ADMIN1!$BR208, $C$3=9, ADMIN1!$BU208, $C$3=10, ADMIN1!$BX208, $C$3=11, ADMIN1!$CA208, $C$3=12, ADMIN1!$CD208, $C$3=13, ADMIN1!$CG208, $C$3=14, ADMIN1!$CJ208, $C$3=15, ADMIN1!$CM208, $C$3=16, ADMIN1!CP208, $C$3=17, ADMIN1!CS208, $C$3=18, ADMIN1!CV208, $C$3=19, ADMIN1!CY208, $C$3=20, ADMIN1!DB208)</f>
        <v>-</v>
      </c>
      <c r="F205" s="122" t="e">
        <f>_xlfn.IFS($C$3=1, ADMIN1!$AX208, $C$3=2, ADMIN1!$BA208, $C$3=3, ADMIN1!$BD208, $C$3=4, ADMIN1!$BG208, $C$3=5, ADMIN1!$BJ208, $C$3=6, ADMIN1!$BM208, $C$3=7, ADMIN1!$BP208, $C$3=8, ADMIN1!$BS208, $C$3=9, ADMIN1!$BV208, $C$3=10, ADMIN1!$BY208, $C$3=11, ADMIN1!$CB208, $C$3=12, ADMIN1!$CE208, $C$3=13, ADMIN1!$CH208, $C$3=14, ADMIN1!$CK208, $C$3=15, ADMIN1!$CN208, $C$3=16, ADMIN1!CQ208, $C$3=17, ADMIN1!CT208, $C$3=18, ADMIN1!CW208, $C$3=19, ADMIN1!CZ208, $C$3=20, ADMIN1!DC208)</f>
        <v>#VALUE!</v>
      </c>
    </row>
    <row r="206" spans="1:6" s="115" customFormat="1" ht="30" customHeight="1" x14ac:dyDescent="0.2">
      <c r="A206" s="119" t="e">
        <f>_xlfn.IFS($C$3=1, ADMIN1!$A209, $C$3=2, ADMIN1!$B209, $C$3=3, ADMIN1!$C209, $C$3=4, ADMIN1!$D209, $C$3=5, ADMIN1!$E209, $C$3=6, ADMIN1!$F209, $C$3=7, ADMIN1!$G209, $C$3=8, ADMIN1!$H209, $C$3=9, ADMIN1!$I209, $C$3=10, ADMIN1!$J209, $C$3=11, ADMIN1!$K209, $C$3=12, ADMIN1!$L209, $C$3=13, ADMIN1!$M209, $C$3=14, ADMIN1!$N209, $C$3=15, ADMIN1!$O209, $C$3=16, ADMIN1!$P209, $C$3=17, ADMIN1!$Q209, $C$3=18, ADMIN1!$R209, $C$3=19, ADMIN1!$S209, $C$3=20, ADMIN1!$T209)</f>
        <v>#VALUE!</v>
      </c>
      <c r="B206" s="120">
        <f>ADMIN1!V268</f>
        <v>0</v>
      </c>
      <c r="C206" s="338">
        <f>ADMIN1!W209</f>
        <v>0</v>
      </c>
      <c r="D206" s="120">
        <f>ADMIN1!AA268</f>
        <v>0</v>
      </c>
      <c r="E206" s="121" t="str">
        <f>_xlfn.IFS($C$3=1, ADMIN1!$AW209, $C$3=2, ADMIN1!$AZ209, $C$3=3, ADMIN1!$BC209, $C$3=4, ADMIN1!$BF209, $C$3=5, ADMIN1!$BI209, $C$3=6, ADMIN1!$BL209, $C$3=7, ADMIN1!$BO209, $C$3=8, ADMIN1!$BR209, $C$3=9, ADMIN1!$BU209, $C$3=10, ADMIN1!$BX209, $C$3=11, ADMIN1!$CA209, $C$3=12, ADMIN1!$CD209, $C$3=13, ADMIN1!$CG209, $C$3=14, ADMIN1!$CJ209, $C$3=15, ADMIN1!$CM209, $C$3=16, ADMIN1!CP209, $C$3=17, ADMIN1!CS209, $C$3=18, ADMIN1!CV209, $C$3=19, ADMIN1!CY209, $C$3=20, ADMIN1!DB209)</f>
        <v>-</v>
      </c>
      <c r="F206" s="122" t="e">
        <f>_xlfn.IFS($C$3=1, ADMIN1!$AX209, $C$3=2, ADMIN1!$BA209, $C$3=3, ADMIN1!$BD209, $C$3=4, ADMIN1!$BG209, $C$3=5, ADMIN1!$BJ209, $C$3=6, ADMIN1!$BM209, $C$3=7, ADMIN1!$BP209, $C$3=8, ADMIN1!$BS209, $C$3=9, ADMIN1!$BV209, $C$3=10, ADMIN1!$BY209, $C$3=11, ADMIN1!$CB209, $C$3=12, ADMIN1!$CE209, $C$3=13, ADMIN1!$CH209, $C$3=14, ADMIN1!$CK209, $C$3=15, ADMIN1!$CN209, $C$3=16, ADMIN1!CQ209, $C$3=17, ADMIN1!CT209, $C$3=18, ADMIN1!CW209, $C$3=19, ADMIN1!CZ209, $C$3=20, ADMIN1!DC209)</f>
        <v>#VALUE!</v>
      </c>
    </row>
    <row r="207" spans="1:6" s="115" customFormat="1" ht="30" customHeight="1" x14ac:dyDescent="0.2">
      <c r="A207" s="119" t="e">
        <f>_xlfn.IFS($C$3=1, ADMIN1!$A210, $C$3=2, ADMIN1!$B210, $C$3=3, ADMIN1!$C210, $C$3=4, ADMIN1!$D210, $C$3=5, ADMIN1!$E210, $C$3=6, ADMIN1!$F210, $C$3=7, ADMIN1!$G210, $C$3=8, ADMIN1!$H210, $C$3=9, ADMIN1!$I210, $C$3=10, ADMIN1!$J210, $C$3=11, ADMIN1!$K210, $C$3=12, ADMIN1!$L210, $C$3=13, ADMIN1!$M210, $C$3=14, ADMIN1!$N210, $C$3=15, ADMIN1!$O210, $C$3=16, ADMIN1!$P210, $C$3=17, ADMIN1!$Q210, $C$3=18, ADMIN1!$R210, $C$3=19, ADMIN1!$S210, $C$3=20, ADMIN1!$T210)</f>
        <v>#VALUE!</v>
      </c>
      <c r="B207" s="120">
        <f>ADMIN1!V269</f>
        <v>0</v>
      </c>
      <c r="C207" s="338">
        <f>ADMIN1!W210</f>
        <v>0</v>
      </c>
      <c r="D207" s="120">
        <f>ADMIN1!AA269</f>
        <v>0</v>
      </c>
      <c r="E207" s="121" t="str">
        <f>_xlfn.IFS($C$3=1, ADMIN1!$AW210, $C$3=2, ADMIN1!$AZ210, $C$3=3, ADMIN1!$BC210, $C$3=4, ADMIN1!$BF210, $C$3=5, ADMIN1!$BI210, $C$3=6, ADMIN1!$BL210, $C$3=7, ADMIN1!$BO210, $C$3=8, ADMIN1!$BR210, $C$3=9, ADMIN1!$BU210, $C$3=10, ADMIN1!$BX210, $C$3=11, ADMIN1!$CA210, $C$3=12, ADMIN1!$CD210, $C$3=13, ADMIN1!$CG210, $C$3=14, ADMIN1!$CJ210, $C$3=15, ADMIN1!$CM210, $C$3=16, ADMIN1!CP210, $C$3=17, ADMIN1!CS210, $C$3=18, ADMIN1!CV210, $C$3=19, ADMIN1!CY210, $C$3=20, ADMIN1!DB210)</f>
        <v>-</v>
      </c>
      <c r="F207" s="122" t="e">
        <f>_xlfn.IFS($C$3=1, ADMIN1!$AX210, $C$3=2, ADMIN1!$BA210, $C$3=3, ADMIN1!$BD210, $C$3=4, ADMIN1!$BG210, $C$3=5, ADMIN1!$BJ210, $C$3=6, ADMIN1!$BM210, $C$3=7, ADMIN1!$BP210, $C$3=8, ADMIN1!$BS210, $C$3=9, ADMIN1!$BV210, $C$3=10, ADMIN1!$BY210, $C$3=11, ADMIN1!$CB210, $C$3=12, ADMIN1!$CE210, $C$3=13, ADMIN1!$CH210, $C$3=14, ADMIN1!$CK210, $C$3=15, ADMIN1!$CN210, $C$3=16, ADMIN1!CQ210, $C$3=17, ADMIN1!CT210, $C$3=18, ADMIN1!CW210, $C$3=19, ADMIN1!CZ210, $C$3=20, ADMIN1!DC210)</f>
        <v>#VALUE!</v>
      </c>
    </row>
    <row r="208" spans="1:6" s="115" customFormat="1" ht="30" customHeight="1" x14ac:dyDescent="0.2">
      <c r="A208" s="119" t="e">
        <f>_xlfn.IFS($C$3=1, ADMIN1!$A211, $C$3=2, ADMIN1!$B211, $C$3=3, ADMIN1!$C211, $C$3=4, ADMIN1!$D211, $C$3=5, ADMIN1!$E211, $C$3=6, ADMIN1!$F211, $C$3=7, ADMIN1!$G211, $C$3=8, ADMIN1!$H211, $C$3=9, ADMIN1!$I211, $C$3=10, ADMIN1!$J211, $C$3=11, ADMIN1!$K211, $C$3=12, ADMIN1!$L211, $C$3=13, ADMIN1!$M211, $C$3=14, ADMIN1!$N211, $C$3=15, ADMIN1!$O211, $C$3=16, ADMIN1!$P211, $C$3=17, ADMIN1!$Q211, $C$3=18, ADMIN1!$R211, $C$3=19, ADMIN1!$S211, $C$3=20, ADMIN1!$T211)</f>
        <v>#VALUE!</v>
      </c>
      <c r="B208" s="120">
        <f>ADMIN1!V270</f>
        <v>0</v>
      </c>
      <c r="C208" s="338">
        <f>ADMIN1!W211</f>
        <v>0</v>
      </c>
      <c r="D208" s="120">
        <f>ADMIN1!AA270</f>
        <v>0</v>
      </c>
      <c r="E208" s="121" t="str">
        <f>_xlfn.IFS($C$3=1, ADMIN1!$AW211, $C$3=2, ADMIN1!$AZ211, $C$3=3, ADMIN1!$BC211, $C$3=4, ADMIN1!$BF211, $C$3=5, ADMIN1!$BI211, $C$3=6, ADMIN1!$BL211, $C$3=7, ADMIN1!$BO211, $C$3=8, ADMIN1!$BR211, $C$3=9, ADMIN1!$BU211, $C$3=10, ADMIN1!$BX211, $C$3=11, ADMIN1!$CA211, $C$3=12, ADMIN1!$CD211, $C$3=13, ADMIN1!$CG211, $C$3=14, ADMIN1!$CJ211, $C$3=15, ADMIN1!$CM211, $C$3=16, ADMIN1!CP211, $C$3=17, ADMIN1!CS211, $C$3=18, ADMIN1!CV211, $C$3=19, ADMIN1!CY211, $C$3=20, ADMIN1!DB211)</f>
        <v>-</v>
      </c>
      <c r="F208" s="122" t="e">
        <f>_xlfn.IFS($C$3=1, ADMIN1!$AX211, $C$3=2, ADMIN1!$BA211, $C$3=3, ADMIN1!$BD211, $C$3=4, ADMIN1!$BG211, $C$3=5, ADMIN1!$BJ211, $C$3=6, ADMIN1!$BM211, $C$3=7, ADMIN1!$BP211, $C$3=8, ADMIN1!$BS211, $C$3=9, ADMIN1!$BV211, $C$3=10, ADMIN1!$BY211, $C$3=11, ADMIN1!$CB211, $C$3=12, ADMIN1!$CE211, $C$3=13, ADMIN1!$CH211, $C$3=14, ADMIN1!$CK211, $C$3=15, ADMIN1!$CN211, $C$3=16, ADMIN1!CQ211, $C$3=17, ADMIN1!CT211, $C$3=18, ADMIN1!CW211, $C$3=19, ADMIN1!CZ211, $C$3=20, ADMIN1!DC211)</f>
        <v>#VALUE!</v>
      </c>
    </row>
    <row r="209" spans="1:6" s="115" customFormat="1" ht="30" customHeight="1" x14ac:dyDescent="0.2">
      <c r="A209" s="119" t="e">
        <f>_xlfn.IFS($C$3=1, ADMIN1!$A212, $C$3=2, ADMIN1!$B212, $C$3=3, ADMIN1!$C212, $C$3=4, ADMIN1!$D212, $C$3=5, ADMIN1!$E212, $C$3=6, ADMIN1!$F212, $C$3=7, ADMIN1!$G212, $C$3=8, ADMIN1!$H212, $C$3=9, ADMIN1!$I212, $C$3=10, ADMIN1!$J212, $C$3=11, ADMIN1!$K212, $C$3=12, ADMIN1!$L212, $C$3=13, ADMIN1!$M212, $C$3=14, ADMIN1!$N212, $C$3=15, ADMIN1!$O212, $C$3=16, ADMIN1!$P212, $C$3=17, ADMIN1!$Q212, $C$3=18, ADMIN1!$R212, $C$3=19, ADMIN1!$S212, $C$3=20, ADMIN1!$T212)</f>
        <v>#VALUE!</v>
      </c>
      <c r="B209" s="120">
        <f>ADMIN1!V271</f>
        <v>0</v>
      </c>
      <c r="C209" s="338">
        <f>ADMIN1!W212</f>
        <v>0</v>
      </c>
      <c r="D209" s="120">
        <f>ADMIN1!AA271</f>
        <v>0</v>
      </c>
      <c r="E209" s="121" t="str">
        <f>_xlfn.IFS($C$3=1, ADMIN1!$AW212, $C$3=2, ADMIN1!$AZ212, $C$3=3, ADMIN1!$BC212, $C$3=4, ADMIN1!$BF212, $C$3=5, ADMIN1!$BI212, $C$3=6, ADMIN1!$BL212, $C$3=7, ADMIN1!$BO212, $C$3=8, ADMIN1!$BR212, $C$3=9, ADMIN1!$BU212, $C$3=10, ADMIN1!$BX212, $C$3=11, ADMIN1!$CA212, $C$3=12, ADMIN1!$CD212, $C$3=13, ADMIN1!$CG212, $C$3=14, ADMIN1!$CJ212, $C$3=15, ADMIN1!$CM212, $C$3=16, ADMIN1!CP212, $C$3=17, ADMIN1!CS212, $C$3=18, ADMIN1!CV212, $C$3=19, ADMIN1!CY212, $C$3=20, ADMIN1!DB212)</f>
        <v>-</v>
      </c>
      <c r="F209" s="122" t="e">
        <f>_xlfn.IFS($C$3=1, ADMIN1!$AX212, $C$3=2, ADMIN1!$BA212, $C$3=3, ADMIN1!$BD212, $C$3=4, ADMIN1!$BG212, $C$3=5, ADMIN1!$BJ212, $C$3=6, ADMIN1!$BM212, $C$3=7, ADMIN1!$BP212, $C$3=8, ADMIN1!$BS212, $C$3=9, ADMIN1!$BV212, $C$3=10, ADMIN1!$BY212, $C$3=11, ADMIN1!$CB212, $C$3=12, ADMIN1!$CE212, $C$3=13, ADMIN1!$CH212, $C$3=14, ADMIN1!$CK212, $C$3=15, ADMIN1!$CN212, $C$3=16, ADMIN1!CQ212, $C$3=17, ADMIN1!CT212, $C$3=18, ADMIN1!CW212, $C$3=19, ADMIN1!CZ212, $C$3=20, ADMIN1!DC212)</f>
        <v>#VALUE!</v>
      </c>
    </row>
    <row r="210" spans="1:6" s="115" customFormat="1" ht="30" customHeight="1" x14ac:dyDescent="0.2">
      <c r="A210" s="119" t="e">
        <f>_xlfn.IFS($C$3=1, ADMIN1!$A213, $C$3=2, ADMIN1!$B213, $C$3=3, ADMIN1!$C213, $C$3=4, ADMIN1!$D213, $C$3=5, ADMIN1!$E213, $C$3=6, ADMIN1!$F213, $C$3=7, ADMIN1!$G213, $C$3=8, ADMIN1!$H213, $C$3=9, ADMIN1!$I213, $C$3=10, ADMIN1!$J213, $C$3=11, ADMIN1!$K213, $C$3=12, ADMIN1!$L213, $C$3=13, ADMIN1!$M213, $C$3=14, ADMIN1!$N213, $C$3=15, ADMIN1!$O213, $C$3=16, ADMIN1!$P213, $C$3=17, ADMIN1!$Q213, $C$3=18, ADMIN1!$R213, $C$3=19, ADMIN1!$S213, $C$3=20, ADMIN1!$T213)</f>
        <v>#VALUE!</v>
      </c>
      <c r="B210" s="120">
        <f>ADMIN1!V272</f>
        <v>0</v>
      </c>
      <c r="C210" s="338">
        <f>ADMIN1!W213</f>
        <v>0</v>
      </c>
      <c r="D210" s="120">
        <f>ADMIN1!AA272</f>
        <v>0</v>
      </c>
      <c r="E210" s="121" t="str">
        <f>_xlfn.IFS($C$3=1, ADMIN1!$AW213, $C$3=2, ADMIN1!$AZ213, $C$3=3, ADMIN1!$BC213, $C$3=4, ADMIN1!$BF213, $C$3=5, ADMIN1!$BI213, $C$3=6, ADMIN1!$BL213, $C$3=7, ADMIN1!$BO213, $C$3=8, ADMIN1!$BR213, $C$3=9, ADMIN1!$BU213, $C$3=10, ADMIN1!$BX213, $C$3=11, ADMIN1!$CA213, $C$3=12, ADMIN1!$CD213, $C$3=13, ADMIN1!$CG213, $C$3=14, ADMIN1!$CJ213, $C$3=15, ADMIN1!$CM213, $C$3=16, ADMIN1!CP213, $C$3=17, ADMIN1!CS213, $C$3=18, ADMIN1!CV213, $C$3=19, ADMIN1!CY213, $C$3=20, ADMIN1!DB213)</f>
        <v>-</v>
      </c>
      <c r="F210" s="122" t="e">
        <f>_xlfn.IFS($C$3=1, ADMIN1!$AX213, $C$3=2, ADMIN1!$BA213, $C$3=3, ADMIN1!$BD213, $C$3=4, ADMIN1!$BG213, $C$3=5, ADMIN1!$BJ213, $C$3=6, ADMIN1!$BM213, $C$3=7, ADMIN1!$BP213, $C$3=8, ADMIN1!$BS213, $C$3=9, ADMIN1!$BV213, $C$3=10, ADMIN1!$BY213, $C$3=11, ADMIN1!$CB213, $C$3=12, ADMIN1!$CE213, $C$3=13, ADMIN1!$CH213, $C$3=14, ADMIN1!$CK213, $C$3=15, ADMIN1!$CN213, $C$3=16, ADMIN1!CQ213, $C$3=17, ADMIN1!CT213, $C$3=18, ADMIN1!CW213, $C$3=19, ADMIN1!CZ213, $C$3=20, ADMIN1!DC213)</f>
        <v>#VALUE!</v>
      </c>
    </row>
    <row r="211" spans="1:6" s="115" customFormat="1" ht="30" customHeight="1" x14ac:dyDescent="0.2">
      <c r="A211" s="119" t="e">
        <f>_xlfn.IFS($C$3=1, ADMIN1!$A214, $C$3=2, ADMIN1!$B214, $C$3=3, ADMIN1!$C214, $C$3=4, ADMIN1!$D214, $C$3=5, ADMIN1!$E214, $C$3=6, ADMIN1!$F214, $C$3=7, ADMIN1!$G214, $C$3=8, ADMIN1!$H214, $C$3=9, ADMIN1!$I214, $C$3=10, ADMIN1!$J214, $C$3=11, ADMIN1!$K214, $C$3=12, ADMIN1!$L214, $C$3=13, ADMIN1!$M214, $C$3=14, ADMIN1!$N214, $C$3=15, ADMIN1!$O214, $C$3=16, ADMIN1!$P214, $C$3=17, ADMIN1!$Q214, $C$3=18, ADMIN1!$R214, $C$3=19, ADMIN1!$S214, $C$3=20, ADMIN1!$T214)</f>
        <v>#VALUE!</v>
      </c>
      <c r="B211" s="120">
        <f>ADMIN1!V273</f>
        <v>0</v>
      </c>
      <c r="C211" s="338">
        <f>ADMIN1!W214</f>
        <v>0</v>
      </c>
      <c r="D211" s="120">
        <f>ADMIN1!AA273</f>
        <v>0</v>
      </c>
      <c r="E211" s="121" t="str">
        <f>_xlfn.IFS($C$3=1, ADMIN1!$AW214, $C$3=2, ADMIN1!$AZ214, $C$3=3, ADMIN1!$BC214, $C$3=4, ADMIN1!$BF214, $C$3=5, ADMIN1!$BI214, $C$3=6, ADMIN1!$BL214, $C$3=7, ADMIN1!$BO214, $C$3=8, ADMIN1!$BR214, $C$3=9, ADMIN1!$BU214, $C$3=10, ADMIN1!$BX214, $C$3=11, ADMIN1!$CA214, $C$3=12, ADMIN1!$CD214, $C$3=13, ADMIN1!$CG214, $C$3=14, ADMIN1!$CJ214, $C$3=15, ADMIN1!$CM214, $C$3=16, ADMIN1!CP214, $C$3=17, ADMIN1!CS214, $C$3=18, ADMIN1!CV214, $C$3=19, ADMIN1!CY214, $C$3=20, ADMIN1!DB214)</f>
        <v>-</v>
      </c>
      <c r="F211" s="122" t="e">
        <f>_xlfn.IFS($C$3=1, ADMIN1!$AX214, $C$3=2, ADMIN1!$BA214, $C$3=3, ADMIN1!$BD214, $C$3=4, ADMIN1!$BG214, $C$3=5, ADMIN1!$BJ214, $C$3=6, ADMIN1!$BM214, $C$3=7, ADMIN1!$BP214, $C$3=8, ADMIN1!$BS214, $C$3=9, ADMIN1!$BV214, $C$3=10, ADMIN1!$BY214, $C$3=11, ADMIN1!$CB214, $C$3=12, ADMIN1!$CE214, $C$3=13, ADMIN1!$CH214, $C$3=14, ADMIN1!$CK214, $C$3=15, ADMIN1!$CN214, $C$3=16, ADMIN1!CQ214, $C$3=17, ADMIN1!CT214, $C$3=18, ADMIN1!CW214, $C$3=19, ADMIN1!CZ214, $C$3=20, ADMIN1!DC214)</f>
        <v>#VALUE!</v>
      </c>
    </row>
    <row r="212" spans="1:6" s="115" customFormat="1" ht="30" customHeight="1" x14ac:dyDescent="0.2">
      <c r="A212" s="119" t="e">
        <f>_xlfn.IFS($C$3=1, ADMIN1!$A215, $C$3=2, ADMIN1!$B215, $C$3=3, ADMIN1!$C215, $C$3=4, ADMIN1!$D215, $C$3=5, ADMIN1!$E215, $C$3=6, ADMIN1!$F215, $C$3=7, ADMIN1!$G215, $C$3=8, ADMIN1!$H215, $C$3=9, ADMIN1!$I215, $C$3=10, ADMIN1!$J215, $C$3=11, ADMIN1!$K215, $C$3=12, ADMIN1!$L215, $C$3=13, ADMIN1!$M215, $C$3=14, ADMIN1!$N215, $C$3=15, ADMIN1!$O215, $C$3=16, ADMIN1!$P215, $C$3=17, ADMIN1!$Q215, $C$3=18, ADMIN1!$R215, $C$3=19, ADMIN1!$S215, $C$3=20, ADMIN1!$T215)</f>
        <v>#VALUE!</v>
      </c>
      <c r="B212" s="120">
        <f>ADMIN1!V274</f>
        <v>0</v>
      </c>
      <c r="C212" s="338">
        <f>ADMIN1!W215</f>
        <v>0</v>
      </c>
      <c r="D212" s="120">
        <f>ADMIN1!AA274</f>
        <v>0</v>
      </c>
      <c r="E212" s="121" t="str">
        <f>_xlfn.IFS($C$3=1, ADMIN1!$AW215, $C$3=2, ADMIN1!$AZ215, $C$3=3, ADMIN1!$BC215, $C$3=4, ADMIN1!$BF215, $C$3=5, ADMIN1!$BI215, $C$3=6, ADMIN1!$BL215, $C$3=7, ADMIN1!$BO215, $C$3=8, ADMIN1!$BR215, $C$3=9, ADMIN1!$BU215, $C$3=10, ADMIN1!$BX215, $C$3=11, ADMIN1!$CA215, $C$3=12, ADMIN1!$CD215, $C$3=13, ADMIN1!$CG215, $C$3=14, ADMIN1!$CJ215, $C$3=15, ADMIN1!$CM215, $C$3=16, ADMIN1!CP215, $C$3=17, ADMIN1!CS215, $C$3=18, ADMIN1!CV215, $C$3=19, ADMIN1!CY215, $C$3=20, ADMIN1!DB215)</f>
        <v>-</v>
      </c>
      <c r="F212" s="122" t="e">
        <f>_xlfn.IFS($C$3=1, ADMIN1!$AX215, $C$3=2, ADMIN1!$BA215, $C$3=3, ADMIN1!$BD215, $C$3=4, ADMIN1!$BG215, $C$3=5, ADMIN1!$BJ215, $C$3=6, ADMIN1!$BM215, $C$3=7, ADMIN1!$BP215, $C$3=8, ADMIN1!$BS215, $C$3=9, ADMIN1!$BV215, $C$3=10, ADMIN1!$BY215, $C$3=11, ADMIN1!$CB215, $C$3=12, ADMIN1!$CE215, $C$3=13, ADMIN1!$CH215, $C$3=14, ADMIN1!$CK215, $C$3=15, ADMIN1!$CN215, $C$3=16, ADMIN1!CQ215, $C$3=17, ADMIN1!CT215, $C$3=18, ADMIN1!CW215, $C$3=19, ADMIN1!CZ215, $C$3=20, ADMIN1!DC215)</f>
        <v>#VALUE!</v>
      </c>
    </row>
    <row r="213" spans="1:6" s="115" customFormat="1" ht="30" customHeight="1" x14ac:dyDescent="0.2">
      <c r="A213" s="119" t="e">
        <f>_xlfn.IFS($C$3=1, ADMIN1!$A216, $C$3=2, ADMIN1!$B216, $C$3=3, ADMIN1!$C216, $C$3=4, ADMIN1!$D216, $C$3=5, ADMIN1!$E216, $C$3=6, ADMIN1!$F216, $C$3=7, ADMIN1!$G216, $C$3=8, ADMIN1!$H216, $C$3=9, ADMIN1!$I216, $C$3=10, ADMIN1!$J216, $C$3=11, ADMIN1!$K216, $C$3=12, ADMIN1!$L216, $C$3=13, ADMIN1!$M216, $C$3=14, ADMIN1!$N216, $C$3=15, ADMIN1!$O216, $C$3=16, ADMIN1!$P216, $C$3=17, ADMIN1!$Q216, $C$3=18, ADMIN1!$R216, $C$3=19, ADMIN1!$S216, $C$3=20, ADMIN1!$T216)</f>
        <v>#VALUE!</v>
      </c>
      <c r="B213" s="120">
        <f>ADMIN1!V275</f>
        <v>0</v>
      </c>
      <c r="C213" s="338">
        <f>ADMIN1!W216</f>
        <v>0</v>
      </c>
      <c r="D213" s="120">
        <f>ADMIN1!AA275</f>
        <v>0</v>
      </c>
      <c r="E213" s="121" t="str">
        <f>_xlfn.IFS($C$3=1, ADMIN1!$AW216, $C$3=2, ADMIN1!$AZ216, $C$3=3, ADMIN1!$BC216, $C$3=4, ADMIN1!$BF216, $C$3=5, ADMIN1!$BI216, $C$3=6, ADMIN1!$BL216, $C$3=7, ADMIN1!$BO216, $C$3=8, ADMIN1!$BR216, $C$3=9, ADMIN1!$BU216, $C$3=10, ADMIN1!$BX216, $C$3=11, ADMIN1!$CA216, $C$3=12, ADMIN1!$CD216, $C$3=13, ADMIN1!$CG216, $C$3=14, ADMIN1!$CJ216, $C$3=15, ADMIN1!$CM216, $C$3=16, ADMIN1!CP216, $C$3=17, ADMIN1!CS216, $C$3=18, ADMIN1!CV216, $C$3=19, ADMIN1!CY216, $C$3=20, ADMIN1!DB216)</f>
        <v>-</v>
      </c>
      <c r="F213" s="122" t="e">
        <f>_xlfn.IFS($C$3=1, ADMIN1!$AX216, $C$3=2, ADMIN1!$BA216, $C$3=3, ADMIN1!$BD216, $C$3=4, ADMIN1!$BG216, $C$3=5, ADMIN1!$BJ216, $C$3=6, ADMIN1!$BM216, $C$3=7, ADMIN1!$BP216, $C$3=8, ADMIN1!$BS216, $C$3=9, ADMIN1!$BV216, $C$3=10, ADMIN1!$BY216, $C$3=11, ADMIN1!$CB216, $C$3=12, ADMIN1!$CE216, $C$3=13, ADMIN1!$CH216, $C$3=14, ADMIN1!$CK216, $C$3=15, ADMIN1!$CN216, $C$3=16, ADMIN1!CQ216, $C$3=17, ADMIN1!CT216, $C$3=18, ADMIN1!CW216, $C$3=19, ADMIN1!CZ216, $C$3=20, ADMIN1!DC216)</f>
        <v>#VALUE!</v>
      </c>
    </row>
    <row r="214" spans="1:6" s="115" customFormat="1" ht="30" customHeight="1" x14ac:dyDescent="0.2">
      <c r="A214" s="119" t="e">
        <f>_xlfn.IFS($C$3=1, ADMIN1!$A217, $C$3=2, ADMIN1!$B217, $C$3=3, ADMIN1!$C217, $C$3=4, ADMIN1!$D217, $C$3=5, ADMIN1!$E217, $C$3=6, ADMIN1!$F217, $C$3=7, ADMIN1!$G217, $C$3=8, ADMIN1!$H217, $C$3=9, ADMIN1!$I217, $C$3=10, ADMIN1!$J217, $C$3=11, ADMIN1!$K217, $C$3=12, ADMIN1!$L217, $C$3=13, ADMIN1!$M217, $C$3=14, ADMIN1!$N217, $C$3=15, ADMIN1!$O217, $C$3=16, ADMIN1!$P217, $C$3=17, ADMIN1!$Q217, $C$3=18, ADMIN1!$R217, $C$3=19, ADMIN1!$S217, $C$3=20, ADMIN1!$T217)</f>
        <v>#VALUE!</v>
      </c>
      <c r="B214" s="120">
        <f>ADMIN1!V276</f>
        <v>0</v>
      </c>
      <c r="C214" s="338">
        <f>ADMIN1!W217</f>
        <v>0</v>
      </c>
      <c r="D214" s="120">
        <f>ADMIN1!AA276</f>
        <v>0</v>
      </c>
      <c r="E214" s="121" t="str">
        <f>_xlfn.IFS($C$3=1, ADMIN1!$AW217, $C$3=2, ADMIN1!$AZ217, $C$3=3, ADMIN1!$BC217, $C$3=4, ADMIN1!$BF217, $C$3=5, ADMIN1!$BI217, $C$3=6, ADMIN1!$BL217, $C$3=7, ADMIN1!$BO217, $C$3=8, ADMIN1!$BR217, $C$3=9, ADMIN1!$BU217, $C$3=10, ADMIN1!$BX217, $C$3=11, ADMIN1!$CA217, $C$3=12, ADMIN1!$CD217, $C$3=13, ADMIN1!$CG217, $C$3=14, ADMIN1!$CJ217, $C$3=15, ADMIN1!$CM217, $C$3=16, ADMIN1!CP217, $C$3=17, ADMIN1!CS217, $C$3=18, ADMIN1!CV217, $C$3=19, ADMIN1!CY217, $C$3=20, ADMIN1!DB217)</f>
        <v>-</v>
      </c>
      <c r="F214" s="122" t="e">
        <f>_xlfn.IFS($C$3=1, ADMIN1!$AX217, $C$3=2, ADMIN1!$BA217, $C$3=3, ADMIN1!$BD217, $C$3=4, ADMIN1!$BG217, $C$3=5, ADMIN1!$BJ217, $C$3=6, ADMIN1!$BM217, $C$3=7, ADMIN1!$BP217, $C$3=8, ADMIN1!$BS217, $C$3=9, ADMIN1!$BV217, $C$3=10, ADMIN1!$BY217, $C$3=11, ADMIN1!$CB217, $C$3=12, ADMIN1!$CE217, $C$3=13, ADMIN1!$CH217, $C$3=14, ADMIN1!$CK217, $C$3=15, ADMIN1!$CN217, $C$3=16, ADMIN1!CQ217, $C$3=17, ADMIN1!CT217, $C$3=18, ADMIN1!CW217, $C$3=19, ADMIN1!CZ217, $C$3=20, ADMIN1!DC217)</f>
        <v>#VALUE!</v>
      </c>
    </row>
    <row r="215" spans="1:6" s="115" customFormat="1" ht="30" customHeight="1" x14ac:dyDescent="0.2">
      <c r="A215" s="119" t="e">
        <f>_xlfn.IFS($C$3=1, ADMIN1!$A218, $C$3=2, ADMIN1!$B218, $C$3=3, ADMIN1!$C218, $C$3=4, ADMIN1!$D218, $C$3=5, ADMIN1!$E218, $C$3=6, ADMIN1!$F218, $C$3=7, ADMIN1!$G218, $C$3=8, ADMIN1!$H218, $C$3=9, ADMIN1!$I218, $C$3=10, ADMIN1!$J218, $C$3=11, ADMIN1!$K218, $C$3=12, ADMIN1!$L218, $C$3=13, ADMIN1!$M218, $C$3=14, ADMIN1!$N218, $C$3=15, ADMIN1!$O218, $C$3=16, ADMIN1!$P218, $C$3=17, ADMIN1!$Q218, $C$3=18, ADMIN1!$R218, $C$3=19, ADMIN1!$S218, $C$3=20, ADMIN1!$T218)</f>
        <v>#VALUE!</v>
      </c>
      <c r="B215" s="120">
        <f>ADMIN1!V277</f>
        <v>0</v>
      </c>
      <c r="C215" s="338">
        <f>ADMIN1!W218</f>
        <v>0</v>
      </c>
      <c r="D215" s="120">
        <f>ADMIN1!AA277</f>
        <v>0</v>
      </c>
      <c r="E215" s="121" t="str">
        <f>_xlfn.IFS($C$3=1, ADMIN1!$AW218, $C$3=2, ADMIN1!$AZ218, $C$3=3, ADMIN1!$BC218, $C$3=4, ADMIN1!$BF218, $C$3=5, ADMIN1!$BI218, $C$3=6, ADMIN1!$BL218, $C$3=7, ADMIN1!$BO218, $C$3=8, ADMIN1!$BR218, $C$3=9, ADMIN1!$BU218, $C$3=10, ADMIN1!$BX218, $C$3=11, ADMIN1!$CA218, $C$3=12, ADMIN1!$CD218, $C$3=13, ADMIN1!$CG218, $C$3=14, ADMIN1!$CJ218, $C$3=15, ADMIN1!$CM218, $C$3=16, ADMIN1!CP218, $C$3=17, ADMIN1!CS218, $C$3=18, ADMIN1!CV218, $C$3=19, ADMIN1!CY218, $C$3=20, ADMIN1!DB218)</f>
        <v>-</v>
      </c>
      <c r="F215" s="122" t="e">
        <f>_xlfn.IFS($C$3=1, ADMIN1!$AX218, $C$3=2, ADMIN1!$BA218, $C$3=3, ADMIN1!$BD218, $C$3=4, ADMIN1!$BG218, $C$3=5, ADMIN1!$BJ218, $C$3=6, ADMIN1!$BM218, $C$3=7, ADMIN1!$BP218, $C$3=8, ADMIN1!$BS218, $C$3=9, ADMIN1!$BV218, $C$3=10, ADMIN1!$BY218, $C$3=11, ADMIN1!$CB218, $C$3=12, ADMIN1!$CE218, $C$3=13, ADMIN1!$CH218, $C$3=14, ADMIN1!$CK218, $C$3=15, ADMIN1!$CN218, $C$3=16, ADMIN1!CQ218, $C$3=17, ADMIN1!CT218, $C$3=18, ADMIN1!CW218, $C$3=19, ADMIN1!CZ218, $C$3=20, ADMIN1!DC218)</f>
        <v>#VALUE!</v>
      </c>
    </row>
    <row r="216" spans="1:6" s="115" customFormat="1" ht="30" customHeight="1" x14ac:dyDescent="0.2">
      <c r="A216" s="119" t="e">
        <f>_xlfn.IFS($C$3=1, ADMIN1!$A219, $C$3=2, ADMIN1!$B219, $C$3=3, ADMIN1!$C219, $C$3=4, ADMIN1!$D219, $C$3=5, ADMIN1!$E219, $C$3=6, ADMIN1!$F219, $C$3=7, ADMIN1!$G219, $C$3=8, ADMIN1!$H219, $C$3=9, ADMIN1!$I219, $C$3=10, ADMIN1!$J219, $C$3=11, ADMIN1!$K219, $C$3=12, ADMIN1!$L219, $C$3=13, ADMIN1!$M219, $C$3=14, ADMIN1!$N219, $C$3=15, ADMIN1!$O219, $C$3=16, ADMIN1!$P219, $C$3=17, ADMIN1!$Q219, $C$3=18, ADMIN1!$R219, $C$3=19, ADMIN1!$S219, $C$3=20, ADMIN1!$T219)</f>
        <v>#VALUE!</v>
      </c>
      <c r="B216" s="120">
        <f>ADMIN1!V278</f>
        <v>0</v>
      </c>
      <c r="C216" s="338">
        <f>ADMIN1!W219</f>
        <v>0</v>
      </c>
      <c r="D216" s="120">
        <f>ADMIN1!AA278</f>
        <v>0</v>
      </c>
      <c r="E216" s="121" t="str">
        <f>_xlfn.IFS($C$3=1, ADMIN1!$AW219, $C$3=2, ADMIN1!$AZ219, $C$3=3, ADMIN1!$BC219, $C$3=4, ADMIN1!$BF219, $C$3=5, ADMIN1!$BI219, $C$3=6, ADMIN1!$BL219, $C$3=7, ADMIN1!$BO219, $C$3=8, ADMIN1!$BR219, $C$3=9, ADMIN1!$BU219, $C$3=10, ADMIN1!$BX219, $C$3=11, ADMIN1!$CA219, $C$3=12, ADMIN1!$CD219, $C$3=13, ADMIN1!$CG219, $C$3=14, ADMIN1!$CJ219, $C$3=15, ADMIN1!$CM219, $C$3=16, ADMIN1!CP219, $C$3=17, ADMIN1!CS219, $C$3=18, ADMIN1!CV219, $C$3=19, ADMIN1!CY219, $C$3=20, ADMIN1!DB219)</f>
        <v>-</v>
      </c>
      <c r="F216" s="122" t="e">
        <f>_xlfn.IFS($C$3=1, ADMIN1!$AX219, $C$3=2, ADMIN1!$BA219, $C$3=3, ADMIN1!$BD219, $C$3=4, ADMIN1!$BG219, $C$3=5, ADMIN1!$BJ219, $C$3=6, ADMIN1!$BM219, $C$3=7, ADMIN1!$BP219, $C$3=8, ADMIN1!$BS219, $C$3=9, ADMIN1!$BV219, $C$3=10, ADMIN1!$BY219, $C$3=11, ADMIN1!$CB219, $C$3=12, ADMIN1!$CE219, $C$3=13, ADMIN1!$CH219, $C$3=14, ADMIN1!$CK219, $C$3=15, ADMIN1!$CN219, $C$3=16, ADMIN1!CQ219, $C$3=17, ADMIN1!CT219, $C$3=18, ADMIN1!CW219, $C$3=19, ADMIN1!CZ219, $C$3=20, ADMIN1!DC219)</f>
        <v>#VALUE!</v>
      </c>
    </row>
    <row r="217" spans="1:6" s="115" customFormat="1" ht="30" customHeight="1" x14ac:dyDescent="0.2">
      <c r="A217" s="119" t="e">
        <f>_xlfn.IFS($C$3=1, ADMIN1!$A220, $C$3=2, ADMIN1!$B220, $C$3=3, ADMIN1!$C220, $C$3=4, ADMIN1!$D220, $C$3=5, ADMIN1!$E220, $C$3=6, ADMIN1!$F220, $C$3=7, ADMIN1!$G220, $C$3=8, ADMIN1!$H220, $C$3=9, ADMIN1!$I220, $C$3=10, ADMIN1!$J220, $C$3=11, ADMIN1!$K220, $C$3=12, ADMIN1!$L220, $C$3=13, ADMIN1!$M220, $C$3=14, ADMIN1!$N220, $C$3=15, ADMIN1!$O220, $C$3=16, ADMIN1!$P220, $C$3=17, ADMIN1!$Q220, $C$3=18, ADMIN1!$R220, $C$3=19, ADMIN1!$S220, $C$3=20, ADMIN1!$T220)</f>
        <v>#VALUE!</v>
      </c>
      <c r="B217" s="120">
        <f>ADMIN1!V279</f>
        <v>0</v>
      </c>
      <c r="C217" s="338">
        <f>ADMIN1!W220</f>
        <v>0</v>
      </c>
      <c r="D217" s="120">
        <f>ADMIN1!AA279</f>
        <v>0</v>
      </c>
      <c r="E217" s="121" t="str">
        <f>_xlfn.IFS($C$3=1, ADMIN1!$AW220, $C$3=2, ADMIN1!$AZ220, $C$3=3, ADMIN1!$BC220, $C$3=4, ADMIN1!$BF220, $C$3=5, ADMIN1!$BI220, $C$3=6, ADMIN1!$BL220, $C$3=7, ADMIN1!$BO220, $C$3=8, ADMIN1!$BR220, $C$3=9, ADMIN1!$BU220, $C$3=10, ADMIN1!$BX220, $C$3=11, ADMIN1!$CA220, $C$3=12, ADMIN1!$CD220, $C$3=13, ADMIN1!$CG220, $C$3=14, ADMIN1!$CJ220, $C$3=15, ADMIN1!$CM220, $C$3=16, ADMIN1!CP220, $C$3=17, ADMIN1!CS220, $C$3=18, ADMIN1!CV220, $C$3=19, ADMIN1!CY220, $C$3=20, ADMIN1!DB220)</f>
        <v>-</v>
      </c>
      <c r="F217" s="122" t="e">
        <f>_xlfn.IFS($C$3=1, ADMIN1!$AX220, $C$3=2, ADMIN1!$BA220, $C$3=3, ADMIN1!$BD220, $C$3=4, ADMIN1!$BG220, $C$3=5, ADMIN1!$BJ220, $C$3=6, ADMIN1!$BM220, $C$3=7, ADMIN1!$BP220, $C$3=8, ADMIN1!$BS220, $C$3=9, ADMIN1!$BV220, $C$3=10, ADMIN1!$BY220, $C$3=11, ADMIN1!$CB220, $C$3=12, ADMIN1!$CE220, $C$3=13, ADMIN1!$CH220, $C$3=14, ADMIN1!$CK220, $C$3=15, ADMIN1!$CN220, $C$3=16, ADMIN1!CQ220, $C$3=17, ADMIN1!CT220, $C$3=18, ADMIN1!CW220, $C$3=19, ADMIN1!CZ220, $C$3=20, ADMIN1!DC220)</f>
        <v>#VALUE!</v>
      </c>
    </row>
    <row r="218" spans="1:6" s="115" customFormat="1" ht="30" customHeight="1" x14ac:dyDescent="0.2">
      <c r="A218" s="119" t="e">
        <f>_xlfn.IFS($C$3=1, ADMIN1!$A221, $C$3=2, ADMIN1!$B221, $C$3=3, ADMIN1!$C221, $C$3=4, ADMIN1!$D221, $C$3=5, ADMIN1!$E221, $C$3=6, ADMIN1!$F221, $C$3=7, ADMIN1!$G221, $C$3=8, ADMIN1!$H221, $C$3=9, ADMIN1!$I221, $C$3=10, ADMIN1!$J221, $C$3=11, ADMIN1!$K221, $C$3=12, ADMIN1!$L221, $C$3=13, ADMIN1!$M221, $C$3=14, ADMIN1!$N221, $C$3=15, ADMIN1!$O221, $C$3=16, ADMIN1!$P221, $C$3=17, ADMIN1!$Q221, $C$3=18, ADMIN1!$R221, $C$3=19, ADMIN1!$S221, $C$3=20, ADMIN1!$T221)</f>
        <v>#VALUE!</v>
      </c>
      <c r="B218" s="120">
        <f>ADMIN1!V280</f>
        <v>0</v>
      </c>
      <c r="C218" s="338">
        <f>ADMIN1!W221</f>
        <v>0</v>
      </c>
      <c r="D218" s="120">
        <f>ADMIN1!AA280</f>
        <v>0</v>
      </c>
      <c r="E218" s="121" t="str">
        <f>_xlfn.IFS($C$3=1, ADMIN1!$AW221, $C$3=2, ADMIN1!$AZ221, $C$3=3, ADMIN1!$BC221, $C$3=4, ADMIN1!$BF221, $C$3=5, ADMIN1!$BI221, $C$3=6, ADMIN1!$BL221, $C$3=7, ADMIN1!$BO221, $C$3=8, ADMIN1!$BR221, $C$3=9, ADMIN1!$BU221, $C$3=10, ADMIN1!$BX221, $C$3=11, ADMIN1!$CA221, $C$3=12, ADMIN1!$CD221, $C$3=13, ADMIN1!$CG221, $C$3=14, ADMIN1!$CJ221, $C$3=15, ADMIN1!$CM221, $C$3=16, ADMIN1!CP221, $C$3=17, ADMIN1!CS221, $C$3=18, ADMIN1!CV221, $C$3=19, ADMIN1!CY221, $C$3=20, ADMIN1!DB221)</f>
        <v>-</v>
      </c>
      <c r="F218" s="122" t="e">
        <f>_xlfn.IFS($C$3=1, ADMIN1!$AX221, $C$3=2, ADMIN1!$BA221, $C$3=3, ADMIN1!$BD221, $C$3=4, ADMIN1!$BG221, $C$3=5, ADMIN1!$BJ221, $C$3=6, ADMIN1!$BM221, $C$3=7, ADMIN1!$BP221, $C$3=8, ADMIN1!$BS221, $C$3=9, ADMIN1!$BV221, $C$3=10, ADMIN1!$BY221, $C$3=11, ADMIN1!$CB221, $C$3=12, ADMIN1!$CE221, $C$3=13, ADMIN1!$CH221, $C$3=14, ADMIN1!$CK221, $C$3=15, ADMIN1!$CN221, $C$3=16, ADMIN1!CQ221, $C$3=17, ADMIN1!CT221, $C$3=18, ADMIN1!CW221, $C$3=19, ADMIN1!CZ221, $C$3=20, ADMIN1!DC221)</f>
        <v>#VALUE!</v>
      </c>
    </row>
    <row r="219" spans="1:6" s="115" customFormat="1" ht="30" customHeight="1" x14ac:dyDescent="0.2">
      <c r="A219" s="119" t="e">
        <f>_xlfn.IFS($C$3=1, ADMIN1!$A222, $C$3=2, ADMIN1!$B222, $C$3=3, ADMIN1!$C222, $C$3=4, ADMIN1!$D222, $C$3=5, ADMIN1!$E222, $C$3=6, ADMIN1!$F222, $C$3=7, ADMIN1!$G222, $C$3=8, ADMIN1!$H222, $C$3=9, ADMIN1!$I222, $C$3=10, ADMIN1!$J222, $C$3=11, ADMIN1!$K222, $C$3=12, ADMIN1!$L222, $C$3=13, ADMIN1!$M222, $C$3=14, ADMIN1!$N222, $C$3=15, ADMIN1!$O222, $C$3=16, ADMIN1!$P222, $C$3=17, ADMIN1!$Q222, $C$3=18, ADMIN1!$R222, $C$3=19, ADMIN1!$S222, $C$3=20, ADMIN1!$T222)</f>
        <v>#VALUE!</v>
      </c>
      <c r="B219" s="120">
        <f>ADMIN1!V281</f>
        <v>0</v>
      </c>
      <c r="C219" s="338">
        <f>ADMIN1!W222</f>
        <v>0</v>
      </c>
      <c r="D219" s="120">
        <f>ADMIN1!AA281</f>
        <v>0</v>
      </c>
      <c r="E219" s="121" t="str">
        <f>_xlfn.IFS($C$3=1, ADMIN1!$AW222, $C$3=2, ADMIN1!$AZ222, $C$3=3, ADMIN1!$BC222, $C$3=4, ADMIN1!$BF222, $C$3=5, ADMIN1!$BI222, $C$3=6, ADMIN1!$BL222, $C$3=7, ADMIN1!$BO222, $C$3=8, ADMIN1!$BR222, $C$3=9, ADMIN1!$BU222, $C$3=10, ADMIN1!$BX222, $C$3=11, ADMIN1!$CA222, $C$3=12, ADMIN1!$CD222, $C$3=13, ADMIN1!$CG222, $C$3=14, ADMIN1!$CJ222, $C$3=15, ADMIN1!$CM222, $C$3=16, ADMIN1!CP222, $C$3=17, ADMIN1!CS222, $C$3=18, ADMIN1!CV222, $C$3=19, ADMIN1!CY222, $C$3=20, ADMIN1!DB222)</f>
        <v>-</v>
      </c>
      <c r="F219" s="122" t="e">
        <f>_xlfn.IFS($C$3=1, ADMIN1!$AX222, $C$3=2, ADMIN1!$BA222, $C$3=3, ADMIN1!$BD222, $C$3=4, ADMIN1!$BG222, $C$3=5, ADMIN1!$BJ222, $C$3=6, ADMIN1!$BM222, $C$3=7, ADMIN1!$BP222, $C$3=8, ADMIN1!$BS222, $C$3=9, ADMIN1!$BV222, $C$3=10, ADMIN1!$BY222, $C$3=11, ADMIN1!$CB222, $C$3=12, ADMIN1!$CE222, $C$3=13, ADMIN1!$CH222, $C$3=14, ADMIN1!$CK222, $C$3=15, ADMIN1!$CN222, $C$3=16, ADMIN1!CQ222, $C$3=17, ADMIN1!CT222, $C$3=18, ADMIN1!CW222, $C$3=19, ADMIN1!CZ222, $C$3=20, ADMIN1!DC222)</f>
        <v>#VALUE!</v>
      </c>
    </row>
    <row r="220" spans="1:6" s="115" customFormat="1" ht="30" customHeight="1" x14ac:dyDescent="0.2">
      <c r="A220" s="119" t="e">
        <f>_xlfn.IFS($C$3=1, ADMIN1!$A223, $C$3=2, ADMIN1!$B223, $C$3=3, ADMIN1!$C223, $C$3=4, ADMIN1!$D223, $C$3=5, ADMIN1!$E223, $C$3=6, ADMIN1!$F223, $C$3=7, ADMIN1!$G223, $C$3=8, ADMIN1!$H223, $C$3=9, ADMIN1!$I223, $C$3=10, ADMIN1!$J223, $C$3=11, ADMIN1!$K223, $C$3=12, ADMIN1!$L223, $C$3=13, ADMIN1!$M223, $C$3=14, ADMIN1!$N223, $C$3=15, ADMIN1!$O223, $C$3=16, ADMIN1!$P223, $C$3=17, ADMIN1!$Q223, $C$3=18, ADMIN1!$R223, $C$3=19, ADMIN1!$S223, $C$3=20, ADMIN1!$T223)</f>
        <v>#VALUE!</v>
      </c>
      <c r="B220" s="120">
        <f>ADMIN1!V282</f>
        <v>0</v>
      </c>
      <c r="C220" s="338">
        <f>ADMIN1!W223</f>
        <v>0</v>
      </c>
      <c r="D220" s="120">
        <f>ADMIN1!AA282</f>
        <v>0</v>
      </c>
      <c r="E220" s="121" t="str">
        <f>_xlfn.IFS($C$3=1, ADMIN1!$AW223, $C$3=2, ADMIN1!$AZ223, $C$3=3, ADMIN1!$BC223, $C$3=4, ADMIN1!$BF223, $C$3=5, ADMIN1!$BI223, $C$3=6, ADMIN1!$BL223, $C$3=7, ADMIN1!$BO223, $C$3=8, ADMIN1!$BR223, $C$3=9, ADMIN1!$BU223, $C$3=10, ADMIN1!$BX223, $C$3=11, ADMIN1!$CA223, $C$3=12, ADMIN1!$CD223, $C$3=13, ADMIN1!$CG223, $C$3=14, ADMIN1!$CJ223, $C$3=15, ADMIN1!$CM223, $C$3=16, ADMIN1!CP223, $C$3=17, ADMIN1!CS223, $C$3=18, ADMIN1!CV223, $C$3=19, ADMIN1!CY223, $C$3=20, ADMIN1!DB223)</f>
        <v>-</v>
      </c>
      <c r="F220" s="122" t="e">
        <f>_xlfn.IFS($C$3=1, ADMIN1!$AX223, $C$3=2, ADMIN1!$BA223, $C$3=3, ADMIN1!$BD223, $C$3=4, ADMIN1!$BG223, $C$3=5, ADMIN1!$BJ223, $C$3=6, ADMIN1!$BM223, $C$3=7, ADMIN1!$BP223, $C$3=8, ADMIN1!$BS223, $C$3=9, ADMIN1!$BV223, $C$3=10, ADMIN1!$BY223, $C$3=11, ADMIN1!$CB223, $C$3=12, ADMIN1!$CE223, $C$3=13, ADMIN1!$CH223, $C$3=14, ADMIN1!$CK223, $C$3=15, ADMIN1!$CN223, $C$3=16, ADMIN1!CQ223, $C$3=17, ADMIN1!CT223, $C$3=18, ADMIN1!CW223, $C$3=19, ADMIN1!CZ223, $C$3=20, ADMIN1!DC223)</f>
        <v>#VALUE!</v>
      </c>
    </row>
    <row r="221" spans="1:6" s="115" customFormat="1" ht="30" customHeight="1" x14ac:dyDescent="0.2">
      <c r="A221" s="119" t="e">
        <f>_xlfn.IFS($C$3=1, ADMIN1!$A224, $C$3=2, ADMIN1!$B224, $C$3=3, ADMIN1!$C224, $C$3=4, ADMIN1!$D224, $C$3=5, ADMIN1!$E224, $C$3=6, ADMIN1!$F224, $C$3=7, ADMIN1!$G224, $C$3=8, ADMIN1!$H224, $C$3=9, ADMIN1!$I224, $C$3=10, ADMIN1!$J224, $C$3=11, ADMIN1!$K224, $C$3=12, ADMIN1!$L224, $C$3=13, ADMIN1!$M224, $C$3=14, ADMIN1!$N224, $C$3=15, ADMIN1!$O224, $C$3=16, ADMIN1!$P224, $C$3=17, ADMIN1!$Q224, $C$3=18, ADMIN1!$R224, $C$3=19, ADMIN1!$S224, $C$3=20, ADMIN1!$T224)</f>
        <v>#VALUE!</v>
      </c>
      <c r="B221" s="120">
        <f>ADMIN1!V283</f>
        <v>0</v>
      </c>
      <c r="C221" s="338">
        <f>ADMIN1!W224</f>
        <v>0</v>
      </c>
      <c r="D221" s="120">
        <f>ADMIN1!AA283</f>
        <v>0</v>
      </c>
      <c r="E221" s="121" t="str">
        <f>_xlfn.IFS($C$3=1, ADMIN1!$AW224, $C$3=2, ADMIN1!$AZ224, $C$3=3, ADMIN1!$BC224, $C$3=4, ADMIN1!$BF224, $C$3=5, ADMIN1!$BI224, $C$3=6, ADMIN1!$BL224, $C$3=7, ADMIN1!$BO224, $C$3=8, ADMIN1!$BR224, $C$3=9, ADMIN1!$BU224, $C$3=10, ADMIN1!$BX224, $C$3=11, ADMIN1!$CA224, $C$3=12, ADMIN1!$CD224, $C$3=13, ADMIN1!$CG224, $C$3=14, ADMIN1!$CJ224, $C$3=15, ADMIN1!$CM224, $C$3=16, ADMIN1!CP224, $C$3=17, ADMIN1!CS224, $C$3=18, ADMIN1!CV224, $C$3=19, ADMIN1!CY224, $C$3=20, ADMIN1!DB224)</f>
        <v>-</v>
      </c>
      <c r="F221" s="122" t="e">
        <f>_xlfn.IFS($C$3=1, ADMIN1!$AX224, $C$3=2, ADMIN1!$BA224, $C$3=3, ADMIN1!$BD224, $C$3=4, ADMIN1!$BG224, $C$3=5, ADMIN1!$BJ224, $C$3=6, ADMIN1!$BM224, $C$3=7, ADMIN1!$BP224, $C$3=8, ADMIN1!$BS224, $C$3=9, ADMIN1!$BV224, $C$3=10, ADMIN1!$BY224, $C$3=11, ADMIN1!$CB224, $C$3=12, ADMIN1!$CE224, $C$3=13, ADMIN1!$CH224, $C$3=14, ADMIN1!$CK224, $C$3=15, ADMIN1!$CN224, $C$3=16, ADMIN1!CQ224, $C$3=17, ADMIN1!CT224, $C$3=18, ADMIN1!CW224, $C$3=19, ADMIN1!CZ224, $C$3=20, ADMIN1!DC224)</f>
        <v>#VALUE!</v>
      </c>
    </row>
    <row r="222" spans="1:6" s="115" customFormat="1" ht="30" customHeight="1" x14ac:dyDescent="0.2">
      <c r="A222" s="119" t="e">
        <f>_xlfn.IFS($C$3=1, ADMIN1!$A225, $C$3=2, ADMIN1!$B225, $C$3=3, ADMIN1!$C225, $C$3=4, ADMIN1!$D225, $C$3=5, ADMIN1!$E225, $C$3=6, ADMIN1!$F225, $C$3=7, ADMIN1!$G225, $C$3=8, ADMIN1!$H225, $C$3=9, ADMIN1!$I225, $C$3=10, ADMIN1!$J225, $C$3=11, ADMIN1!$K225, $C$3=12, ADMIN1!$L225, $C$3=13, ADMIN1!$M225, $C$3=14, ADMIN1!$N225, $C$3=15, ADMIN1!$O225, $C$3=16, ADMIN1!$P225, $C$3=17, ADMIN1!$Q225, $C$3=18, ADMIN1!$R225, $C$3=19, ADMIN1!$S225, $C$3=20, ADMIN1!$T225)</f>
        <v>#VALUE!</v>
      </c>
      <c r="B222" s="120">
        <f>ADMIN1!V284</f>
        <v>0</v>
      </c>
      <c r="C222" s="338">
        <f>ADMIN1!W225</f>
        <v>0</v>
      </c>
      <c r="D222" s="120">
        <f>ADMIN1!AA284</f>
        <v>0</v>
      </c>
      <c r="E222" s="121" t="str">
        <f>_xlfn.IFS($C$3=1, ADMIN1!$AW225, $C$3=2, ADMIN1!$AZ225, $C$3=3, ADMIN1!$BC225, $C$3=4, ADMIN1!$BF225, $C$3=5, ADMIN1!$BI225, $C$3=6, ADMIN1!$BL225, $C$3=7, ADMIN1!$BO225, $C$3=8, ADMIN1!$BR225, $C$3=9, ADMIN1!$BU225, $C$3=10, ADMIN1!$BX225, $C$3=11, ADMIN1!$CA225, $C$3=12, ADMIN1!$CD225, $C$3=13, ADMIN1!$CG225, $C$3=14, ADMIN1!$CJ225, $C$3=15, ADMIN1!$CM225, $C$3=16, ADMIN1!CP225, $C$3=17, ADMIN1!CS225, $C$3=18, ADMIN1!CV225, $C$3=19, ADMIN1!CY225, $C$3=20, ADMIN1!DB225)</f>
        <v>-</v>
      </c>
      <c r="F222" s="122" t="e">
        <f>_xlfn.IFS($C$3=1, ADMIN1!$AX225, $C$3=2, ADMIN1!$BA225, $C$3=3, ADMIN1!$BD225, $C$3=4, ADMIN1!$BG225, $C$3=5, ADMIN1!$BJ225, $C$3=6, ADMIN1!$BM225, $C$3=7, ADMIN1!$BP225, $C$3=8, ADMIN1!$BS225, $C$3=9, ADMIN1!$BV225, $C$3=10, ADMIN1!$BY225, $C$3=11, ADMIN1!$CB225, $C$3=12, ADMIN1!$CE225, $C$3=13, ADMIN1!$CH225, $C$3=14, ADMIN1!$CK225, $C$3=15, ADMIN1!$CN225, $C$3=16, ADMIN1!CQ225, $C$3=17, ADMIN1!CT225, $C$3=18, ADMIN1!CW225, $C$3=19, ADMIN1!CZ225, $C$3=20, ADMIN1!DC225)</f>
        <v>#VALUE!</v>
      </c>
    </row>
    <row r="223" spans="1:6" s="115" customFormat="1" ht="30" customHeight="1" x14ac:dyDescent="0.2">
      <c r="A223" s="119" t="e">
        <f>_xlfn.IFS($C$3=1, ADMIN1!$A226, $C$3=2, ADMIN1!$B226, $C$3=3, ADMIN1!$C226, $C$3=4, ADMIN1!$D226, $C$3=5, ADMIN1!$E226, $C$3=6, ADMIN1!$F226, $C$3=7, ADMIN1!$G226, $C$3=8, ADMIN1!$H226, $C$3=9, ADMIN1!$I226, $C$3=10, ADMIN1!$J226, $C$3=11, ADMIN1!$K226, $C$3=12, ADMIN1!$L226, $C$3=13, ADMIN1!$M226, $C$3=14, ADMIN1!$N226, $C$3=15, ADMIN1!$O226, $C$3=16, ADMIN1!$P226, $C$3=17, ADMIN1!$Q226, $C$3=18, ADMIN1!$R226, $C$3=19, ADMIN1!$S226, $C$3=20, ADMIN1!$T226)</f>
        <v>#VALUE!</v>
      </c>
      <c r="B223" s="120">
        <f>ADMIN1!V285</f>
        <v>0</v>
      </c>
      <c r="C223" s="338">
        <f>ADMIN1!W226</f>
        <v>0</v>
      </c>
      <c r="D223" s="120">
        <f>ADMIN1!AA285</f>
        <v>0</v>
      </c>
      <c r="E223" s="121" t="str">
        <f>_xlfn.IFS($C$3=1, ADMIN1!$AW226, $C$3=2, ADMIN1!$AZ226, $C$3=3, ADMIN1!$BC226, $C$3=4, ADMIN1!$BF226, $C$3=5, ADMIN1!$BI226, $C$3=6, ADMIN1!$BL226, $C$3=7, ADMIN1!$BO226, $C$3=8, ADMIN1!$BR226, $C$3=9, ADMIN1!$BU226, $C$3=10, ADMIN1!$BX226, $C$3=11, ADMIN1!$CA226, $C$3=12, ADMIN1!$CD226, $C$3=13, ADMIN1!$CG226, $C$3=14, ADMIN1!$CJ226, $C$3=15, ADMIN1!$CM226, $C$3=16, ADMIN1!CP226, $C$3=17, ADMIN1!CS226, $C$3=18, ADMIN1!CV226, $C$3=19, ADMIN1!CY226, $C$3=20, ADMIN1!DB226)</f>
        <v>-</v>
      </c>
      <c r="F223" s="122" t="e">
        <f>_xlfn.IFS($C$3=1, ADMIN1!$AX226, $C$3=2, ADMIN1!$BA226, $C$3=3, ADMIN1!$BD226, $C$3=4, ADMIN1!$BG226, $C$3=5, ADMIN1!$BJ226, $C$3=6, ADMIN1!$BM226, $C$3=7, ADMIN1!$BP226, $C$3=8, ADMIN1!$BS226, $C$3=9, ADMIN1!$BV226, $C$3=10, ADMIN1!$BY226, $C$3=11, ADMIN1!$CB226, $C$3=12, ADMIN1!$CE226, $C$3=13, ADMIN1!$CH226, $C$3=14, ADMIN1!$CK226, $C$3=15, ADMIN1!$CN226, $C$3=16, ADMIN1!CQ226, $C$3=17, ADMIN1!CT226, $C$3=18, ADMIN1!CW226, $C$3=19, ADMIN1!CZ226, $C$3=20, ADMIN1!DC226)</f>
        <v>#VALUE!</v>
      </c>
    </row>
    <row r="224" spans="1:6" s="115" customFormat="1" ht="30" customHeight="1" x14ac:dyDescent="0.2">
      <c r="A224" s="119" t="e">
        <f>_xlfn.IFS($C$3=1, ADMIN1!$A227, $C$3=2, ADMIN1!$B227, $C$3=3, ADMIN1!$C227, $C$3=4, ADMIN1!$D227, $C$3=5, ADMIN1!$E227, $C$3=6, ADMIN1!$F227, $C$3=7, ADMIN1!$G227, $C$3=8, ADMIN1!$H227, $C$3=9, ADMIN1!$I227, $C$3=10, ADMIN1!$J227, $C$3=11, ADMIN1!$K227, $C$3=12, ADMIN1!$L227, $C$3=13, ADMIN1!$M227, $C$3=14, ADMIN1!$N227, $C$3=15, ADMIN1!$O227, $C$3=16, ADMIN1!$P227, $C$3=17, ADMIN1!$Q227, $C$3=18, ADMIN1!$R227, $C$3=19, ADMIN1!$S227, $C$3=20, ADMIN1!$T227)</f>
        <v>#VALUE!</v>
      </c>
      <c r="B224" s="120">
        <f>ADMIN1!V286</f>
        <v>0</v>
      </c>
      <c r="C224" s="338">
        <f>ADMIN1!W227</f>
        <v>0</v>
      </c>
      <c r="D224" s="120">
        <f>ADMIN1!AA286</f>
        <v>0</v>
      </c>
      <c r="E224" s="121" t="str">
        <f>_xlfn.IFS($C$3=1, ADMIN1!$AW227, $C$3=2, ADMIN1!$AZ227, $C$3=3, ADMIN1!$BC227, $C$3=4, ADMIN1!$BF227, $C$3=5, ADMIN1!$BI227, $C$3=6, ADMIN1!$BL227, $C$3=7, ADMIN1!$BO227, $C$3=8, ADMIN1!$BR227, $C$3=9, ADMIN1!$BU227, $C$3=10, ADMIN1!$BX227, $C$3=11, ADMIN1!$CA227, $C$3=12, ADMIN1!$CD227, $C$3=13, ADMIN1!$CG227, $C$3=14, ADMIN1!$CJ227, $C$3=15, ADMIN1!$CM227, $C$3=16, ADMIN1!CP227, $C$3=17, ADMIN1!CS227, $C$3=18, ADMIN1!CV227, $C$3=19, ADMIN1!CY227, $C$3=20, ADMIN1!DB227)</f>
        <v>-</v>
      </c>
      <c r="F224" s="122" t="e">
        <f>_xlfn.IFS($C$3=1, ADMIN1!$AX227, $C$3=2, ADMIN1!$BA227, $C$3=3, ADMIN1!$BD227, $C$3=4, ADMIN1!$BG227, $C$3=5, ADMIN1!$BJ227, $C$3=6, ADMIN1!$BM227, $C$3=7, ADMIN1!$BP227, $C$3=8, ADMIN1!$BS227, $C$3=9, ADMIN1!$BV227, $C$3=10, ADMIN1!$BY227, $C$3=11, ADMIN1!$CB227, $C$3=12, ADMIN1!$CE227, $C$3=13, ADMIN1!$CH227, $C$3=14, ADMIN1!$CK227, $C$3=15, ADMIN1!$CN227, $C$3=16, ADMIN1!CQ227, $C$3=17, ADMIN1!CT227, $C$3=18, ADMIN1!CW227, $C$3=19, ADMIN1!CZ227, $C$3=20, ADMIN1!DC227)</f>
        <v>#VALUE!</v>
      </c>
    </row>
    <row r="225" spans="1:6" s="115" customFormat="1" ht="30" customHeight="1" x14ac:dyDescent="0.2">
      <c r="A225" s="119" t="e">
        <f>_xlfn.IFS($C$3=1, ADMIN1!$A228, $C$3=2, ADMIN1!$B228, $C$3=3, ADMIN1!$C228, $C$3=4, ADMIN1!$D228, $C$3=5, ADMIN1!$E228, $C$3=6, ADMIN1!$F228, $C$3=7, ADMIN1!$G228, $C$3=8, ADMIN1!$H228, $C$3=9, ADMIN1!$I228, $C$3=10, ADMIN1!$J228, $C$3=11, ADMIN1!$K228, $C$3=12, ADMIN1!$L228, $C$3=13, ADMIN1!$M228, $C$3=14, ADMIN1!$N228, $C$3=15, ADMIN1!$O228, $C$3=16, ADMIN1!$P228, $C$3=17, ADMIN1!$Q228, $C$3=18, ADMIN1!$R228, $C$3=19, ADMIN1!$S228, $C$3=20, ADMIN1!$T228)</f>
        <v>#VALUE!</v>
      </c>
      <c r="B225" s="120">
        <f>ADMIN1!V287</f>
        <v>0</v>
      </c>
      <c r="C225" s="338">
        <f>ADMIN1!W228</f>
        <v>0</v>
      </c>
      <c r="D225" s="120">
        <f>ADMIN1!AA287</f>
        <v>0</v>
      </c>
      <c r="E225" s="121" t="str">
        <f>_xlfn.IFS($C$3=1, ADMIN1!$AW228, $C$3=2, ADMIN1!$AZ228, $C$3=3, ADMIN1!$BC228, $C$3=4, ADMIN1!$BF228, $C$3=5, ADMIN1!$BI228, $C$3=6, ADMIN1!$BL228, $C$3=7, ADMIN1!$BO228, $C$3=8, ADMIN1!$BR228, $C$3=9, ADMIN1!$BU228, $C$3=10, ADMIN1!$BX228, $C$3=11, ADMIN1!$CA228, $C$3=12, ADMIN1!$CD228, $C$3=13, ADMIN1!$CG228, $C$3=14, ADMIN1!$CJ228, $C$3=15, ADMIN1!$CM228, $C$3=16, ADMIN1!CP228, $C$3=17, ADMIN1!CS228, $C$3=18, ADMIN1!CV228, $C$3=19, ADMIN1!CY228, $C$3=20, ADMIN1!DB228)</f>
        <v>-</v>
      </c>
      <c r="F225" s="122" t="e">
        <f>_xlfn.IFS($C$3=1, ADMIN1!$AX228, $C$3=2, ADMIN1!$BA228, $C$3=3, ADMIN1!$BD228, $C$3=4, ADMIN1!$BG228, $C$3=5, ADMIN1!$BJ228, $C$3=6, ADMIN1!$BM228, $C$3=7, ADMIN1!$BP228, $C$3=8, ADMIN1!$BS228, $C$3=9, ADMIN1!$BV228, $C$3=10, ADMIN1!$BY228, $C$3=11, ADMIN1!$CB228, $C$3=12, ADMIN1!$CE228, $C$3=13, ADMIN1!$CH228, $C$3=14, ADMIN1!$CK228, $C$3=15, ADMIN1!$CN228, $C$3=16, ADMIN1!CQ228, $C$3=17, ADMIN1!CT228, $C$3=18, ADMIN1!CW228, $C$3=19, ADMIN1!CZ228, $C$3=20, ADMIN1!DC228)</f>
        <v>#VALUE!</v>
      </c>
    </row>
    <row r="226" spans="1:6" s="115" customFormat="1" ht="30" customHeight="1" x14ac:dyDescent="0.2">
      <c r="A226" s="119" t="e">
        <f>_xlfn.IFS($C$3=1, ADMIN1!$A229, $C$3=2, ADMIN1!$B229, $C$3=3, ADMIN1!$C229, $C$3=4, ADMIN1!$D229, $C$3=5, ADMIN1!$E229, $C$3=6, ADMIN1!$F229, $C$3=7, ADMIN1!$G229, $C$3=8, ADMIN1!$H229, $C$3=9, ADMIN1!$I229, $C$3=10, ADMIN1!$J229, $C$3=11, ADMIN1!$K229, $C$3=12, ADMIN1!$L229, $C$3=13, ADMIN1!$M229, $C$3=14, ADMIN1!$N229, $C$3=15, ADMIN1!$O229, $C$3=16, ADMIN1!$P229, $C$3=17, ADMIN1!$Q229, $C$3=18, ADMIN1!$R229, $C$3=19, ADMIN1!$S229, $C$3=20, ADMIN1!$T229)</f>
        <v>#VALUE!</v>
      </c>
      <c r="B226" s="120">
        <f>ADMIN1!V288</f>
        <v>0</v>
      </c>
      <c r="C226" s="338">
        <f>ADMIN1!W229</f>
        <v>0</v>
      </c>
      <c r="D226" s="120">
        <f>ADMIN1!AA288</f>
        <v>0</v>
      </c>
      <c r="E226" s="121" t="str">
        <f>_xlfn.IFS($C$3=1, ADMIN1!$AW229, $C$3=2, ADMIN1!$AZ229, $C$3=3, ADMIN1!$BC229, $C$3=4, ADMIN1!$BF229, $C$3=5, ADMIN1!$BI229, $C$3=6, ADMIN1!$BL229, $C$3=7, ADMIN1!$BO229, $C$3=8, ADMIN1!$BR229, $C$3=9, ADMIN1!$BU229, $C$3=10, ADMIN1!$BX229, $C$3=11, ADMIN1!$CA229, $C$3=12, ADMIN1!$CD229, $C$3=13, ADMIN1!$CG229, $C$3=14, ADMIN1!$CJ229, $C$3=15, ADMIN1!$CM229, $C$3=16, ADMIN1!CP229, $C$3=17, ADMIN1!CS229, $C$3=18, ADMIN1!CV229, $C$3=19, ADMIN1!CY229, $C$3=20, ADMIN1!DB229)</f>
        <v>-</v>
      </c>
      <c r="F226" s="122" t="e">
        <f>_xlfn.IFS($C$3=1, ADMIN1!$AX229, $C$3=2, ADMIN1!$BA229, $C$3=3, ADMIN1!$BD229, $C$3=4, ADMIN1!$BG229, $C$3=5, ADMIN1!$BJ229, $C$3=6, ADMIN1!$BM229, $C$3=7, ADMIN1!$BP229, $C$3=8, ADMIN1!$BS229, $C$3=9, ADMIN1!$BV229, $C$3=10, ADMIN1!$BY229, $C$3=11, ADMIN1!$CB229, $C$3=12, ADMIN1!$CE229, $C$3=13, ADMIN1!$CH229, $C$3=14, ADMIN1!$CK229, $C$3=15, ADMIN1!$CN229, $C$3=16, ADMIN1!CQ229, $C$3=17, ADMIN1!CT229, $C$3=18, ADMIN1!CW229, $C$3=19, ADMIN1!CZ229, $C$3=20, ADMIN1!DC229)</f>
        <v>#VALUE!</v>
      </c>
    </row>
    <row r="227" spans="1:6" s="115" customFormat="1" ht="30" customHeight="1" x14ac:dyDescent="0.2">
      <c r="A227" s="119" t="e">
        <f>_xlfn.IFS($C$3=1, ADMIN1!$A230, $C$3=2, ADMIN1!$B230, $C$3=3, ADMIN1!$C230, $C$3=4, ADMIN1!$D230, $C$3=5, ADMIN1!$E230, $C$3=6, ADMIN1!$F230, $C$3=7, ADMIN1!$G230, $C$3=8, ADMIN1!$H230, $C$3=9, ADMIN1!$I230, $C$3=10, ADMIN1!$J230, $C$3=11, ADMIN1!$K230, $C$3=12, ADMIN1!$L230, $C$3=13, ADMIN1!$M230, $C$3=14, ADMIN1!$N230, $C$3=15, ADMIN1!$O230, $C$3=16, ADMIN1!$P230, $C$3=17, ADMIN1!$Q230, $C$3=18, ADMIN1!$R230, $C$3=19, ADMIN1!$S230, $C$3=20, ADMIN1!$T230)</f>
        <v>#VALUE!</v>
      </c>
      <c r="B227" s="120">
        <f>ADMIN1!V289</f>
        <v>0</v>
      </c>
      <c r="C227" s="338">
        <f>ADMIN1!W230</f>
        <v>0</v>
      </c>
      <c r="D227" s="120">
        <f>ADMIN1!AA289</f>
        <v>0</v>
      </c>
      <c r="E227" s="121" t="str">
        <f>_xlfn.IFS($C$3=1, ADMIN1!$AW230, $C$3=2, ADMIN1!$AZ230, $C$3=3, ADMIN1!$BC230, $C$3=4, ADMIN1!$BF230, $C$3=5, ADMIN1!$BI230, $C$3=6, ADMIN1!$BL230, $C$3=7, ADMIN1!$BO230, $C$3=8, ADMIN1!$BR230, $C$3=9, ADMIN1!$BU230, $C$3=10, ADMIN1!$BX230, $C$3=11, ADMIN1!$CA230, $C$3=12, ADMIN1!$CD230, $C$3=13, ADMIN1!$CG230, $C$3=14, ADMIN1!$CJ230, $C$3=15, ADMIN1!$CM230, $C$3=16, ADMIN1!CP230, $C$3=17, ADMIN1!CS230, $C$3=18, ADMIN1!CV230, $C$3=19, ADMIN1!CY230, $C$3=20, ADMIN1!DB230)</f>
        <v>-</v>
      </c>
      <c r="F227" s="122" t="e">
        <f>_xlfn.IFS($C$3=1, ADMIN1!$AX230, $C$3=2, ADMIN1!$BA230, $C$3=3, ADMIN1!$BD230, $C$3=4, ADMIN1!$BG230, $C$3=5, ADMIN1!$BJ230, $C$3=6, ADMIN1!$BM230, $C$3=7, ADMIN1!$BP230, $C$3=8, ADMIN1!$BS230, $C$3=9, ADMIN1!$BV230, $C$3=10, ADMIN1!$BY230, $C$3=11, ADMIN1!$CB230, $C$3=12, ADMIN1!$CE230, $C$3=13, ADMIN1!$CH230, $C$3=14, ADMIN1!$CK230, $C$3=15, ADMIN1!$CN230, $C$3=16, ADMIN1!CQ230, $C$3=17, ADMIN1!CT230, $C$3=18, ADMIN1!CW230, $C$3=19, ADMIN1!CZ230, $C$3=20, ADMIN1!DC230)</f>
        <v>#VALUE!</v>
      </c>
    </row>
    <row r="228" spans="1:6" s="115" customFormat="1" ht="30" customHeight="1" x14ac:dyDescent="0.2">
      <c r="A228" s="119" t="e">
        <f>_xlfn.IFS($C$3=1, ADMIN1!$A231, $C$3=2, ADMIN1!$B231, $C$3=3, ADMIN1!$C231, $C$3=4, ADMIN1!$D231, $C$3=5, ADMIN1!$E231, $C$3=6, ADMIN1!$F231, $C$3=7, ADMIN1!$G231, $C$3=8, ADMIN1!$H231, $C$3=9, ADMIN1!$I231, $C$3=10, ADMIN1!$J231, $C$3=11, ADMIN1!$K231, $C$3=12, ADMIN1!$L231, $C$3=13, ADMIN1!$M231, $C$3=14, ADMIN1!$N231, $C$3=15, ADMIN1!$O231, $C$3=16, ADMIN1!$P231, $C$3=17, ADMIN1!$Q231, $C$3=18, ADMIN1!$R231, $C$3=19, ADMIN1!$S231, $C$3=20, ADMIN1!$T231)</f>
        <v>#VALUE!</v>
      </c>
      <c r="B228" s="120">
        <f>ADMIN1!V290</f>
        <v>0</v>
      </c>
      <c r="C228" s="338">
        <f>ADMIN1!W231</f>
        <v>0</v>
      </c>
      <c r="D228" s="120">
        <f>ADMIN1!AA290</f>
        <v>0</v>
      </c>
      <c r="E228" s="121" t="str">
        <f>_xlfn.IFS($C$3=1, ADMIN1!$AW231, $C$3=2, ADMIN1!$AZ231, $C$3=3, ADMIN1!$BC231, $C$3=4, ADMIN1!$BF231, $C$3=5, ADMIN1!$BI231, $C$3=6, ADMIN1!$BL231, $C$3=7, ADMIN1!$BO231, $C$3=8, ADMIN1!$BR231, $C$3=9, ADMIN1!$BU231, $C$3=10, ADMIN1!$BX231, $C$3=11, ADMIN1!$CA231, $C$3=12, ADMIN1!$CD231, $C$3=13, ADMIN1!$CG231, $C$3=14, ADMIN1!$CJ231, $C$3=15, ADMIN1!$CM231, $C$3=16, ADMIN1!CP231, $C$3=17, ADMIN1!CS231, $C$3=18, ADMIN1!CV231, $C$3=19, ADMIN1!CY231, $C$3=20, ADMIN1!DB231)</f>
        <v>-</v>
      </c>
      <c r="F228" s="122" t="e">
        <f>_xlfn.IFS($C$3=1, ADMIN1!$AX231, $C$3=2, ADMIN1!$BA231, $C$3=3, ADMIN1!$BD231, $C$3=4, ADMIN1!$BG231, $C$3=5, ADMIN1!$BJ231, $C$3=6, ADMIN1!$BM231, $C$3=7, ADMIN1!$BP231, $C$3=8, ADMIN1!$BS231, $C$3=9, ADMIN1!$BV231, $C$3=10, ADMIN1!$BY231, $C$3=11, ADMIN1!$CB231, $C$3=12, ADMIN1!$CE231, $C$3=13, ADMIN1!$CH231, $C$3=14, ADMIN1!$CK231, $C$3=15, ADMIN1!$CN231, $C$3=16, ADMIN1!CQ231, $C$3=17, ADMIN1!CT231, $C$3=18, ADMIN1!CW231, $C$3=19, ADMIN1!CZ231, $C$3=20, ADMIN1!DC231)</f>
        <v>#VALUE!</v>
      </c>
    </row>
    <row r="229" spans="1:6" s="115" customFormat="1" ht="30" customHeight="1" x14ac:dyDescent="0.2">
      <c r="A229" s="119" t="e">
        <f>_xlfn.IFS($C$3=1, ADMIN1!$A232, $C$3=2, ADMIN1!$B232, $C$3=3, ADMIN1!$C232, $C$3=4, ADMIN1!$D232, $C$3=5, ADMIN1!$E232, $C$3=6, ADMIN1!$F232, $C$3=7, ADMIN1!$G232, $C$3=8, ADMIN1!$H232, $C$3=9, ADMIN1!$I232, $C$3=10, ADMIN1!$J232, $C$3=11, ADMIN1!$K232, $C$3=12, ADMIN1!$L232, $C$3=13, ADMIN1!$M232, $C$3=14, ADMIN1!$N232, $C$3=15, ADMIN1!$O232, $C$3=16, ADMIN1!$P232, $C$3=17, ADMIN1!$Q232, $C$3=18, ADMIN1!$R232, $C$3=19, ADMIN1!$S232, $C$3=20, ADMIN1!$T232)</f>
        <v>#VALUE!</v>
      </c>
      <c r="B229" s="120">
        <f>ADMIN1!V291</f>
        <v>0</v>
      </c>
      <c r="C229" s="338">
        <f>ADMIN1!W232</f>
        <v>0</v>
      </c>
      <c r="D229" s="120">
        <f>ADMIN1!AA291</f>
        <v>0</v>
      </c>
      <c r="E229" s="121" t="str">
        <f>_xlfn.IFS($C$3=1, ADMIN1!$AW232, $C$3=2, ADMIN1!$AZ232, $C$3=3, ADMIN1!$BC232, $C$3=4, ADMIN1!$BF232, $C$3=5, ADMIN1!$BI232, $C$3=6, ADMIN1!$BL232, $C$3=7, ADMIN1!$BO232, $C$3=8, ADMIN1!$BR232, $C$3=9, ADMIN1!$BU232, $C$3=10, ADMIN1!$BX232, $C$3=11, ADMIN1!$CA232, $C$3=12, ADMIN1!$CD232, $C$3=13, ADMIN1!$CG232, $C$3=14, ADMIN1!$CJ232, $C$3=15, ADMIN1!$CM232, $C$3=16, ADMIN1!CP232, $C$3=17, ADMIN1!CS232, $C$3=18, ADMIN1!CV232, $C$3=19, ADMIN1!CY232, $C$3=20, ADMIN1!DB232)</f>
        <v>-</v>
      </c>
      <c r="F229" s="122" t="e">
        <f>_xlfn.IFS($C$3=1, ADMIN1!$AX232, $C$3=2, ADMIN1!$BA232, $C$3=3, ADMIN1!$BD232, $C$3=4, ADMIN1!$BG232, $C$3=5, ADMIN1!$BJ232, $C$3=6, ADMIN1!$BM232, $C$3=7, ADMIN1!$BP232, $C$3=8, ADMIN1!$BS232, $C$3=9, ADMIN1!$BV232, $C$3=10, ADMIN1!$BY232, $C$3=11, ADMIN1!$CB232, $C$3=12, ADMIN1!$CE232, $C$3=13, ADMIN1!$CH232, $C$3=14, ADMIN1!$CK232, $C$3=15, ADMIN1!$CN232, $C$3=16, ADMIN1!CQ232, $C$3=17, ADMIN1!CT232, $C$3=18, ADMIN1!CW232, $C$3=19, ADMIN1!CZ232, $C$3=20, ADMIN1!DC232)</f>
        <v>#VALUE!</v>
      </c>
    </row>
    <row r="230" spans="1:6" s="115" customFormat="1" ht="30" customHeight="1" x14ac:dyDescent="0.2">
      <c r="A230" s="119" t="e">
        <f>_xlfn.IFS($C$3=1, ADMIN1!$A233, $C$3=2, ADMIN1!$B233, $C$3=3, ADMIN1!$C233, $C$3=4, ADMIN1!$D233, $C$3=5, ADMIN1!$E233, $C$3=6, ADMIN1!$F233, $C$3=7, ADMIN1!$G233, $C$3=8, ADMIN1!$H233, $C$3=9, ADMIN1!$I233, $C$3=10, ADMIN1!$J233, $C$3=11, ADMIN1!$K233, $C$3=12, ADMIN1!$L233, $C$3=13, ADMIN1!$M233, $C$3=14, ADMIN1!$N233, $C$3=15, ADMIN1!$O233, $C$3=16, ADMIN1!$P233, $C$3=17, ADMIN1!$Q233, $C$3=18, ADMIN1!$R233, $C$3=19, ADMIN1!$S233, $C$3=20, ADMIN1!$T233)</f>
        <v>#VALUE!</v>
      </c>
      <c r="B230" s="120">
        <f>ADMIN1!V292</f>
        <v>0</v>
      </c>
      <c r="C230" s="338">
        <f>ADMIN1!W233</f>
        <v>0</v>
      </c>
      <c r="D230" s="120">
        <f>ADMIN1!AA292</f>
        <v>0</v>
      </c>
      <c r="E230" s="121" t="str">
        <f>_xlfn.IFS($C$3=1, ADMIN1!$AW233, $C$3=2, ADMIN1!$AZ233, $C$3=3, ADMIN1!$BC233, $C$3=4, ADMIN1!$BF233, $C$3=5, ADMIN1!$BI233, $C$3=6, ADMIN1!$BL233, $C$3=7, ADMIN1!$BO233, $C$3=8, ADMIN1!$BR233, $C$3=9, ADMIN1!$BU233, $C$3=10, ADMIN1!$BX233, $C$3=11, ADMIN1!$CA233, $C$3=12, ADMIN1!$CD233, $C$3=13, ADMIN1!$CG233, $C$3=14, ADMIN1!$CJ233, $C$3=15, ADMIN1!$CM233, $C$3=16, ADMIN1!CP233, $C$3=17, ADMIN1!CS233, $C$3=18, ADMIN1!CV233, $C$3=19, ADMIN1!CY233, $C$3=20, ADMIN1!DB233)</f>
        <v>-</v>
      </c>
      <c r="F230" s="122" t="e">
        <f>_xlfn.IFS($C$3=1, ADMIN1!$AX233, $C$3=2, ADMIN1!$BA233, $C$3=3, ADMIN1!$BD233, $C$3=4, ADMIN1!$BG233, $C$3=5, ADMIN1!$BJ233, $C$3=6, ADMIN1!$BM233, $C$3=7, ADMIN1!$BP233, $C$3=8, ADMIN1!$BS233, $C$3=9, ADMIN1!$BV233, $C$3=10, ADMIN1!$BY233, $C$3=11, ADMIN1!$CB233, $C$3=12, ADMIN1!$CE233, $C$3=13, ADMIN1!$CH233, $C$3=14, ADMIN1!$CK233, $C$3=15, ADMIN1!$CN233, $C$3=16, ADMIN1!CQ233, $C$3=17, ADMIN1!CT233, $C$3=18, ADMIN1!CW233, $C$3=19, ADMIN1!CZ233, $C$3=20, ADMIN1!DC233)</f>
        <v>#VALUE!</v>
      </c>
    </row>
    <row r="231" spans="1:6" s="115" customFormat="1" ht="30" customHeight="1" x14ac:dyDescent="0.2">
      <c r="A231" s="119" t="e">
        <f>_xlfn.IFS($C$3=1, ADMIN1!$A234, $C$3=2, ADMIN1!$B234, $C$3=3, ADMIN1!$C234, $C$3=4, ADMIN1!$D234, $C$3=5, ADMIN1!$E234, $C$3=6, ADMIN1!$F234, $C$3=7, ADMIN1!$G234, $C$3=8, ADMIN1!$H234, $C$3=9, ADMIN1!$I234, $C$3=10, ADMIN1!$J234, $C$3=11, ADMIN1!$K234, $C$3=12, ADMIN1!$L234, $C$3=13, ADMIN1!$M234, $C$3=14, ADMIN1!$N234, $C$3=15, ADMIN1!$O234, $C$3=16, ADMIN1!$P234, $C$3=17, ADMIN1!$Q234, $C$3=18, ADMIN1!$R234, $C$3=19, ADMIN1!$S234, $C$3=20, ADMIN1!$T234)</f>
        <v>#VALUE!</v>
      </c>
      <c r="B231" s="120">
        <f>ADMIN1!V293</f>
        <v>0</v>
      </c>
      <c r="C231" s="338">
        <f>ADMIN1!W234</f>
        <v>0</v>
      </c>
      <c r="D231" s="120">
        <f>ADMIN1!AA293</f>
        <v>0</v>
      </c>
      <c r="E231" s="121" t="str">
        <f>_xlfn.IFS($C$3=1, ADMIN1!$AW234, $C$3=2, ADMIN1!$AZ234, $C$3=3, ADMIN1!$BC234, $C$3=4, ADMIN1!$BF234, $C$3=5, ADMIN1!$BI234, $C$3=6, ADMIN1!$BL234, $C$3=7, ADMIN1!$BO234, $C$3=8, ADMIN1!$BR234, $C$3=9, ADMIN1!$BU234, $C$3=10, ADMIN1!$BX234, $C$3=11, ADMIN1!$CA234, $C$3=12, ADMIN1!$CD234, $C$3=13, ADMIN1!$CG234, $C$3=14, ADMIN1!$CJ234, $C$3=15, ADMIN1!$CM234, $C$3=16, ADMIN1!CP234, $C$3=17, ADMIN1!CS234, $C$3=18, ADMIN1!CV234, $C$3=19, ADMIN1!CY234, $C$3=20, ADMIN1!DB234)</f>
        <v>-</v>
      </c>
      <c r="F231" s="122" t="e">
        <f>_xlfn.IFS($C$3=1, ADMIN1!$AX234, $C$3=2, ADMIN1!$BA234, $C$3=3, ADMIN1!$BD234, $C$3=4, ADMIN1!$BG234, $C$3=5, ADMIN1!$BJ234, $C$3=6, ADMIN1!$BM234, $C$3=7, ADMIN1!$BP234, $C$3=8, ADMIN1!$BS234, $C$3=9, ADMIN1!$BV234, $C$3=10, ADMIN1!$BY234, $C$3=11, ADMIN1!$CB234, $C$3=12, ADMIN1!$CE234, $C$3=13, ADMIN1!$CH234, $C$3=14, ADMIN1!$CK234, $C$3=15, ADMIN1!$CN234, $C$3=16, ADMIN1!CQ234, $C$3=17, ADMIN1!CT234, $C$3=18, ADMIN1!CW234, $C$3=19, ADMIN1!CZ234, $C$3=20, ADMIN1!DC234)</f>
        <v>#VALUE!</v>
      </c>
    </row>
    <row r="232" spans="1:6" s="115" customFormat="1" ht="30" customHeight="1" x14ac:dyDescent="0.2">
      <c r="A232" s="119" t="e">
        <f>_xlfn.IFS($C$3=1, ADMIN1!$A235, $C$3=2, ADMIN1!$B235, $C$3=3, ADMIN1!$C235, $C$3=4, ADMIN1!$D235, $C$3=5, ADMIN1!$E235, $C$3=6, ADMIN1!$F235, $C$3=7, ADMIN1!$G235, $C$3=8, ADMIN1!$H235, $C$3=9, ADMIN1!$I235, $C$3=10, ADMIN1!$J235, $C$3=11, ADMIN1!$K235, $C$3=12, ADMIN1!$L235, $C$3=13, ADMIN1!$M235, $C$3=14, ADMIN1!$N235, $C$3=15, ADMIN1!$O235, $C$3=16, ADMIN1!$P235, $C$3=17, ADMIN1!$Q235, $C$3=18, ADMIN1!$R235, $C$3=19, ADMIN1!$S235, $C$3=20, ADMIN1!$T235)</f>
        <v>#VALUE!</v>
      </c>
      <c r="B232" s="120">
        <f>ADMIN1!V294</f>
        <v>0</v>
      </c>
      <c r="C232" s="338">
        <f>ADMIN1!W235</f>
        <v>0</v>
      </c>
      <c r="D232" s="120">
        <f>ADMIN1!AA294</f>
        <v>0</v>
      </c>
      <c r="E232" s="121" t="str">
        <f>_xlfn.IFS($C$3=1, ADMIN1!$AW235, $C$3=2, ADMIN1!$AZ235, $C$3=3, ADMIN1!$BC235, $C$3=4, ADMIN1!$BF235, $C$3=5, ADMIN1!$BI235, $C$3=6, ADMIN1!$BL235, $C$3=7, ADMIN1!$BO235, $C$3=8, ADMIN1!$BR235, $C$3=9, ADMIN1!$BU235, $C$3=10, ADMIN1!$BX235, $C$3=11, ADMIN1!$CA235, $C$3=12, ADMIN1!$CD235, $C$3=13, ADMIN1!$CG235, $C$3=14, ADMIN1!$CJ235, $C$3=15, ADMIN1!$CM235, $C$3=16, ADMIN1!CP235, $C$3=17, ADMIN1!CS235, $C$3=18, ADMIN1!CV235, $C$3=19, ADMIN1!CY235, $C$3=20, ADMIN1!DB235)</f>
        <v>-</v>
      </c>
      <c r="F232" s="122" t="e">
        <f>_xlfn.IFS($C$3=1, ADMIN1!$AX235, $C$3=2, ADMIN1!$BA235, $C$3=3, ADMIN1!$BD235, $C$3=4, ADMIN1!$BG235, $C$3=5, ADMIN1!$BJ235, $C$3=6, ADMIN1!$BM235, $C$3=7, ADMIN1!$BP235, $C$3=8, ADMIN1!$BS235, $C$3=9, ADMIN1!$BV235, $C$3=10, ADMIN1!$BY235, $C$3=11, ADMIN1!$CB235, $C$3=12, ADMIN1!$CE235, $C$3=13, ADMIN1!$CH235, $C$3=14, ADMIN1!$CK235, $C$3=15, ADMIN1!$CN235, $C$3=16, ADMIN1!CQ235, $C$3=17, ADMIN1!CT235, $C$3=18, ADMIN1!CW235, $C$3=19, ADMIN1!CZ235, $C$3=20, ADMIN1!DC235)</f>
        <v>#VALUE!</v>
      </c>
    </row>
    <row r="233" spans="1:6" s="115" customFormat="1" ht="30" customHeight="1" x14ac:dyDescent="0.2">
      <c r="A233" s="119" t="e">
        <f>_xlfn.IFS($C$3=1, ADMIN1!$A236, $C$3=2, ADMIN1!$B236, $C$3=3, ADMIN1!$C236, $C$3=4, ADMIN1!$D236, $C$3=5, ADMIN1!$E236, $C$3=6, ADMIN1!$F236, $C$3=7, ADMIN1!$G236, $C$3=8, ADMIN1!$H236, $C$3=9, ADMIN1!$I236, $C$3=10, ADMIN1!$J236, $C$3=11, ADMIN1!$K236, $C$3=12, ADMIN1!$L236, $C$3=13, ADMIN1!$M236, $C$3=14, ADMIN1!$N236, $C$3=15, ADMIN1!$O236, $C$3=16, ADMIN1!$P236, $C$3=17, ADMIN1!$Q236, $C$3=18, ADMIN1!$R236, $C$3=19, ADMIN1!$S236, $C$3=20, ADMIN1!$T236)</f>
        <v>#VALUE!</v>
      </c>
      <c r="B233" s="120">
        <f>ADMIN1!V295</f>
        <v>0</v>
      </c>
      <c r="C233" s="338">
        <f>ADMIN1!W236</f>
        <v>0</v>
      </c>
      <c r="D233" s="120">
        <f>ADMIN1!AA295</f>
        <v>0</v>
      </c>
      <c r="E233" s="121" t="str">
        <f>_xlfn.IFS($C$3=1, ADMIN1!$AW236, $C$3=2, ADMIN1!$AZ236, $C$3=3, ADMIN1!$BC236, $C$3=4, ADMIN1!$BF236, $C$3=5, ADMIN1!$BI236, $C$3=6, ADMIN1!$BL236, $C$3=7, ADMIN1!$BO236, $C$3=8, ADMIN1!$BR236, $C$3=9, ADMIN1!$BU236, $C$3=10, ADMIN1!$BX236, $C$3=11, ADMIN1!$CA236, $C$3=12, ADMIN1!$CD236, $C$3=13, ADMIN1!$CG236, $C$3=14, ADMIN1!$CJ236, $C$3=15, ADMIN1!$CM236, $C$3=16, ADMIN1!CP236, $C$3=17, ADMIN1!CS236, $C$3=18, ADMIN1!CV236, $C$3=19, ADMIN1!CY236, $C$3=20, ADMIN1!DB236)</f>
        <v>-</v>
      </c>
      <c r="F233" s="122" t="e">
        <f>_xlfn.IFS($C$3=1, ADMIN1!$AX236, $C$3=2, ADMIN1!$BA236, $C$3=3, ADMIN1!$BD236, $C$3=4, ADMIN1!$BG236, $C$3=5, ADMIN1!$BJ236, $C$3=6, ADMIN1!$BM236, $C$3=7, ADMIN1!$BP236, $C$3=8, ADMIN1!$BS236, $C$3=9, ADMIN1!$BV236, $C$3=10, ADMIN1!$BY236, $C$3=11, ADMIN1!$CB236, $C$3=12, ADMIN1!$CE236, $C$3=13, ADMIN1!$CH236, $C$3=14, ADMIN1!$CK236, $C$3=15, ADMIN1!$CN236, $C$3=16, ADMIN1!CQ236, $C$3=17, ADMIN1!CT236, $C$3=18, ADMIN1!CW236, $C$3=19, ADMIN1!CZ236, $C$3=20, ADMIN1!DC236)</f>
        <v>#VALUE!</v>
      </c>
    </row>
    <row r="234" spans="1:6" s="115" customFormat="1" ht="30" customHeight="1" x14ac:dyDescent="0.2">
      <c r="A234" s="119" t="e">
        <f>_xlfn.IFS($C$3=1, ADMIN1!$A237, $C$3=2, ADMIN1!$B237, $C$3=3, ADMIN1!$C237, $C$3=4, ADMIN1!$D237, $C$3=5, ADMIN1!$E237, $C$3=6, ADMIN1!$F237, $C$3=7, ADMIN1!$G237, $C$3=8, ADMIN1!$H237, $C$3=9, ADMIN1!$I237, $C$3=10, ADMIN1!$J237, $C$3=11, ADMIN1!$K237, $C$3=12, ADMIN1!$L237, $C$3=13, ADMIN1!$M237, $C$3=14, ADMIN1!$N237, $C$3=15, ADMIN1!$O237, $C$3=16, ADMIN1!$P237, $C$3=17, ADMIN1!$Q237, $C$3=18, ADMIN1!$R237, $C$3=19, ADMIN1!$S237, $C$3=20, ADMIN1!$T237)</f>
        <v>#VALUE!</v>
      </c>
      <c r="B234" s="120">
        <f>ADMIN1!V296</f>
        <v>0</v>
      </c>
      <c r="C234" s="338">
        <f>ADMIN1!W237</f>
        <v>0</v>
      </c>
      <c r="D234" s="120">
        <f>ADMIN1!AA296</f>
        <v>0</v>
      </c>
      <c r="E234" s="121" t="str">
        <f>_xlfn.IFS($C$3=1, ADMIN1!$AW237, $C$3=2, ADMIN1!$AZ237, $C$3=3, ADMIN1!$BC237, $C$3=4, ADMIN1!$BF237, $C$3=5, ADMIN1!$BI237, $C$3=6, ADMIN1!$BL237, $C$3=7, ADMIN1!$BO237, $C$3=8, ADMIN1!$BR237, $C$3=9, ADMIN1!$BU237, $C$3=10, ADMIN1!$BX237, $C$3=11, ADMIN1!$CA237, $C$3=12, ADMIN1!$CD237, $C$3=13, ADMIN1!$CG237, $C$3=14, ADMIN1!$CJ237, $C$3=15, ADMIN1!$CM237, $C$3=16, ADMIN1!CP237, $C$3=17, ADMIN1!CS237, $C$3=18, ADMIN1!CV237, $C$3=19, ADMIN1!CY237, $C$3=20, ADMIN1!DB237)</f>
        <v>-</v>
      </c>
      <c r="F234" s="122" t="e">
        <f>_xlfn.IFS($C$3=1, ADMIN1!$AX237, $C$3=2, ADMIN1!$BA237, $C$3=3, ADMIN1!$BD237, $C$3=4, ADMIN1!$BG237, $C$3=5, ADMIN1!$BJ237, $C$3=6, ADMIN1!$BM237, $C$3=7, ADMIN1!$BP237, $C$3=8, ADMIN1!$BS237, $C$3=9, ADMIN1!$BV237, $C$3=10, ADMIN1!$BY237, $C$3=11, ADMIN1!$CB237, $C$3=12, ADMIN1!$CE237, $C$3=13, ADMIN1!$CH237, $C$3=14, ADMIN1!$CK237, $C$3=15, ADMIN1!$CN237, $C$3=16, ADMIN1!CQ237, $C$3=17, ADMIN1!CT237, $C$3=18, ADMIN1!CW237, $C$3=19, ADMIN1!CZ237, $C$3=20, ADMIN1!DC237)</f>
        <v>#VALUE!</v>
      </c>
    </row>
    <row r="235" spans="1:6" s="115" customFormat="1" ht="30" customHeight="1" x14ac:dyDescent="0.2">
      <c r="A235" s="119" t="e">
        <f>_xlfn.IFS($C$3=1, ADMIN1!$A238, $C$3=2, ADMIN1!$B238, $C$3=3, ADMIN1!$C238, $C$3=4, ADMIN1!$D238, $C$3=5, ADMIN1!$E238, $C$3=6, ADMIN1!$F238, $C$3=7, ADMIN1!$G238, $C$3=8, ADMIN1!$H238, $C$3=9, ADMIN1!$I238, $C$3=10, ADMIN1!$J238, $C$3=11, ADMIN1!$K238, $C$3=12, ADMIN1!$L238, $C$3=13, ADMIN1!$M238, $C$3=14, ADMIN1!$N238, $C$3=15, ADMIN1!$O238, $C$3=16, ADMIN1!$P238, $C$3=17, ADMIN1!$Q238, $C$3=18, ADMIN1!$R238, $C$3=19, ADMIN1!$S238, $C$3=20, ADMIN1!$T238)</f>
        <v>#VALUE!</v>
      </c>
      <c r="B235" s="120">
        <f>ADMIN1!V297</f>
        <v>0</v>
      </c>
      <c r="C235" s="338">
        <f>ADMIN1!W238</f>
        <v>0</v>
      </c>
      <c r="D235" s="120">
        <f>ADMIN1!AA297</f>
        <v>0</v>
      </c>
      <c r="E235" s="121" t="str">
        <f>_xlfn.IFS($C$3=1, ADMIN1!$AW238, $C$3=2, ADMIN1!$AZ238, $C$3=3, ADMIN1!$BC238, $C$3=4, ADMIN1!$BF238, $C$3=5, ADMIN1!$BI238, $C$3=6, ADMIN1!$BL238, $C$3=7, ADMIN1!$BO238, $C$3=8, ADMIN1!$BR238, $C$3=9, ADMIN1!$BU238, $C$3=10, ADMIN1!$BX238, $C$3=11, ADMIN1!$CA238, $C$3=12, ADMIN1!$CD238, $C$3=13, ADMIN1!$CG238, $C$3=14, ADMIN1!$CJ238, $C$3=15, ADMIN1!$CM238, $C$3=16, ADMIN1!CP238, $C$3=17, ADMIN1!CS238, $C$3=18, ADMIN1!CV238, $C$3=19, ADMIN1!CY238, $C$3=20, ADMIN1!DB238)</f>
        <v>-</v>
      </c>
      <c r="F235" s="122" t="e">
        <f>_xlfn.IFS($C$3=1, ADMIN1!$AX238, $C$3=2, ADMIN1!$BA238, $C$3=3, ADMIN1!$BD238, $C$3=4, ADMIN1!$BG238, $C$3=5, ADMIN1!$BJ238, $C$3=6, ADMIN1!$BM238, $C$3=7, ADMIN1!$BP238, $C$3=8, ADMIN1!$BS238, $C$3=9, ADMIN1!$BV238, $C$3=10, ADMIN1!$BY238, $C$3=11, ADMIN1!$CB238, $C$3=12, ADMIN1!$CE238, $C$3=13, ADMIN1!$CH238, $C$3=14, ADMIN1!$CK238, $C$3=15, ADMIN1!$CN238, $C$3=16, ADMIN1!CQ238, $C$3=17, ADMIN1!CT238, $C$3=18, ADMIN1!CW238, $C$3=19, ADMIN1!CZ238, $C$3=20, ADMIN1!DC238)</f>
        <v>#VALUE!</v>
      </c>
    </row>
    <row r="236" spans="1:6" s="115" customFormat="1" ht="30" customHeight="1" x14ac:dyDescent="0.2">
      <c r="A236" s="119" t="e">
        <f>_xlfn.IFS($C$3=1, ADMIN1!$A239, $C$3=2, ADMIN1!$B239, $C$3=3, ADMIN1!$C239, $C$3=4, ADMIN1!$D239, $C$3=5, ADMIN1!$E239, $C$3=6, ADMIN1!$F239, $C$3=7, ADMIN1!$G239, $C$3=8, ADMIN1!$H239, $C$3=9, ADMIN1!$I239, $C$3=10, ADMIN1!$J239, $C$3=11, ADMIN1!$K239, $C$3=12, ADMIN1!$L239, $C$3=13, ADMIN1!$M239, $C$3=14, ADMIN1!$N239, $C$3=15, ADMIN1!$O239, $C$3=16, ADMIN1!$P239, $C$3=17, ADMIN1!$Q239, $C$3=18, ADMIN1!$R239, $C$3=19, ADMIN1!$S239, $C$3=20, ADMIN1!$T239)</f>
        <v>#VALUE!</v>
      </c>
      <c r="B236" s="120">
        <f>ADMIN1!V298</f>
        <v>0</v>
      </c>
      <c r="C236" s="338">
        <f>ADMIN1!W239</f>
        <v>0</v>
      </c>
      <c r="D236" s="120">
        <f>ADMIN1!AA298</f>
        <v>0</v>
      </c>
      <c r="E236" s="121" t="str">
        <f>_xlfn.IFS($C$3=1, ADMIN1!$AW239, $C$3=2, ADMIN1!$AZ239, $C$3=3, ADMIN1!$BC239, $C$3=4, ADMIN1!$BF239, $C$3=5, ADMIN1!$BI239, $C$3=6, ADMIN1!$BL239, $C$3=7, ADMIN1!$BO239, $C$3=8, ADMIN1!$BR239, $C$3=9, ADMIN1!$BU239, $C$3=10, ADMIN1!$BX239, $C$3=11, ADMIN1!$CA239, $C$3=12, ADMIN1!$CD239, $C$3=13, ADMIN1!$CG239, $C$3=14, ADMIN1!$CJ239, $C$3=15, ADMIN1!$CM239, $C$3=16, ADMIN1!CP239, $C$3=17, ADMIN1!CS239, $C$3=18, ADMIN1!CV239, $C$3=19, ADMIN1!CY239, $C$3=20, ADMIN1!DB239)</f>
        <v>-</v>
      </c>
      <c r="F236" s="122" t="e">
        <f>_xlfn.IFS($C$3=1, ADMIN1!$AX239, $C$3=2, ADMIN1!$BA239, $C$3=3, ADMIN1!$BD239, $C$3=4, ADMIN1!$BG239, $C$3=5, ADMIN1!$BJ239, $C$3=6, ADMIN1!$BM239, $C$3=7, ADMIN1!$BP239, $C$3=8, ADMIN1!$BS239, $C$3=9, ADMIN1!$BV239, $C$3=10, ADMIN1!$BY239, $C$3=11, ADMIN1!$CB239, $C$3=12, ADMIN1!$CE239, $C$3=13, ADMIN1!$CH239, $C$3=14, ADMIN1!$CK239, $C$3=15, ADMIN1!$CN239, $C$3=16, ADMIN1!CQ239, $C$3=17, ADMIN1!CT239, $C$3=18, ADMIN1!CW239, $C$3=19, ADMIN1!CZ239, $C$3=20, ADMIN1!DC239)</f>
        <v>#VALUE!</v>
      </c>
    </row>
    <row r="237" spans="1:6" s="115" customFormat="1" ht="30" customHeight="1" x14ac:dyDescent="0.2">
      <c r="A237" s="119" t="e">
        <f>_xlfn.IFS($C$3=1, ADMIN1!$A240, $C$3=2, ADMIN1!$B240, $C$3=3, ADMIN1!$C240, $C$3=4, ADMIN1!$D240, $C$3=5, ADMIN1!$E240, $C$3=6, ADMIN1!$F240, $C$3=7, ADMIN1!$G240, $C$3=8, ADMIN1!$H240, $C$3=9, ADMIN1!$I240, $C$3=10, ADMIN1!$J240, $C$3=11, ADMIN1!$K240, $C$3=12, ADMIN1!$L240, $C$3=13, ADMIN1!$M240, $C$3=14, ADMIN1!$N240, $C$3=15, ADMIN1!$O240, $C$3=16, ADMIN1!$P240, $C$3=17, ADMIN1!$Q240, $C$3=18, ADMIN1!$R240, $C$3=19, ADMIN1!$S240, $C$3=20, ADMIN1!$T240)</f>
        <v>#VALUE!</v>
      </c>
      <c r="B237" s="120">
        <f>ADMIN1!V299</f>
        <v>0</v>
      </c>
      <c r="C237" s="338">
        <f>ADMIN1!W240</f>
        <v>0</v>
      </c>
      <c r="D237" s="120">
        <f>ADMIN1!AA299</f>
        <v>0</v>
      </c>
      <c r="E237" s="121" t="str">
        <f>_xlfn.IFS($C$3=1, ADMIN1!$AW240, $C$3=2, ADMIN1!$AZ240, $C$3=3, ADMIN1!$BC240, $C$3=4, ADMIN1!$BF240, $C$3=5, ADMIN1!$BI240, $C$3=6, ADMIN1!$BL240, $C$3=7, ADMIN1!$BO240, $C$3=8, ADMIN1!$BR240, $C$3=9, ADMIN1!$BU240, $C$3=10, ADMIN1!$BX240, $C$3=11, ADMIN1!$CA240, $C$3=12, ADMIN1!$CD240, $C$3=13, ADMIN1!$CG240, $C$3=14, ADMIN1!$CJ240, $C$3=15, ADMIN1!$CM240, $C$3=16, ADMIN1!CP240, $C$3=17, ADMIN1!CS240, $C$3=18, ADMIN1!CV240, $C$3=19, ADMIN1!CY240, $C$3=20, ADMIN1!DB240)</f>
        <v>-</v>
      </c>
      <c r="F237" s="122" t="e">
        <f>_xlfn.IFS($C$3=1, ADMIN1!$AX240, $C$3=2, ADMIN1!$BA240, $C$3=3, ADMIN1!$BD240, $C$3=4, ADMIN1!$BG240, $C$3=5, ADMIN1!$BJ240, $C$3=6, ADMIN1!$BM240, $C$3=7, ADMIN1!$BP240, $C$3=8, ADMIN1!$BS240, $C$3=9, ADMIN1!$BV240, $C$3=10, ADMIN1!$BY240, $C$3=11, ADMIN1!$CB240, $C$3=12, ADMIN1!$CE240, $C$3=13, ADMIN1!$CH240, $C$3=14, ADMIN1!$CK240, $C$3=15, ADMIN1!$CN240, $C$3=16, ADMIN1!CQ240, $C$3=17, ADMIN1!CT240, $C$3=18, ADMIN1!CW240, $C$3=19, ADMIN1!CZ240, $C$3=20, ADMIN1!DC240)</f>
        <v>#VALUE!</v>
      </c>
    </row>
    <row r="238" spans="1:6" s="115" customFormat="1" ht="30" customHeight="1" x14ac:dyDescent="0.2">
      <c r="A238" s="119" t="e">
        <f>_xlfn.IFS($C$3=1, ADMIN1!$A241, $C$3=2, ADMIN1!$B241, $C$3=3, ADMIN1!$C241, $C$3=4, ADMIN1!$D241, $C$3=5, ADMIN1!$E241, $C$3=6, ADMIN1!$F241, $C$3=7, ADMIN1!$G241, $C$3=8, ADMIN1!$H241, $C$3=9, ADMIN1!$I241, $C$3=10, ADMIN1!$J241, $C$3=11, ADMIN1!$K241, $C$3=12, ADMIN1!$L241, $C$3=13, ADMIN1!$M241, $C$3=14, ADMIN1!$N241, $C$3=15, ADMIN1!$O241, $C$3=16, ADMIN1!$P241, $C$3=17, ADMIN1!$Q241, $C$3=18, ADMIN1!$R241, $C$3=19, ADMIN1!$S241, $C$3=20, ADMIN1!$T241)</f>
        <v>#VALUE!</v>
      </c>
      <c r="B238" s="120">
        <f>ADMIN1!V300</f>
        <v>0</v>
      </c>
      <c r="C238" s="338">
        <f>ADMIN1!W241</f>
        <v>0</v>
      </c>
      <c r="D238" s="120">
        <f>ADMIN1!AA300</f>
        <v>0</v>
      </c>
      <c r="E238" s="121" t="str">
        <f>_xlfn.IFS($C$3=1, ADMIN1!$AW241, $C$3=2, ADMIN1!$AZ241, $C$3=3, ADMIN1!$BC241, $C$3=4, ADMIN1!$BF241, $C$3=5, ADMIN1!$BI241, $C$3=6, ADMIN1!$BL241, $C$3=7, ADMIN1!$BO241, $C$3=8, ADMIN1!$BR241, $C$3=9, ADMIN1!$BU241, $C$3=10, ADMIN1!$BX241, $C$3=11, ADMIN1!$CA241, $C$3=12, ADMIN1!$CD241, $C$3=13, ADMIN1!$CG241, $C$3=14, ADMIN1!$CJ241, $C$3=15, ADMIN1!$CM241, $C$3=16, ADMIN1!CP241, $C$3=17, ADMIN1!CS241, $C$3=18, ADMIN1!CV241, $C$3=19, ADMIN1!CY241, $C$3=20, ADMIN1!DB241)</f>
        <v>-</v>
      </c>
      <c r="F238" s="122" t="e">
        <f>_xlfn.IFS($C$3=1, ADMIN1!$AX241, $C$3=2, ADMIN1!$BA241, $C$3=3, ADMIN1!$BD241, $C$3=4, ADMIN1!$BG241, $C$3=5, ADMIN1!$BJ241, $C$3=6, ADMIN1!$BM241, $C$3=7, ADMIN1!$BP241, $C$3=8, ADMIN1!$BS241, $C$3=9, ADMIN1!$BV241, $C$3=10, ADMIN1!$BY241, $C$3=11, ADMIN1!$CB241, $C$3=12, ADMIN1!$CE241, $C$3=13, ADMIN1!$CH241, $C$3=14, ADMIN1!$CK241, $C$3=15, ADMIN1!$CN241, $C$3=16, ADMIN1!CQ241, $C$3=17, ADMIN1!CT241, $C$3=18, ADMIN1!CW241, $C$3=19, ADMIN1!CZ241, $C$3=20, ADMIN1!DC241)</f>
        <v>#VALUE!</v>
      </c>
    </row>
    <row r="239" spans="1:6" s="115" customFormat="1" ht="30" customHeight="1" x14ac:dyDescent="0.2">
      <c r="A239" s="119" t="e">
        <f>_xlfn.IFS($C$3=1, ADMIN1!$A242, $C$3=2, ADMIN1!$B242, $C$3=3, ADMIN1!$C242, $C$3=4, ADMIN1!$D242, $C$3=5, ADMIN1!$E242, $C$3=6, ADMIN1!$F242, $C$3=7, ADMIN1!$G242, $C$3=8, ADMIN1!$H242, $C$3=9, ADMIN1!$I242, $C$3=10, ADMIN1!$J242, $C$3=11, ADMIN1!$K242, $C$3=12, ADMIN1!$L242, $C$3=13, ADMIN1!$M242, $C$3=14, ADMIN1!$N242, $C$3=15, ADMIN1!$O242, $C$3=16, ADMIN1!$P242, $C$3=17, ADMIN1!$Q242, $C$3=18, ADMIN1!$R242, $C$3=19, ADMIN1!$S242, $C$3=20, ADMIN1!$T242)</f>
        <v>#VALUE!</v>
      </c>
      <c r="B239" s="120">
        <f>ADMIN1!V301</f>
        <v>0</v>
      </c>
      <c r="C239" s="338">
        <f>ADMIN1!W242</f>
        <v>0</v>
      </c>
      <c r="D239" s="120">
        <f>ADMIN1!AA301</f>
        <v>0</v>
      </c>
      <c r="E239" s="121" t="str">
        <f>_xlfn.IFS($C$3=1, ADMIN1!$AW242, $C$3=2, ADMIN1!$AZ242, $C$3=3, ADMIN1!$BC242, $C$3=4, ADMIN1!$BF242, $C$3=5, ADMIN1!$BI242, $C$3=6, ADMIN1!$BL242, $C$3=7, ADMIN1!$BO242, $C$3=8, ADMIN1!$BR242, $C$3=9, ADMIN1!$BU242, $C$3=10, ADMIN1!$BX242, $C$3=11, ADMIN1!$CA242, $C$3=12, ADMIN1!$CD242, $C$3=13, ADMIN1!$CG242, $C$3=14, ADMIN1!$CJ242, $C$3=15, ADMIN1!$CM242, $C$3=16, ADMIN1!CP242, $C$3=17, ADMIN1!CS242, $C$3=18, ADMIN1!CV242, $C$3=19, ADMIN1!CY242, $C$3=20, ADMIN1!DB242)</f>
        <v>-</v>
      </c>
      <c r="F239" s="122" t="e">
        <f>_xlfn.IFS($C$3=1, ADMIN1!$AX242, $C$3=2, ADMIN1!$BA242, $C$3=3, ADMIN1!$BD242, $C$3=4, ADMIN1!$BG242, $C$3=5, ADMIN1!$BJ242, $C$3=6, ADMIN1!$BM242, $C$3=7, ADMIN1!$BP242, $C$3=8, ADMIN1!$BS242, $C$3=9, ADMIN1!$BV242, $C$3=10, ADMIN1!$BY242, $C$3=11, ADMIN1!$CB242, $C$3=12, ADMIN1!$CE242, $C$3=13, ADMIN1!$CH242, $C$3=14, ADMIN1!$CK242, $C$3=15, ADMIN1!$CN242, $C$3=16, ADMIN1!CQ242, $C$3=17, ADMIN1!CT242, $C$3=18, ADMIN1!CW242, $C$3=19, ADMIN1!CZ242, $C$3=20, ADMIN1!DC242)</f>
        <v>#VALUE!</v>
      </c>
    </row>
    <row r="240" spans="1:6" s="115" customFormat="1" ht="30" customHeight="1" x14ac:dyDescent="0.2">
      <c r="A240" s="119" t="e">
        <f>_xlfn.IFS($C$3=1, ADMIN1!$A243, $C$3=2, ADMIN1!$B243, $C$3=3, ADMIN1!$C243, $C$3=4, ADMIN1!$D243, $C$3=5, ADMIN1!$E243, $C$3=6, ADMIN1!$F243, $C$3=7, ADMIN1!$G243, $C$3=8, ADMIN1!$H243, $C$3=9, ADMIN1!$I243, $C$3=10, ADMIN1!$J243, $C$3=11, ADMIN1!$K243, $C$3=12, ADMIN1!$L243, $C$3=13, ADMIN1!$M243, $C$3=14, ADMIN1!$N243, $C$3=15, ADMIN1!$O243, $C$3=16, ADMIN1!$P243, $C$3=17, ADMIN1!$Q243, $C$3=18, ADMIN1!$R243, $C$3=19, ADMIN1!$S243, $C$3=20, ADMIN1!$T243)</f>
        <v>#VALUE!</v>
      </c>
      <c r="B240" s="120">
        <f>ADMIN1!V302</f>
        <v>0</v>
      </c>
      <c r="C240" s="338">
        <f>ADMIN1!W243</f>
        <v>0</v>
      </c>
      <c r="D240" s="120">
        <f>ADMIN1!AA302</f>
        <v>0</v>
      </c>
      <c r="E240" s="121" t="str">
        <f>_xlfn.IFS($C$3=1, ADMIN1!$AW243, $C$3=2, ADMIN1!$AZ243, $C$3=3, ADMIN1!$BC243, $C$3=4, ADMIN1!$BF243, $C$3=5, ADMIN1!$BI243, $C$3=6, ADMIN1!$BL243, $C$3=7, ADMIN1!$BO243, $C$3=8, ADMIN1!$BR243, $C$3=9, ADMIN1!$BU243, $C$3=10, ADMIN1!$BX243, $C$3=11, ADMIN1!$CA243, $C$3=12, ADMIN1!$CD243, $C$3=13, ADMIN1!$CG243, $C$3=14, ADMIN1!$CJ243, $C$3=15, ADMIN1!$CM243, $C$3=16, ADMIN1!CP243, $C$3=17, ADMIN1!CS243, $C$3=18, ADMIN1!CV243, $C$3=19, ADMIN1!CY243, $C$3=20, ADMIN1!DB243)</f>
        <v>-</v>
      </c>
      <c r="F240" s="122" t="e">
        <f>_xlfn.IFS($C$3=1, ADMIN1!$AX243, $C$3=2, ADMIN1!$BA243, $C$3=3, ADMIN1!$BD243, $C$3=4, ADMIN1!$BG243, $C$3=5, ADMIN1!$BJ243, $C$3=6, ADMIN1!$BM243, $C$3=7, ADMIN1!$BP243, $C$3=8, ADMIN1!$BS243, $C$3=9, ADMIN1!$BV243, $C$3=10, ADMIN1!$BY243, $C$3=11, ADMIN1!$CB243, $C$3=12, ADMIN1!$CE243, $C$3=13, ADMIN1!$CH243, $C$3=14, ADMIN1!$CK243, $C$3=15, ADMIN1!$CN243, $C$3=16, ADMIN1!CQ243, $C$3=17, ADMIN1!CT243, $C$3=18, ADMIN1!CW243, $C$3=19, ADMIN1!CZ243, $C$3=20, ADMIN1!DC243)</f>
        <v>#VALUE!</v>
      </c>
    </row>
    <row r="241" spans="1:7" s="115" customFormat="1" ht="30" customHeight="1" x14ac:dyDescent="0.2">
      <c r="A241" s="119" t="e">
        <f>_xlfn.IFS($C$3=1, ADMIN1!$A244, $C$3=2, ADMIN1!$B244, $C$3=3, ADMIN1!$C244, $C$3=4, ADMIN1!$D244, $C$3=5, ADMIN1!$E244, $C$3=6, ADMIN1!$F244, $C$3=7, ADMIN1!$G244, $C$3=8, ADMIN1!$H244, $C$3=9, ADMIN1!$I244, $C$3=10, ADMIN1!$J244, $C$3=11, ADMIN1!$K244, $C$3=12, ADMIN1!$L244, $C$3=13, ADMIN1!$M244, $C$3=14, ADMIN1!$N244, $C$3=15, ADMIN1!$O244, $C$3=16, ADMIN1!$P244, $C$3=17, ADMIN1!$Q244, $C$3=18, ADMIN1!$R244, $C$3=19, ADMIN1!$S244, $C$3=20, ADMIN1!$T244)</f>
        <v>#VALUE!</v>
      </c>
      <c r="B241" s="120">
        <f>ADMIN1!V303</f>
        <v>0</v>
      </c>
      <c r="C241" s="338">
        <f>ADMIN1!W244</f>
        <v>0</v>
      </c>
      <c r="D241" s="120">
        <f>ADMIN1!AA303</f>
        <v>0</v>
      </c>
      <c r="E241" s="121" t="str">
        <f>_xlfn.IFS($C$3=1, ADMIN1!$AW244, $C$3=2, ADMIN1!$AZ244, $C$3=3, ADMIN1!$BC244, $C$3=4, ADMIN1!$BF244, $C$3=5, ADMIN1!$BI244, $C$3=6, ADMIN1!$BL244, $C$3=7, ADMIN1!$BO244, $C$3=8, ADMIN1!$BR244, $C$3=9, ADMIN1!$BU244, $C$3=10, ADMIN1!$BX244, $C$3=11, ADMIN1!$CA244, $C$3=12, ADMIN1!$CD244, $C$3=13, ADMIN1!$CG244, $C$3=14, ADMIN1!$CJ244, $C$3=15, ADMIN1!$CM244, $C$3=16, ADMIN1!CP244, $C$3=17, ADMIN1!CS244, $C$3=18, ADMIN1!CV244, $C$3=19, ADMIN1!CY244, $C$3=20, ADMIN1!DB244)</f>
        <v>-</v>
      </c>
      <c r="F241" s="122" t="e">
        <f>_xlfn.IFS($C$3=1, ADMIN1!$AX244, $C$3=2, ADMIN1!$BA244, $C$3=3, ADMIN1!$BD244, $C$3=4, ADMIN1!$BG244, $C$3=5, ADMIN1!$BJ244, $C$3=6, ADMIN1!$BM244, $C$3=7, ADMIN1!$BP244, $C$3=8, ADMIN1!$BS244, $C$3=9, ADMIN1!$BV244, $C$3=10, ADMIN1!$BY244, $C$3=11, ADMIN1!$CB244, $C$3=12, ADMIN1!$CE244, $C$3=13, ADMIN1!$CH244, $C$3=14, ADMIN1!$CK244, $C$3=15, ADMIN1!$CN244, $C$3=16, ADMIN1!CQ244, $C$3=17, ADMIN1!CT244, $C$3=18, ADMIN1!CW244, $C$3=19, ADMIN1!CZ244, $C$3=20, ADMIN1!DC244)</f>
        <v>#VALUE!</v>
      </c>
    </row>
    <row r="242" spans="1:7" s="115" customFormat="1" ht="30" customHeight="1" x14ac:dyDescent="0.2">
      <c r="A242" s="119" t="e">
        <f>_xlfn.IFS($C$3=1, ADMIN1!$A245, $C$3=2, ADMIN1!$B245, $C$3=3, ADMIN1!$C245, $C$3=4, ADMIN1!$D245, $C$3=5, ADMIN1!$E245, $C$3=6, ADMIN1!$F245, $C$3=7, ADMIN1!$G245, $C$3=8, ADMIN1!$H245, $C$3=9, ADMIN1!$I245, $C$3=10, ADMIN1!$J245, $C$3=11, ADMIN1!$K245, $C$3=12, ADMIN1!$L245, $C$3=13, ADMIN1!$M245, $C$3=14, ADMIN1!$N245, $C$3=15, ADMIN1!$O245, $C$3=16, ADMIN1!$P245, $C$3=17, ADMIN1!$Q245, $C$3=18, ADMIN1!$R245, $C$3=19, ADMIN1!$S245, $C$3=20, ADMIN1!$T245)</f>
        <v>#VALUE!</v>
      </c>
      <c r="B242" s="120">
        <f>ADMIN1!V304</f>
        <v>0</v>
      </c>
      <c r="C242" s="338">
        <f>ADMIN1!W245</f>
        <v>0</v>
      </c>
      <c r="D242" s="120">
        <f>ADMIN1!AA304</f>
        <v>0</v>
      </c>
      <c r="E242" s="121" t="str">
        <f>_xlfn.IFS($C$3=1, ADMIN1!$AW245, $C$3=2, ADMIN1!$AZ245, $C$3=3, ADMIN1!$BC245, $C$3=4, ADMIN1!$BF245, $C$3=5, ADMIN1!$BI245, $C$3=6, ADMIN1!$BL245, $C$3=7, ADMIN1!$BO245, $C$3=8, ADMIN1!$BR245, $C$3=9, ADMIN1!$BU245, $C$3=10, ADMIN1!$BX245, $C$3=11, ADMIN1!$CA245, $C$3=12, ADMIN1!$CD245, $C$3=13, ADMIN1!$CG245, $C$3=14, ADMIN1!$CJ245, $C$3=15, ADMIN1!$CM245, $C$3=16, ADMIN1!CP245, $C$3=17, ADMIN1!CS245, $C$3=18, ADMIN1!CV245, $C$3=19, ADMIN1!CY245, $C$3=20, ADMIN1!DB245)</f>
        <v>-</v>
      </c>
      <c r="F242" s="122" t="e">
        <f>_xlfn.IFS($C$3=1, ADMIN1!$AX245, $C$3=2, ADMIN1!$BA245, $C$3=3, ADMIN1!$BD245, $C$3=4, ADMIN1!$BG245, $C$3=5, ADMIN1!$BJ245, $C$3=6, ADMIN1!$BM245, $C$3=7, ADMIN1!$BP245, $C$3=8, ADMIN1!$BS245, $C$3=9, ADMIN1!$BV245, $C$3=10, ADMIN1!$BY245, $C$3=11, ADMIN1!$CB245, $C$3=12, ADMIN1!$CE245, $C$3=13, ADMIN1!$CH245, $C$3=14, ADMIN1!$CK245, $C$3=15, ADMIN1!$CN245, $C$3=16, ADMIN1!CQ245, $C$3=17, ADMIN1!CT245, $C$3=18, ADMIN1!CW245, $C$3=19, ADMIN1!CZ245, $C$3=20, ADMIN1!DC245)</f>
        <v>#VALUE!</v>
      </c>
    </row>
    <row r="243" spans="1:7" s="115" customFormat="1" ht="30" customHeight="1" x14ac:dyDescent="0.2">
      <c r="A243" s="119" t="e">
        <f>_xlfn.IFS($C$3=1, ADMIN1!$A246, $C$3=2, ADMIN1!$B246, $C$3=3, ADMIN1!$C246, $C$3=4, ADMIN1!$D246, $C$3=5, ADMIN1!$E246, $C$3=6, ADMIN1!$F246, $C$3=7, ADMIN1!$G246, $C$3=8, ADMIN1!$H246, $C$3=9, ADMIN1!$I246, $C$3=10, ADMIN1!$J246, $C$3=11, ADMIN1!$K246, $C$3=12, ADMIN1!$L246, $C$3=13, ADMIN1!$M246, $C$3=14, ADMIN1!$N246, $C$3=15, ADMIN1!$O246, $C$3=16, ADMIN1!$P246, $C$3=17, ADMIN1!$Q246, $C$3=18, ADMIN1!$R246, $C$3=19, ADMIN1!$S246, $C$3=20, ADMIN1!$T246)</f>
        <v>#VALUE!</v>
      </c>
      <c r="B243" s="120">
        <f>ADMIN1!V305</f>
        <v>0</v>
      </c>
      <c r="C243" s="338">
        <f>ADMIN1!W246</f>
        <v>0</v>
      </c>
      <c r="D243" s="120">
        <f>ADMIN1!AA305</f>
        <v>0</v>
      </c>
      <c r="E243" s="121" t="str">
        <f>_xlfn.IFS($C$3=1, ADMIN1!$AW246, $C$3=2, ADMIN1!$AZ246, $C$3=3, ADMIN1!$BC246, $C$3=4, ADMIN1!$BF246, $C$3=5, ADMIN1!$BI246, $C$3=6, ADMIN1!$BL246, $C$3=7, ADMIN1!$BO246, $C$3=8, ADMIN1!$BR246, $C$3=9, ADMIN1!$BU246, $C$3=10, ADMIN1!$BX246, $C$3=11, ADMIN1!$CA246, $C$3=12, ADMIN1!$CD246, $C$3=13, ADMIN1!$CG246, $C$3=14, ADMIN1!$CJ246, $C$3=15, ADMIN1!$CM246, $C$3=16, ADMIN1!CP246, $C$3=17, ADMIN1!CS246, $C$3=18, ADMIN1!CV246, $C$3=19, ADMIN1!CY246, $C$3=20, ADMIN1!DB246)</f>
        <v>-</v>
      </c>
      <c r="F243" s="122" t="e">
        <f>_xlfn.IFS($C$3=1, ADMIN1!$AX246, $C$3=2, ADMIN1!$BA246, $C$3=3, ADMIN1!$BD246, $C$3=4, ADMIN1!$BG246, $C$3=5, ADMIN1!$BJ246, $C$3=6, ADMIN1!$BM246, $C$3=7, ADMIN1!$BP246, $C$3=8, ADMIN1!$BS246, $C$3=9, ADMIN1!$BV246, $C$3=10, ADMIN1!$BY246, $C$3=11, ADMIN1!$CB246, $C$3=12, ADMIN1!$CE246, $C$3=13, ADMIN1!$CH246, $C$3=14, ADMIN1!$CK246, $C$3=15, ADMIN1!$CN246, $C$3=16, ADMIN1!CQ246, $C$3=17, ADMIN1!CT246, $C$3=18, ADMIN1!CW246, $C$3=19, ADMIN1!CZ246, $C$3=20, ADMIN1!DC246)</f>
        <v>#VALUE!</v>
      </c>
    </row>
    <row r="244" spans="1:7" s="115" customFormat="1" ht="30" customHeight="1" x14ac:dyDescent="0.2">
      <c r="A244" s="119" t="e">
        <f>_xlfn.IFS($C$3=1, ADMIN1!$A247, $C$3=2, ADMIN1!$B247, $C$3=3, ADMIN1!$C247, $C$3=4, ADMIN1!$D247, $C$3=5, ADMIN1!$E247, $C$3=6, ADMIN1!$F247, $C$3=7, ADMIN1!$G247, $C$3=8, ADMIN1!$H247, $C$3=9, ADMIN1!$I247, $C$3=10, ADMIN1!$J247, $C$3=11, ADMIN1!$K247, $C$3=12, ADMIN1!$L247, $C$3=13, ADMIN1!$M247, $C$3=14, ADMIN1!$N247, $C$3=15, ADMIN1!$O247, $C$3=16, ADMIN1!$P247, $C$3=17, ADMIN1!$Q247, $C$3=18, ADMIN1!$R247, $C$3=19, ADMIN1!$S247, $C$3=20, ADMIN1!$T247)</f>
        <v>#VALUE!</v>
      </c>
      <c r="B244" s="120">
        <f>ADMIN1!V306</f>
        <v>0</v>
      </c>
      <c r="C244" s="338">
        <f>ADMIN1!W247</f>
        <v>0</v>
      </c>
      <c r="D244" s="120">
        <f>ADMIN1!AA306</f>
        <v>0</v>
      </c>
      <c r="E244" s="121" t="str">
        <f>_xlfn.IFS($C$3=1, ADMIN1!$AW247, $C$3=2, ADMIN1!$AZ247, $C$3=3, ADMIN1!$BC247, $C$3=4, ADMIN1!$BF247, $C$3=5, ADMIN1!$BI247, $C$3=6, ADMIN1!$BL247, $C$3=7, ADMIN1!$BO247, $C$3=8, ADMIN1!$BR247, $C$3=9, ADMIN1!$BU247, $C$3=10, ADMIN1!$BX247, $C$3=11, ADMIN1!$CA247, $C$3=12, ADMIN1!$CD247, $C$3=13, ADMIN1!$CG247, $C$3=14, ADMIN1!$CJ247, $C$3=15, ADMIN1!$CM247, $C$3=16, ADMIN1!CP247, $C$3=17, ADMIN1!CS247, $C$3=18, ADMIN1!CV247, $C$3=19, ADMIN1!CY247, $C$3=20, ADMIN1!DB247)</f>
        <v>-</v>
      </c>
      <c r="F244" s="122" t="e">
        <f>_xlfn.IFS($C$3=1, ADMIN1!$AX247, $C$3=2, ADMIN1!$BA247, $C$3=3, ADMIN1!$BD247, $C$3=4, ADMIN1!$BG247, $C$3=5, ADMIN1!$BJ247, $C$3=6, ADMIN1!$BM247, $C$3=7, ADMIN1!$BP247, $C$3=8, ADMIN1!$BS247, $C$3=9, ADMIN1!$BV247, $C$3=10, ADMIN1!$BY247, $C$3=11, ADMIN1!$CB247, $C$3=12, ADMIN1!$CE247, $C$3=13, ADMIN1!$CH247, $C$3=14, ADMIN1!$CK247, $C$3=15, ADMIN1!$CN247, $C$3=16, ADMIN1!CQ247, $C$3=17, ADMIN1!CT247, $C$3=18, ADMIN1!CW247, $C$3=19, ADMIN1!CZ247, $C$3=20, ADMIN1!DC247)</f>
        <v>#VALUE!</v>
      </c>
    </row>
    <row r="245" spans="1:7" s="115" customFormat="1" ht="30" customHeight="1" x14ac:dyDescent="0.2">
      <c r="A245" s="119" t="e">
        <f>_xlfn.IFS($C$3=1, ADMIN1!$A248, $C$3=2, ADMIN1!$B248, $C$3=3, ADMIN1!$C248, $C$3=4, ADMIN1!$D248, $C$3=5, ADMIN1!$E248, $C$3=6, ADMIN1!$F248, $C$3=7, ADMIN1!$G248, $C$3=8, ADMIN1!$H248, $C$3=9, ADMIN1!$I248, $C$3=10, ADMIN1!$J248, $C$3=11, ADMIN1!$K248, $C$3=12, ADMIN1!$L248, $C$3=13, ADMIN1!$M248, $C$3=14, ADMIN1!$N248, $C$3=15, ADMIN1!$O248, $C$3=16, ADMIN1!$P248, $C$3=17, ADMIN1!$Q248, $C$3=18, ADMIN1!$R248, $C$3=19, ADMIN1!$S248, $C$3=20, ADMIN1!$T248)</f>
        <v>#VALUE!</v>
      </c>
      <c r="B245" s="120">
        <f>ADMIN1!V307</f>
        <v>0</v>
      </c>
      <c r="C245" s="338">
        <f>ADMIN1!W248</f>
        <v>0</v>
      </c>
      <c r="D245" s="120">
        <f>ADMIN1!AA307</f>
        <v>0</v>
      </c>
      <c r="E245" s="121" t="str">
        <f>_xlfn.IFS($C$3=1, ADMIN1!$AW248, $C$3=2, ADMIN1!$AZ248, $C$3=3, ADMIN1!$BC248, $C$3=4, ADMIN1!$BF248, $C$3=5, ADMIN1!$BI248, $C$3=6, ADMIN1!$BL248, $C$3=7, ADMIN1!$BO248, $C$3=8, ADMIN1!$BR248, $C$3=9, ADMIN1!$BU248, $C$3=10, ADMIN1!$BX248, $C$3=11, ADMIN1!$CA248, $C$3=12, ADMIN1!$CD248, $C$3=13, ADMIN1!$CG248, $C$3=14, ADMIN1!$CJ248, $C$3=15, ADMIN1!$CM248, $C$3=16, ADMIN1!CP248, $C$3=17, ADMIN1!CS248, $C$3=18, ADMIN1!CV248, $C$3=19, ADMIN1!CY248, $C$3=20, ADMIN1!DB248)</f>
        <v>-</v>
      </c>
      <c r="F245" s="122" t="e">
        <f>_xlfn.IFS($C$3=1, ADMIN1!$AX248, $C$3=2, ADMIN1!$BA248, $C$3=3, ADMIN1!$BD248, $C$3=4, ADMIN1!$BG248, $C$3=5, ADMIN1!$BJ248, $C$3=6, ADMIN1!$BM248, $C$3=7, ADMIN1!$BP248, $C$3=8, ADMIN1!$BS248, $C$3=9, ADMIN1!$BV248, $C$3=10, ADMIN1!$BY248, $C$3=11, ADMIN1!$CB248, $C$3=12, ADMIN1!$CE248, $C$3=13, ADMIN1!$CH248, $C$3=14, ADMIN1!$CK248, $C$3=15, ADMIN1!$CN248, $C$3=16, ADMIN1!CQ248, $C$3=17, ADMIN1!CT248, $C$3=18, ADMIN1!CW248, $C$3=19, ADMIN1!CZ248, $C$3=20, ADMIN1!DC248)</f>
        <v>#VALUE!</v>
      </c>
    </row>
    <row r="246" spans="1:7" s="115" customFormat="1" ht="30" customHeight="1" x14ac:dyDescent="0.2">
      <c r="A246" s="119" t="e">
        <f>_xlfn.IFS($C$3=1, ADMIN1!$A249, $C$3=2, ADMIN1!$B249, $C$3=3, ADMIN1!$C249, $C$3=4, ADMIN1!$D249, $C$3=5, ADMIN1!$E249, $C$3=6, ADMIN1!$F249, $C$3=7, ADMIN1!$G249, $C$3=8, ADMIN1!$H249, $C$3=9, ADMIN1!$I249, $C$3=10, ADMIN1!$J249, $C$3=11, ADMIN1!$K249, $C$3=12, ADMIN1!$L249, $C$3=13, ADMIN1!$M249, $C$3=14, ADMIN1!$N249, $C$3=15, ADMIN1!$O249, $C$3=16, ADMIN1!$P249, $C$3=17, ADMIN1!$Q249, $C$3=18, ADMIN1!$R249, $C$3=19, ADMIN1!$S249, $C$3=20, ADMIN1!$T249)</f>
        <v>#VALUE!</v>
      </c>
      <c r="B246" s="120">
        <f>ADMIN1!V308</f>
        <v>0</v>
      </c>
      <c r="C246" s="338">
        <f>ADMIN1!W249</f>
        <v>0</v>
      </c>
      <c r="D246" s="120">
        <f>ADMIN1!AA308</f>
        <v>0</v>
      </c>
      <c r="E246" s="121" t="str">
        <f>_xlfn.IFS($C$3=1, ADMIN1!$AW249, $C$3=2, ADMIN1!$AZ249, $C$3=3, ADMIN1!$BC249, $C$3=4, ADMIN1!$BF249, $C$3=5, ADMIN1!$BI249, $C$3=6, ADMIN1!$BL249, $C$3=7, ADMIN1!$BO249, $C$3=8, ADMIN1!$BR249, $C$3=9, ADMIN1!$BU249, $C$3=10, ADMIN1!$BX249, $C$3=11, ADMIN1!$CA249, $C$3=12, ADMIN1!$CD249, $C$3=13, ADMIN1!$CG249, $C$3=14, ADMIN1!$CJ249, $C$3=15, ADMIN1!$CM249, $C$3=16, ADMIN1!CP249, $C$3=17, ADMIN1!CS249, $C$3=18, ADMIN1!CV249, $C$3=19, ADMIN1!CY249, $C$3=20, ADMIN1!DB249)</f>
        <v>-</v>
      </c>
      <c r="F246" s="122" t="e">
        <f>_xlfn.IFS($C$3=1, ADMIN1!$AX249, $C$3=2, ADMIN1!$BA249, $C$3=3, ADMIN1!$BD249, $C$3=4, ADMIN1!$BG249, $C$3=5, ADMIN1!$BJ249, $C$3=6, ADMIN1!$BM249, $C$3=7, ADMIN1!$BP249, $C$3=8, ADMIN1!$BS249, $C$3=9, ADMIN1!$BV249, $C$3=10, ADMIN1!$BY249, $C$3=11, ADMIN1!$CB249, $C$3=12, ADMIN1!$CE249, $C$3=13, ADMIN1!$CH249, $C$3=14, ADMIN1!$CK249, $C$3=15, ADMIN1!$CN249, $C$3=16, ADMIN1!CQ249, $C$3=17, ADMIN1!CT249, $C$3=18, ADMIN1!CW249, $C$3=19, ADMIN1!CZ249, $C$3=20, ADMIN1!DC249)</f>
        <v>#VALUE!</v>
      </c>
    </row>
    <row r="247" spans="1:7" s="115" customFormat="1" ht="30" customHeight="1" x14ac:dyDescent="0.2">
      <c r="A247" s="119" t="e">
        <f>_xlfn.IFS($C$3=1, ADMIN1!$A250, $C$3=2, ADMIN1!$B250, $C$3=3, ADMIN1!$C250, $C$3=4, ADMIN1!$D250, $C$3=5, ADMIN1!$E250, $C$3=6, ADMIN1!$F250, $C$3=7, ADMIN1!$G250, $C$3=8, ADMIN1!$H250, $C$3=9, ADMIN1!$I250, $C$3=10, ADMIN1!$J250, $C$3=11, ADMIN1!$K250, $C$3=12, ADMIN1!$L250, $C$3=13, ADMIN1!$M250, $C$3=14, ADMIN1!$N250, $C$3=15, ADMIN1!$O250, $C$3=16, ADMIN1!$P250, $C$3=17, ADMIN1!$Q250, $C$3=18, ADMIN1!$R250, $C$3=19, ADMIN1!$S250, $C$3=20, ADMIN1!$T250)</f>
        <v>#VALUE!</v>
      </c>
      <c r="B247" s="120">
        <f>ADMIN1!V309</f>
        <v>0</v>
      </c>
      <c r="C247" s="338">
        <f>ADMIN1!W250</f>
        <v>0</v>
      </c>
      <c r="D247" s="120">
        <f>ADMIN1!AA309</f>
        <v>0</v>
      </c>
      <c r="E247" s="121" t="str">
        <f>_xlfn.IFS($C$3=1, ADMIN1!$AW250, $C$3=2, ADMIN1!$AZ250, $C$3=3, ADMIN1!$BC250, $C$3=4, ADMIN1!$BF250, $C$3=5, ADMIN1!$BI250, $C$3=6, ADMIN1!$BL250, $C$3=7, ADMIN1!$BO250, $C$3=8, ADMIN1!$BR250, $C$3=9, ADMIN1!$BU250, $C$3=10, ADMIN1!$BX250, $C$3=11, ADMIN1!$CA250, $C$3=12, ADMIN1!$CD250, $C$3=13, ADMIN1!$CG250, $C$3=14, ADMIN1!$CJ250, $C$3=15, ADMIN1!$CM250, $C$3=16, ADMIN1!CP250, $C$3=17, ADMIN1!CS250, $C$3=18, ADMIN1!CV250, $C$3=19, ADMIN1!CY250, $C$3=20, ADMIN1!DB250)</f>
        <v>-</v>
      </c>
      <c r="F247" s="122" t="e">
        <f>_xlfn.IFS($C$3=1, ADMIN1!$AX250, $C$3=2, ADMIN1!$BA250, $C$3=3, ADMIN1!$BD250, $C$3=4, ADMIN1!$BG250, $C$3=5, ADMIN1!$BJ250, $C$3=6, ADMIN1!$BM250, $C$3=7, ADMIN1!$BP250, $C$3=8, ADMIN1!$BS250, $C$3=9, ADMIN1!$BV250, $C$3=10, ADMIN1!$BY250, $C$3=11, ADMIN1!$CB250, $C$3=12, ADMIN1!$CE250, $C$3=13, ADMIN1!$CH250, $C$3=14, ADMIN1!$CK250, $C$3=15, ADMIN1!$CN250, $C$3=16, ADMIN1!CQ250, $C$3=17, ADMIN1!CT250, $C$3=18, ADMIN1!CW250, $C$3=19, ADMIN1!CZ250, $C$3=20, ADMIN1!DC250)</f>
        <v>#VALUE!</v>
      </c>
    </row>
    <row r="248" spans="1:7" s="115" customFormat="1" ht="30" customHeight="1" x14ac:dyDescent="0.2">
      <c r="A248" s="119" t="e">
        <f>_xlfn.IFS($C$3=1, ADMIN1!$A251, $C$3=2, ADMIN1!$B251, $C$3=3, ADMIN1!$C251, $C$3=4, ADMIN1!$D251, $C$3=5, ADMIN1!$E251, $C$3=6, ADMIN1!$F251, $C$3=7, ADMIN1!$G251, $C$3=8, ADMIN1!$H251, $C$3=9, ADMIN1!$I251, $C$3=10, ADMIN1!$J251, $C$3=11, ADMIN1!$K251, $C$3=12, ADMIN1!$L251, $C$3=13, ADMIN1!$M251, $C$3=14, ADMIN1!$N251, $C$3=15, ADMIN1!$O251, $C$3=16, ADMIN1!$P251, $C$3=17, ADMIN1!$Q251, $C$3=18, ADMIN1!$R251, $C$3=19, ADMIN1!$S251, $C$3=20, ADMIN1!$T251)</f>
        <v>#VALUE!</v>
      </c>
      <c r="B248" s="120">
        <f>ADMIN1!V310</f>
        <v>0</v>
      </c>
      <c r="C248" s="338">
        <f>ADMIN1!W251</f>
        <v>0</v>
      </c>
      <c r="D248" s="120">
        <f>ADMIN1!AA310</f>
        <v>0</v>
      </c>
      <c r="E248" s="121" t="str">
        <f>_xlfn.IFS($C$3=1, ADMIN1!$AW251, $C$3=2, ADMIN1!$AZ251, $C$3=3, ADMIN1!$BC251, $C$3=4, ADMIN1!$BF251, $C$3=5, ADMIN1!$BI251, $C$3=6, ADMIN1!$BL251, $C$3=7, ADMIN1!$BO251, $C$3=8, ADMIN1!$BR251, $C$3=9, ADMIN1!$BU251, $C$3=10, ADMIN1!$BX251, $C$3=11, ADMIN1!$CA251, $C$3=12, ADMIN1!$CD251, $C$3=13, ADMIN1!$CG251, $C$3=14, ADMIN1!$CJ251, $C$3=15, ADMIN1!$CM251, $C$3=16, ADMIN1!CP251, $C$3=17, ADMIN1!CS251, $C$3=18, ADMIN1!CV251, $C$3=19, ADMIN1!CY251, $C$3=20, ADMIN1!DB251)</f>
        <v>-</v>
      </c>
      <c r="F248" s="122" t="e">
        <f>_xlfn.IFS($C$3=1, ADMIN1!$AX251, $C$3=2, ADMIN1!$BA251, $C$3=3, ADMIN1!$BD251, $C$3=4, ADMIN1!$BG251, $C$3=5, ADMIN1!$BJ251, $C$3=6, ADMIN1!$BM251, $C$3=7, ADMIN1!$BP251, $C$3=8, ADMIN1!$BS251, $C$3=9, ADMIN1!$BV251, $C$3=10, ADMIN1!$BY251, $C$3=11, ADMIN1!$CB251, $C$3=12, ADMIN1!$CE251, $C$3=13, ADMIN1!$CH251, $C$3=14, ADMIN1!$CK251, $C$3=15, ADMIN1!$CN251, $C$3=16, ADMIN1!CQ251, $C$3=17, ADMIN1!CT251, $C$3=18, ADMIN1!CW251, $C$3=19, ADMIN1!CZ251, $C$3=20, ADMIN1!DC251)</f>
        <v>#VALUE!</v>
      </c>
    </row>
    <row r="249" spans="1:7" s="115" customFormat="1" ht="30" customHeight="1" x14ac:dyDescent="0.2">
      <c r="A249" s="119" t="e">
        <f>_xlfn.IFS($C$3=1, ADMIN1!$A252, $C$3=2, ADMIN1!$B252, $C$3=3, ADMIN1!$C252, $C$3=4, ADMIN1!$D252, $C$3=5, ADMIN1!$E252, $C$3=6, ADMIN1!$F252, $C$3=7, ADMIN1!$G252, $C$3=8, ADMIN1!$H252, $C$3=9, ADMIN1!$I252, $C$3=10, ADMIN1!$J252, $C$3=11, ADMIN1!$K252, $C$3=12, ADMIN1!$L252, $C$3=13, ADMIN1!$M252, $C$3=14, ADMIN1!$N252, $C$3=15, ADMIN1!$O252, $C$3=16, ADMIN1!$P252, $C$3=17, ADMIN1!$Q252, $C$3=18, ADMIN1!$R252, $C$3=19, ADMIN1!$S252, $C$3=20, ADMIN1!$T252)</f>
        <v>#VALUE!</v>
      </c>
      <c r="B249" s="120">
        <f>ADMIN1!V311</f>
        <v>0</v>
      </c>
      <c r="C249" s="338">
        <f>ADMIN1!W252</f>
        <v>0</v>
      </c>
      <c r="D249" s="120">
        <f>ADMIN1!AA311</f>
        <v>0</v>
      </c>
      <c r="E249" s="121" t="str">
        <f>_xlfn.IFS($C$3=1, ADMIN1!$AW252, $C$3=2, ADMIN1!$AZ252, $C$3=3, ADMIN1!$BC252, $C$3=4, ADMIN1!$BF252, $C$3=5, ADMIN1!$BI252, $C$3=6, ADMIN1!$BL252, $C$3=7, ADMIN1!$BO252, $C$3=8, ADMIN1!$BR252, $C$3=9, ADMIN1!$BU252, $C$3=10, ADMIN1!$BX252, $C$3=11, ADMIN1!$CA252, $C$3=12, ADMIN1!$CD252, $C$3=13, ADMIN1!$CG252, $C$3=14, ADMIN1!$CJ252, $C$3=15, ADMIN1!$CM252, $C$3=16, ADMIN1!CP252, $C$3=17, ADMIN1!CS252, $C$3=18, ADMIN1!CV252, $C$3=19, ADMIN1!CY252, $C$3=20, ADMIN1!DB252)</f>
        <v>-</v>
      </c>
      <c r="F249" s="122" t="e">
        <f>_xlfn.IFS($C$3=1, ADMIN1!$AX252, $C$3=2, ADMIN1!$BA252, $C$3=3, ADMIN1!$BD252, $C$3=4, ADMIN1!$BG252, $C$3=5, ADMIN1!$BJ252, $C$3=6, ADMIN1!$BM252, $C$3=7, ADMIN1!$BP252, $C$3=8, ADMIN1!$BS252, $C$3=9, ADMIN1!$BV252, $C$3=10, ADMIN1!$BY252, $C$3=11, ADMIN1!$CB252, $C$3=12, ADMIN1!$CE252, $C$3=13, ADMIN1!$CH252, $C$3=14, ADMIN1!$CK252, $C$3=15, ADMIN1!$CN252, $C$3=16, ADMIN1!CQ252, $C$3=17, ADMIN1!CT252, $C$3=18, ADMIN1!CW252, $C$3=19, ADMIN1!CZ252, $C$3=20, ADMIN1!DC252)</f>
        <v>#VALUE!</v>
      </c>
    </row>
    <row r="250" spans="1:7" s="115" customFormat="1" ht="30" customHeight="1" x14ac:dyDescent="0.2">
      <c r="A250" s="119" t="e">
        <f>_xlfn.IFS($C$3=1, ADMIN1!$A253, $C$3=2, ADMIN1!$B253, $C$3=3, ADMIN1!$C253, $C$3=4, ADMIN1!$D253, $C$3=5, ADMIN1!$E253, $C$3=6, ADMIN1!$F253, $C$3=7, ADMIN1!$G253, $C$3=8, ADMIN1!$H253, $C$3=9, ADMIN1!$I253, $C$3=10, ADMIN1!$J253, $C$3=11, ADMIN1!$K253, $C$3=12, ADMIN1!$L253, $C$3=13, ADMIN1!$M253, $C$3=14, ADMIN1!$N253, $C$3=15, ADMIN1!$O253, $C$3=16, ADMIN1!$P253, $C$3=17, ADMIN1!$Q253, $C$3=18, ADMIN1!$R253, $C$3=19, ADMIN1!$S253, $C$3=20, ADMIN1!$T253)</f>
        <v>#VALUE!</v>
      </c>
      <c r="B250" s="120">
        <f>ADMIN1!V312</f>
        <v>0</v>
      </c>
      <c r="C250" s="338">
        <f>ADMIN1!W253</f>
        <v>0</v>
      </c>
      <c r="D250" s="120">
        <f>ADMIN1!AA312</f>
        <v>0</v>
      </c>
      <c r="E250" s="121" t="str">
        <f>_xlfn.IFS($C$3=1, ADMIN1!$AW253, $C$3=2, ADMIN1!$AZ253, $C$3=3, ADMIN1!$BC253, $C$3=4, ADMIN1!$BF253, $C$3=5, ADMIN1!$BI253, $C$3=6, ADMIN1!$BL253, $C$3=7, ADMIN1!$BO253, $C$3=8, ADMIN1!$BR253, $C$3=9, ADMIN1!$BU253, $C$3=10, ADMIN1!$BX253, $C$3=11, ADMIN1!$CA253, $C$3=12, ADMIN1!$CD253, $C$3=13, ADMIN1!$CG253, $C$3=14, ADMIN1!$CJ253, $C$3=15, ADMIN1!$CM253, $C$3=16, ADMIN1!CP253, $C$3=17, ADMIN1!CS253, $C$3=18, ADMIN1!CV253, $C$3=19, ADMIN1!CY253, $C$3=20, ADMIN1!DB253)</f>
        <v>-</v>
      </c>
      <c r="F250" s="122" t="e">
        <f>_xlfn.IFS($C$3=1, ADMIN1!$AX253, $C$3=2, ADMIN1!$BA253, $C$3=3, ADMIN1!$BD253, $C$3=4, ADMIN1!$BG253, $C$3=5, ADMIN1!$BJ253, $C$3=6, ADMIN1!$BM253, $C$3=7, ADMIN1!$BP253, $C$3=8, ADMIN1!$BS253, $C$3=9, ADMIN1!$BV253, $C$3=10, ADMIN1!$BY253, $C$3=11, ADMIN1!$CB253, $C$3=12, ADMIN1!$CE253, $C$3=13, ADMIN1!$CH253, $C$3=14, ADMIN1!$CK253, $C$3=15, ADMIN1!$CN253, $C$3=16, ADMIN1!CQ253, $C$3=17, ADMIN1!CT253, $C$3=18, ADMIN1!CW253, $C$3=19, ADMIN1!CZ253, $C$3=20, ADMIN1!DC253)</f>
        <v>#VALUE!</v>
      </c>
    </row>
    <row r="251" spans="1:7" s="115" customFormat="1" ht="30" customHeight="1" x14ac:dyDescent="0.2">
      <c r="A251" s="119" t="e">
        <f>_xlfn.IFS($C$3=1, ADMIN1!$A254, $C$3=2, ADMIN1!$B254, $C$3=3, ADMIN1!$C254, $C$3=4, ADMIN1!$D254, $C$3=5, ADMIN1!$E254, $C$3=6, ADMIN1!$F254, $C$3=7, ADMIN1!$G254, $C$3=8, ADMIN1!$H254, $C$3=9, ADMIN1!$I254, $C$3=10, ADMIN1!$J254, $C$3=11, ADMIN1!$K254, $C$3=12, ADMIN1!$L254, $C$3=13, ADMIN1!$M254, $C$3=14, ADMIN1!$N254, $C$3=15, ADMIN1!$O254, $C$3=16, ADMIN1!$P254, $C$3=17, ADMIN1!$Q254, $C$3=18, ADMIN1!$R254, $C$3=19, ADMIN1!$S254, $C$3=20, ADMIN1!$T254)</f>
        <v>#VALUE!</v>
      </c>
      <c r="B251" s="120">
        <f>ADMIN1!V313</f>
        <v>0</v>
      </c>
      <c r="C251" s="338">
        <f>ADMIN1!W254</f>
        <v>0</v>
      </c>
      <c r="D251" s="120">
        <f>ADMIN1!AA313</f>
        <v>0</v>
      </c>
      <c r="E251" s="121" t="str">
        <f>_xlfn.IFS($C$3=1, ADMIN1!$AW254, $C$3=2, ADMIN1!$AZ254, $C$3=3, ADMIN1!$BC254, $C$3=4, ADMIN1!$BF254, $C$3=5, ADMIN1!$BI254, $C$3=6, ADMIN1!$BL254, $C$3=7, ADMIN1!$BO254, $C$3=8, ADMIN1!$BR254, $C$3=9, ADMIN1!$BU254, $C$3=10, ADMIN1!$BX254, $C$3=11, ADMIN1!$CA254, $C$3=12, ADMIN1!$CD254, $C$3=13, ADMIN1!$CG254, $C$3=14, ADMIN1!$CJ254, $C$3=15, ADMIN1!$CM254, $C$3=16, ADMIN1!CP254, $C$3=17, ADMIN1!CS254, $C$3=18, ADMIN1!CV254, $C$3=19, ADMIN1!CY254, $C$3=20, ADMIN1!DB254)</f>
        <v>-</v>
      </c>
      <c r="F251" s="122" t="e">
        <f>_xlfn.IFS($C$3=1, ADMIN1!$AX254, $C$3=2, ADMIN1!$BA254, $C$3=3, ADMIN1!$BD254, $C$3=4, ADMIN1!$BG254, $C$3=5, ADMIN1!$BJ254, $C$3=6, ADMIN1!$BM254, $C$3=7, ADMIN1!$BP254, $C$3=8, ADMIN1!$BS254, $C$3=9, ADMIN1!$BV254, $C$3=10, ADMIN1!$BY254, $C$3=11, ADMIN1!$CB254, $C$3=12, ADMIN1!$CE254, $C$3=13, ADMIN1!$CH254, $C$3=14, ADMIN1!$CK254, $C$3=15, ADMIN1!$CN254, $C$3=16, ADMIN1!CQ254, $C$3=17, ADMIN1!CT254, $C$3=18, ADMIN1!CW254, $C$3=19, ADMIN1!CZ254, $C$3=20, ADMIN1!DC254)</f>
        <v>#VALUE!</v>
      </c>
    </row>
    <row r="252" spans="1:7" s="115" customFormat="1" ht="30" customHeight="1" x14ac:dyDescent="0.2">
      <c r="A252" s="119" t="e">
        <f>_xlfn.IFS($C$3=1, ADMIN1!$A255, $C$3=2, ADMIN1!$B255, $C$3=3, ADMIN1!$C255, $C$3=4, ADMIN1!$D255, $C$3=5, ADMIN1!$E255, $C$3=6, ADMIN1!$F255, $C$3=7, ADMIN1!$G255, $C$3=8, ADMIN1!$H255, $C$3=9, ADMIN1!$I255, $C$3=10, ADMIN1!$J255, $C$3=11, ADMIN1!$K255, $C$3=12, ADMIN1!$L255, $C$3=13, ADMIN1!$M255, $C$3=14, ADMIN1!$N255, $C$3=15, ADMIN1!$O255, $C$3=16, ADMIN1!$P255, $C$3=17, ADMIN1!$Q255, $C$3=18, ADMIN1!$R255, $C$3=19, ADMIN1!$S255, $C$3=20, ADMIN1!$T255)</f>
        <v>#VALUE!</v>
      </c>
      <c r="B252" s="120">
        <f>ADMIN1!V314</f>
        <v>0</v>
      </c>
      <c r="C252" s="418">
        <f>ADMIN1!W255</f>
        <v>0</v>
      </c>
      <c r="D252" s="419">
        <f>ADMIN1!AA314</f>
        <v>0</v>
      </c>
      <c r="E252" s="420" t="str">
        <f>_xlfn.IFS($C$3=1, ADMIN1!$AW255, $C$3=2, ADMIN1!$AZ255, $C$3=3, ADMIN1!$BC255, $C$3=4, ADMIN1!$BF255, $C$3=5, ADMIN1!$BI255, $C$3=6, ADMIN1!$BL255, $C$3=7, ADMIN1!$BO255, $C$3=8, ADMIN1!$BR255, $C$3=9, ADMIN1!$BU255, $C$3=10, ADMIN1!$BX255, $C$3=11, ADMIN1!$CA255, $C$3=12, ADMIN1!$CD255, $C$3=13, ADMIN1!$CG255, $C$3=14, ADMIN1!$CJ255, $C$3=15, ADMIN1!$CM255, $C$3=16, ADMIN1!CP255, $C$3=17, ADMIN1!CS255, $C$3=18, ADMIN1!CV255, $C$3=19, ADMIN1!CY255, $C$3=20, ADMIN1!DB255)</f>
        <v>-</v>
      </c>
      <c r="F252" s="421" t="e">
        <f>_xlfn.IFS($C$3=1, ADMIN1!$AX255, $C$3=2, ADMIN1!$BA255, $C$3=3, ADMIN1!$BD255, $C$3=4, ADMIN1!$BG255, $C$3=5, ADMIN1!$BJ255, $C$3=6, ADMIN1!$BM255, $C$3=7, ADMIN1!$BP255, $C$3=8, ADMIN1!$BS255, $C$3=9, ADMIN1!$BV255, $C$3=10, ADMIN1!$BY255, $C$3=11, ADMIN1!$CB255, $C$3=12, ADMIN1!$CE255, $C$3=13, ADMIN1!$CH255, $C$3=14, ADMIN1!$CK255, $C$3=15, ADMIN1!$CN255, $C$3=16, ADMIN1!CQ255, $C$3=17, ADMIN1!CT255, $C$3=18, ADMIN1!CW255, $C$3=19, ADMIN1!CZ255, $C$3=20, ADMIN1!DC255)</f>
        <v>#VALUE!</v>
      </c>
    </row>
    <row r="253" spans="1:7" ht="25" customHeight="1" x14ac:dyDescent="0.2">
      <c r="A253" s="334"/>
      <c r="B253" s="616" t="str">
        <f>IF(C3=1,"TOTAL (-10%)",  "TOTAL")</f>
        <v>TOTAL (-10%)</v>
      </c>
      <c r="C253" s="617"/>
      <c r="D253" s="614" t="e">
        <f>IF(C3=1, (SUM(F9:F252)*0.9), SUM(F9:F252))</f>
        <v>#VALUE!</v>
      </c>
      <c r="E253" s="614"/>
      <c r="F253" s="614"/>
    </row>
    <row r="254" spans="1:7" ht="25" customHeight="1" x14ac:dyDescent="0.2">
      <c r="A254" s="334"/>
      <c r="B254" s="618" t="s">
        <v>726</v>
      </c>
      <c r="C254" s="619"/>
      <c r="D254" s="615" t="s">
        <v>731</v>
      </c>
      <c r="E254" s="615"/>
      <c r="F254" s="615"/>
    </row>
    <row r="255" spans="1:7" ht="20" customHeight="1" x14ac:dyDescent="0.2">
      <c r="A255" s="334"/>
      <c r="B255" s="339"/>
      <c r="C255" s="422"/>
      <c r="D255" s="423"/>
      <c r="E255" s="424"/>
      <c r="F255" s="425"/>
      <c r="G255" s="364"/>
    </row>
    <row r="256" spans="1:7" ht="20" customHeight="1" x14ac:dyDescent="0.2">
      <c r="A256" s="334"/>
      <c r="B256" s="339"/>
      <c r="C256" s="361"/>
      <c r="D256" s="340"/>
      <c r="E256" s="362"/>
      <c r="F256" s="363"/>
      <c r="G256" s="364"/>
    </row>
    <row r="257" spans="1:7" ht="20" hidden="1" customHeight="1" x14ac:dyDescent="0.2">
      <c r="A257" s="596"/>
      <c r="B257" s="597"/>
      <c r="C257" s="597"/>
      <c r="D257" s="597"/>
      <c r="E257" s="597"/>
      <c r="F257" s="598"/>
      <c r="G257" s="364"/>
    </row>
  </sheetData>
  <sheetProtection algorithmName="SHA-512" hashValue="d5oEGltJoL1Ip+FLaMolIEBAqXJ1rOI0FVfz8TbnnL+esk93oW+FEtnxQ7dtN4N4Akh8fjLApKGfXnTsYUNG4g==" saltValue="Jp/2WXu9rCpOnu9Bdb2pCQ==" spinCount="100000" sheet="1" autoFilter="0"/>
  <autoFilter ref="A8:F257" xr:uid="{1D57CE33-FDB0-47BF-A579-132DF115C4EB}"/>
  <mergeCells count="12">
    <mergeCell ref="A257:F257"/>
    <mergeCell ref="B1:F1"/>
    <mergeCell ref="C7:F7"/>
    <mergeCell ref="E3:F3"/>
    <mergeCell ref="E4:F4"/>
    <mergeCell ref="D5:F6"/>
    <mergeCell ref="B2:C2"/>
    <mergeCell ref="D2:F2"/>
    <mergeCell ref="D253:F253"/>
    <mergeCell ref="D254:F254"/>
    <mergeCell ref="B253:C253"/>
    <mergeCell ref="B254:C254"/>
  </mergeCells>
  <dataValidations count="1">
    <dataValidation type="list" allowBlank="1" showInputMessage="1" showErrorMessage="1" sqref="C3" xr:uid="{7D8672D5-6BB2-4278-A7CA-AA1F12EDCA7A}">
      <formula1>"1,2,3,4,5,6,7,8,9,10,11,12,13,14,15,16,17,18,19,20"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/>
  <headerFooter>
    <oddFooter>&amp;C&amp;"Calibri,Normal"&amp;K000000Immatriculation au RCS Bayonne 879 751 477 4721Z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F665-F27C-4EB9-A354-3A483D8067F9}">
  <sheetPr codeName="Feuil22"/>
  <dimension ref="A1:M253"/>
  <sheetViews>
    <sheetView zoomScale="125" zoomScaleNormal="150" workbookViewId="0">
      <pane ySplit="1" topLeftCell="A175" activePane="bottomLeft" state="frozen"/>
      <selection activeCell="F19" sqref="F19"/>
      <selection pane="bottomLeft" activeCell="C188" sqref="C188"/>
    </sheetView>
  </sheetViews>
  <sheetFormatPr baseColWidth="10" defaultColWidth="0" defaultRowHeight="11" zeroHeight="1" outlineLevelCol="1" x14ac:dyDescent="0.2"/>
  <cols>
    <col min="1" max="1" width="11.5" style="2" customWidth="1"/>
    <col min="2" max="2" width="31.83203125" style="1" customWidth="1"/>
    <col min="3" max="3" width="11.5" style="2" customWidth="1" outlineLevel="1"/>
    <col min="4" max="4" width="51.33203125" style="1" customWidth="1" outlineLevel="1"/>
    <col min="5" max="5" width="9.33203125" style="2" customWidth="1" outlineLevel="1"/>
    <col min="6" max="6" width="6.6640625" style="2" customWidth="1" outlineLevel="1"/>
    <col min="7" max="7" width="9.6640625" style="1" customWidth="1" outlineLevel="1"/>
    <col min="8" max="8" width="6.6640625" style="1" customWidth="1"/>
    <col min="9" max="12" width="5.6640625" style="1" customWidth="1"/>
    <col min="13" max="13" width="4.1640625" style="1" customWidth="1"/>
    <col min="14" max="16384" width="11.5" style="1" hidden="1"/>
  </cols>
  <sheetData>
    <row r="1" spans="1:13" s="2" customFormat="1" ht="42" x14ac:dyDescent="0.2">
      <c r="A1" s="326" t="s">
        <v>74</v>
      </c>
      <c r="B1" s="123" t="s">
        <v>76</v>
      </c>
      <c r="C1" s="123" t="s">
        <v>77</v>
      </c>
      <c r="D1" s="123" t="s">
        <v>146</v>
      </c>
      <c r="E1" s="123" t="s">
        <v>147</v>
      </c>
      <c r="F1" s="123" t="s">
        <v>75</v>
      </c>
      <c r="G1" s="123" t="s">
        <v>148</v>
      </c>
      <c r="H1" s="123" t="s">
        <v>145</v>
      </c>
      <c r="I1" s="124" t="s">
        <v>149</v>
      </c>
      <c r="J1" s="124" t="s">
        <v>150</v>
      </c>
      <c r="K1" s="124" t="s">
        <v>151</v>
      </c>
      <c r="L1" s="123" t="s">
        <v>152</v>
      </c>
    </row>
    <row r="2" spans="1:13" ht="30" customHeight="1" x14ac:dyDescent="0.2">
      <c r="A2" s="333">
        <v>6096</v>
      </c>
      <c r="B2" s="318" t="s">
        <v>631</v>
      </c>
      <c r="C2" s="319" t="s">
        <v>153</v>
      </c>
      <c r="D2" s="318" t="s">
        <v>154</v>
      </c>
      <c r="E2" s="319" t="s">
        <v>155</v>
      </c>
      <c r="F2" s="320" t="s">
        <v>49</v>
      </c>
      <c r="G2" s="331">
        <v>30.11</v>
      </c>
      <c r="H2" s="321" t="s">
        <v>156</v>
      </c>
      <c r="I2" s="322"/>
      <c r="J2" s="322"/>
      <c r="K2" s="322"/>
      <c r="L2" s="322"/>
    </row>
    <row r="3" spans="1:13" ht="30" customHeight="1" x14ac:dyDescent="0.2">
      <c r="A3" s="333" t="s">
        <v>565</v>
      </c>
      <c r="B3" s="318" t="s">
        <v>160</v>
      </c>
      <c r="C3" s="319" t="s">
        <v>161</v>
      </c>
      <c r="D3" s="318" t="s">
        <v>162</v>
      </c>
      <c r="E3" s="319" t="s">
        <v>163</v>
      </c>
      <c r="F3" s="320" t="s">
        <v>695</v>
      </c>
      <c r="G3" s="331">
        <v>8.19</v>
      </c>
      <c r="H3" s="321" t="s">
        <v>164</v>
      </c>
      <c r="I3" s="322" t="s">
        <v>157</v>
      </c>
      <c r="J3" s="322"/>
      <c r="K3" s="322"/>
      <c r="L3" s="322"/>
      <c r="M3" s="125"/>
    </row>
    <row r="4" spans="1:13" ht="30" customHeight="1" x14ac:dyDescent="0.2">
      <c r="A4" s="333">
        <v>1497</v>
      </c>
      <c r="B4" s="318" t="s">
        <v>632</v>
      </c>
      <c r="C4" s="319" t="s">
        <v>165</v>
      </c>
      <c r="D4" s="318" t="s">
        <v>166</v>
      </c>
      <c r="E4" s="319" t="s">
        <v>167</v>
      </c>
      <c r="F4" s="320" t="s">
        <v>695</v>
      </c>
      <c r="G4" s="331">
        <v>52.03</v>
      </c>
      <c r="H4" s="321" t="s">
        <v>156</v>
      </c>
      <c r="I4" s="322"/>
      <c r="J4" s="322"/>
      <c r="K4" s="322"/>
      <c r="L4" s="322"/>
    </row>
    <row r="5" spans="1:13" ht="30" customHeight="1" x14ac:dyDescent="0.2">
      <c r="A5" s="333">
        <v>1497</v>
      </c>
      <c r="B5" s="318" t="s">
        <v>633</v>
      </c>
      <c r="C5" s="319" t="s">
        <v>165</v>
      </c>
      <c r="D5" s="318" t="s">
        <v>168</v>
      </c>
      <c r="E5" s="319" t="s">
        <v>167</v>
      </c>
      <c r="F5" s="320" t="s">
        <v>49</v>
      </c>
      <c r="G5" s="331">
        <v>26.7</v>
      </c>
      <c r="H5" s="321" t="s">
        <v>156</v>
      </c>
      <c r="I5" s="322"/>
      <c r="J5" s="322"/>
      <c r="K5" s="322"/>
      <c r="L5" s="322"/>
    </row>
    <row r="6" spans="1:13" ht="30" customHeight="1" x14ac:dyDescent="0.2">
      <c r="A6" s="333">
        <v>1189</v>
      </c>
      <c r="B6" s="318" t="s">
        <v>634</v>
      </c>
      <c r="C6" s="319" t="s">
        <v>169</v>
      </c>
      <c r="D6" s="318" t="s">
        <v>170</v>
      </c>
      <c r="E6" s="319" t="s">
        <v>169</v>
      </c>
      <c r="F6" s="320" t="s">
        <v>49</v>
      </c>
      <c r="G6" s="331">
        <v>82.17</v>
      </c>
      <c r="H6" s="321" t="s">
        <v>156</v>
      </c>
      <c r="I6" s="322"/>
      <c r="J6" s="322"/>
      <c r="K6" s="322"/>
      <c r="L6" s="322"/>
    </row>
    <row r="7" spans="1:13" ht="30" customHeight="1" x14ac:dyDescent="0.2">
      <c r="A7" s="333">
        <v>1189</v>
      </c>
      <c r="B7" s="318" t="s">
        <v>635</v>
      </c>
      <c r="C7" s="319" t="s">
        <v>169</v>
      </c>
      <c r="D7" s="318" t="s">
        <v>171</v>
      </c>
      <c r="E7" s="319" t="s">
        <v>169</v>
      </c>
      <c r="F7" s="320" t="s">
        <v>49</v>
      </c>
      <c r="G7" s="331">
        <v>41.77</v>
      </c>
      <c r="H7" s="321" t="s">
        <v>156</v>
      </c>
      <c r="I7" s="322"/>
      <c r="J7" s="322"/>
      <c r="K7" s="322"/>
      <c r="L7" s="322"/>
    </row>
    <row r="8" spans="1:13" ht="30" customHeight="1" x14ac:dyDescent="0.2">
      <c r="A8" s="333">
        <v>6073</v>
      </c>
      <c r="B8" s="318" t="s">
        <v>636</v>
      </c>
      <c r="C8" s="319" t="s">
        <v>172</v>
      </c>
      <c r="D8" s="318" t="s">
        <v>173</v>
      </c>
      <c r="E8" s="319" t="s">
        <v>174</v>
      </c>
      <c r="F8" s="320" t="s">
        <v>49</v>
      </c>
      <c r="G8" s="331">
        <v>37.659999999999997</v>
      </c>
      <c r="H8" s="321" t="s">
        <v>156</v>
      </c>
      <c r="I8" s="322"/>
      <c r="J8" s="322"/>
      <c r="K8" s="322"/>
      <c r="L8" s="322"/>
    </row>
    <row r="9" spans="1:13" ht="30" customHeight="1" x14ac:dyDescent="0.2">
      <c r="A9" s="333">
        <v>6073</v>
      </c>
      <c r="B9" s="318" t="s">
        <v>637</v>
      </c>
      <c r="C9" s="319" t="s">
        <v>172</v>
      </c>
      <c r="D9" s="318" t="s">
        <v>175</v>
      </c>
      <c r="E9" s="319" t="s">
        <v>174</v>
      </c>
      <c r="F9" s="320" t="s">
        <v>49</v>
      </c>
      <c r="G9" s="331">
        <v>19.579999999999998</v>
      </c>
      <c r="H9" s="321" t="s">
        <v>156</v>
      </c>
      <c r="I9" s="322"/>
      <c r="J9" s="322"/>
      <c r="K9" s="322"/>
      <c r="L9" s="322"/>
    </row>
    <row r="10" spans="1:13" ht="30" customHeight="1" x14ac:dyDescent="0.2">
      <c r="A10" s="333">
        <v>1096</v>
      </c>
      <c r="B10" s="318" t="s">
        <v>638</v>
      </c>
      <c r="C10" s="319" t="s">
        <v>172</v>
      </c>
      <c r="D10" s="318" t="s">
        <v>173</v>
      </c>
      <c r="E10" s="319" t="s">
        <v>174</v>
      </c>
      <c r="F10" s="320" t="s">
        <v>49</v>
      </c>
      <c r="G10" s="331">
        <v>53.4</v>
      </c>
      <c r="H10" s="321" t="s">
        <v>156</v>
      </c>
      <c r="I10" s="322"/>
      <c r="J10" s="322"/>
      <c r="K10" s="322"/>
      <c r="L10" s="322"/>
    </row>
    <row r="11" spans="1:13" ht="30" customHeight="1" x14ac:dyDescent="0.2">
      <c r="A11" s="333">
        <v>1096</v>
      </c>
      <c r="B11" s="318" t="s">
        <v>639</v>
      </c>
      <c r="C11" s="319" t="s">
        <v>172</v>
      </c>
      <c r="D11" s="318" t="s">
        <v>176</v>
      </c>
      <c r="E11" s="319" t="s">
        <v>174</v>
      </c>
      <c r="F11" s="320" t="s">
        <v>49</v>
      </c>
      <c r="G11" s="331">
        <v>27.37</v>
      </c>
      <c r="H11" s="321" t="s">
        <v>156</v>
      </c>
      <c r="I11" s="322"/>
      <c r="J11" s="322"/>
      <c r="K11" s="322"/>
      <c r="L11" s="322"/>
    </row>
    <row r="12" spans="1:13" ht="30" customHeight="1" x14ac:dyDescent="0.2">
      <c r="A12" s="333">
        <v>1102</v>
      </c>
      <c r="B12" s="318" t="s">
        <v>698</v>
      </c>
      <c r="C12" s="319" t="s">
        <v>161</v>
      </c>
      <c r="D12" s="318" t="s">
        <v>177</v>
      </c>
      <c r="E12" s="319" t="s">
        <v>163</v>
      </c>
      <c r="F12" s="320" t="s">
        <v>49</v>
      </c>
      <c r="G12" s="331">
        <v>3.55</v>
      </c>
      <c r="H12" s="321" t="s">
        <v>156</v>
      </c>
      <c r="I12" s="322" t="s">
        <v>157</v>
      </c>
      <c r="J12" s="322" t="s">
        <v>157</v>
      </c>
      <c r="K12" s="322" t="s">
        <v>157</v>
      </c>
      <c r="L12" s="322"/>
    </row>
    <row r="13" spans="1:13" ht="30" customHeight="1" x14ac:dyDescent="0.2">
      <c r="A13" s="333">
        <v>5035</v>
      </c>
      <c r="B13" s="318" t="s">
        <v>178</v>
      </c>
      <c r="C13" s="319" t="s">
        <v>158</v>
      </c>
      <c r="D13" s="318" t="s">
        <v>566</v>
      </c>
      <c r="E13" s="319" t="s">
        <v>159</v>
      </c>
      <c r="F13" s="320" t="s">
        <v>49</v>
      </c>
      <c r="G13" s="331">
        <v>4.08</v>
      </c>
      <c r="H13" s="321" t="s">
        <v>164</v>
      </c>
      <c r="I13" s="322"/>
      <c r="J13" s="322"/>
      <c r="K13" s="322"/>
      <c r="L13" s="322"/>
    </row>
    <row r="14" spans="1:13" ht="30" customHeight="1" x14ac:dyDescent="0.2">
      <c r="A14" s="333">
        <v>5147</v>
      </c>
      <c r="B14" s="318" t="s">
        <v>179</v>
      </c>
      <c r="C14" s="319" t="s">
        <v>158</v>
      </c>
      <c r="D14" s="318" t="s">
        <v>567</v>
      </c>
      <c r="E14" s="319" t="s">
        <v>159</v>
      </c>
      <c r="F14" s="320" t="s">
        <v>49</v>
      </c>
      <c r="G14" s="331">
        <v>3.41</v>
      </c>
      <c r="H14" s="321" t="s">
        <v>164</v>
      </c>
      <c r="I14" s="322" t="s">
        <v>157</v>
      </c>
      <c r="J14" s="322" t="s">
        <v>157</v>
      </c>
      <c r="K14" s="322" t="s">
        <v>157</v>
      </c>
      <c r="L14" s="322"/>
    </row>
    <row r="15" spans="1:13" ht="30" customHeight="1" x14ac:dyDescent="0.2">
      <c r="A15" s="333">
        <v>5127</v>
      </c>
      <c r="B15" s="318" t="s">
        <v>602</v>
      </c>
      <c r="C15" s="319" t="s">
        <v>161</v>
      </c>
      <c r="D15" s="318" t="s">
        <v>603</v>
      </c>
      <c r="E15" s="319" t="s">
        <v>163</v>
      </c>
      <c r="F15" s="320"/>
      <c r="G15" s="331">
        <v>3.69</v>
      </c>
      <c r="H15" s="321" t="s">
        <v>164</v>
      </c>
      <c r="I15" s="322" t="s">
        <v>157</v>
      </c>
      <c r="J15" s="322"/>
      <c r="K15" s="322"/>
      <c r="L15" s="322"/>
    </row>
    <row r="16" spans="1:13" ht="30" customHeight="1" x14ac:dyDescent="0.2">
      <c r="A16" s="333">
        <v>1197</v>
      </c>
      <c r="B16" s="318" t="s">
        <v>640</v>
      </c>
      <c r="C16" s="319" t="s">
        <v>158</v>
      </c>
      <c r="D16" s="318" t="s">
        <v>180</v>
      </c>
      <c r="E16" s="319" t="s">
        <v>159</v>
      </c>
      <c r="F16" s="320" t="s">
        <v>49</v>
      </c>
      <c r="G16" s="331">
        <v>24.63</v>
      </c>
      <c r="H16" s="321" t="s">
        <v>156</v>
      </c>
      <c r="I16" s="322" t="s">
        <v>157</v>
      </c>
      <c r="J16" s="322"/>
      <c r="K16" s="322"/>
      <c r="L16" s="322"/>
    </row>
    <row r="17" spans="1:12" ht="30" customHeight="1" x14ac:dyDescent="0.2">
      <c r="A17" s="333">
        <v>3020</v>
      </c>
      <c r="B17" s="318" t="s">
        <v>732</v>
      </c>
      <c r="C17" s="319" t="s">
        <v>181</v>
      </c>
      <c r="D17" s="318" t="s">
        <v>182</v>
      </c>
      <c r="E17" s="319" t="s">
        <v>181</v>
      </c>
      <c r="F17" s="320" t="s">
        <v>49</v>
      </c>
      <c r="G17" s="331">
        <v>4.37</v>
      </c>
      <c r="H17" s="321" t="s">
        <v>164</v>
      </c>
      <c r="I17" s="322" t="s">
        <v>157</v>
      </c>
      <c r="J17" s="322" t="s">
        <v>157</v>
      </c>
      <c r="K17" s="322"/>
      <c r="L17" s="322" t="s">
        <v>157</v>
      </c>
    </row>
    <row r="18" spans="1:12" ht="30" customHeight="1" x14ac:dyDescent="0.2">
      <c r="A18" s="333">
        <v>1338</v>
      </c>
      <c r="B18" s="318" t="s">
        <v>733</v>
      </c>
      <c r="C18" s="319" t="s">
        <v>181</v>
      </c>
      <c r="D18" s="318" t="s">
        <v>183</v>
      </c>
      <c r="E18" s="319" t="s">
        <v>181</v>
      </c>
      <c r="F18" s="320" t="s">
        <v>49</v>
      </c>
      <c r="G18" s="331">
        <v>27.37</v>
      </c>
      <c r="H18" s="321" t="s">
        <v>156</v>
      </c>
      <c r="I18" s="322"/>
      <c r="J18" s="322"/>
      <c r="K18" s="322"/>
      <c r="L18" s="322"/>
    </row>
    <row r="19" spans="1:12" ht="30" customHeight="1" x14ac:dyDescent="0.2">
      <c r="A19" s="333">
        <v>3785</v>
      </c>
      <c r="B19" s="318" t="s">
        <v>184</v>
      </c>
      <c r="C19" s="319" t="s">
        <v>185</v>
      </c>
      <c r="D19" s="318" t="s">
        <v>186</v>
      </c>
      <c r="E19" s="319" t="s">
        <v>187</v>
      </c>
      <c r="F19" s="320" t="s">
        <v>49</v>
      </c>
      <c r="G19" s="331">
        <v>4.37</v>
      </c>
      <c r="H19" s="321" t="s">
        <v>164</v>
      </c>
      <c r="I19" s="322" t="s">
        <v>157</v>
      </c>
      <c r="J19" s="322" t="s">
        <v>157</v>
      </c>
      <c r="K19" s="322"/>
      <c r="L19" s="322"/>
    </row>
    <row r="20" spans="1:12" ht="30" customHeight="1" x14ac:dyDescent="0.2">
      <c r="A20" s="333">
        <v>1827</v>
      </c>
      <c r="B20" s="318" t="s">
        <v>188</v>
      </c>
      <c r="C20" s="319" t="s">
        <v>185</v>
      </c>
      <c r="D20" s="318" t="s">
        <v>189</v>
      </c>
      <c r="E20" s="319" t="s">
        <v>187</v>
      </c>
      <c r="F20" s="320" t="s">
        <v>49</v>
      </c>
      <c r="G20" s="331">
        <v>7.52</v>
      </c>
      <c r="H20" s="321" t="s">
        <v>164</v>
      </c>
      <c r="I20" s="322" t="s">
        <v>157</v>
      </c>
      <c r="J20" s="322" t="s">
        <v>157</v>
      </c>
      <c r="K20" s="322"/>
      <c r="L20" s="322"/>
    </row>
    <row r="21" spans="1:12" ht="30" customHeight="1" x14ac:dyDescent="0.2">
      <c r="A21" s="333">
        <v>1008</v>
      </c>
      <c r="B21" s="318" t="s">
        <v>734</v>
      </c>
      <c r="C21" s="319" t="s">
        <v>161</v>
      </c>
      <c r="D21" s="318" t="s">
        <v>735</v>
      </c>
      <c r="E21" s="319" t="s">
        <v>163</v>
      </c>
      <c r="F21" s="320"/>
      <c r="G21" s="331">
        <v>3.69</v>
      </c>
      <c r="H21" s="321" t="s">
        <v>164</v>
      </c>
      <c r="I21" s="322" t="s">
        <v>157</v>
      </c>
      <c r="J21" s="322" t="s">
        <v>157</v>
      </c>
      <c r="K21" s="322"/>
      <c r="L21" s="322" t="s">
        <v>157</v>
      </c>
    </row>
    <row r="22" spans="1:12" ht="30" customHeight="1" x14ac:dyDescent="0.2">
      <c r="A22" s="333">
        <v>3001</v>
      </c>
      <c r="B22" s="318" t="s">
        <v>569</v>
      </c>
      <c r="C22" s="319" t="s">
        <v>158</v>
      </c>
      <c r="D22" s="318" t="s">
        <v>568</v>
      </c>
      <c r="E22" s="319" t="s">
        <v>159</v>
      </c>
      <c r="F22" s="320" t="s">
        <v>49</v>
      </c>
      <c r="G22" s="331">
        <v>5.33</v>
      </c>
      <c r="H22" s="321" t="s">
        <v>164</v>
      </c>
      <c r="I22" s="322" t="s">
        <v>157</v>
      </c>
      <c r="J22" s="322" t="s">
        <v>157</v>
      </c>
      <c r="K22" s="322"/>
      <c r="L22" s="322" t="s">
        <v>157</v>
      </c>
    </row>
    <row r="23" spans="1:12" ht="30" customHeight="1" x14ac:dyDescent="0.2">
      <c r="A23" s="333">
        <v>1001</v>
      </c>
      <c r="B23" s="318" t="s">
        <v>190</v>
      </c>
      <c r="C23" s="319" t="s">
        <v>158</v>
      </c>
      <c r="D23" s="318" t="s">
        <v>191</v>
      </c>
      <c r="E23" s="319" t="s">
        <v>159</v>
      </c>
      <c r="F23" s="320"/>
      <c r="G23" s="331">
        <v>5.45</v>
      </c>
      <c r="H23" s="321" t="s">
        <v>164</v>
      </c>
      <c r="I23" s="322" t="s">
        <v>157</v>
      </c>
      <c r="J23" s="322" t="s">
        <v>157</v>
      </c>
      <c r="K23" s="322"/>
      <c r="L23" s="322" t="s">
        <v>157</v>
      </c>
    </row>
    <row r="24" spans="1:12" ht="30" customHeight="1" x14ac:dyDescent="0.2">
      <c r="A24" s="333">
        <v>3944</v>
      </c>
      <c r="B24" s="318" t="s">
        <v>598</v>
      </c>
      <c r="C24" s="319" t="s">
        <v>158</v>
      </c>
      <c r="D24" s="318" t="s">
        <v>599</v>
      </c>
      <c r="E24" s="319" t="s">
        <v>159</v>
      </c>
      <c r="F24" s="320" t="s">
        <v>49</v>
      </c>
      <c r="G24" s="331">
        <v>5.74</v>
      </c>
      <c r="H24" s="321" t="s">
        <v>164</v>
      </c>
      <c r="I24" s="322"/>
      <c r="J24" s="322"/>
      <c r="K24" s="322"/>
      <c r="L24" s="322" t="s">
        <v>157</v>
      </c>
    </row>
    <row r="25" spans="1:12" ht="30" customHeight="1" x14ac:dyDescent="0.2">
      <c r="A25" s="333" t="s">
        <v>736</v>
      </c>
      <c r="B25" s="318" t="s">
        <v>737</v>
      </c>
      <c r="C25" s="319" t="s">
        <v>161</v>
      </c>
      <c r="D25" s="318" t="s">
        <v>738</v>
      </c>
      <c r="E25" s="319" t="s">
        <v>163</v>
      </c>
      <c r="F25" s="320"/>
      <c r="G25" s="331">
        <v>4.08</v>
      </c>
      <c r="H25" s="321" t="s">
        <v>164</v>
      </c>
      <c r="I25" s="322" t="s">
        <v>157</v>
      </c>
      <c r="J25" s="322" t="s">
        <v>157</v>
      </c>
      <c r="K25" s="322" t="s">
        <v>157</v>
      </c>
      <c r="L25" s="322" t="s">
        <v>157</v>
      </c>
    </row>
    <row r="26" spans="1:12" ht="30" customHeight="1" x14ac:dyDescent="0.2">
      <c r="A26" s="333">
        <v>3048</v>
      </c>
      <c r="B26" s="318" t="s">
        <v>641</v>
      </c>
      <c r="C26" s="319" t="s">
        <v>161</v>
      </c>
      <c r="D26" s="318" t="s">
        <v>642</v>
      </c>
      <c r="E26" s="319" t="s">
        <v>163</v>
      </c>
      <c r="F26" s="320" t="s">
        <v>49</v>
      </c>
      <c r="G26" s="331">
        <v>5.45</v>
      </c>
      <c r="H26" s="321" t="s">
        <v>164</v>
      </c>
      <c r="I26" s="322" t="s">
        <v>157</v>
      </c>
      <c r="J26" s="322" t="s">
        <v>157</v>
      </c>
      <c r="K26" s="322"/>
      <c r="L26" s="322" t="s">
        <v>157</v>
      </c>
    </row>
    <row r="27" spans="1:12" ht="30" customHeight="1" x14ac:dyDescent="0.2">
      <c r="A27" s="333">
        <v>1200</v>
      </c>
      <c r="B27" s="318" t="s">
        <v>643</v>
      </c>
      <c r="C27" s="319" t="s">
        <v>158</v>
      </c>
      <c r="D27" s="318" t="s">
        <v>644</v>
      </c>
      <c r="E27" s="319" t="s">
        <v>159</v>
      </c>
      <c r="F27" s="320" t="s">
        <v>49</v>
      </c>
      <c r="G27" s="331">
        <v>6.15</v>
      </c>
      <c r="H27" s="321" t="s">
        <v>164</v>
      </c>
      <c r="I27" s="322" t="s">
        <v>157</v>
      </c>
      <c r="J27" s="322" t="s">
        <v>157</v>
      </c>
      <c r="K27" s="322"/>
      <c r="L27" s="322" t="s">
        <v>157</v>
      </c>
    </row>
    <row r="28" spans="1:12" ht="30" customHeight="1" x14ac:dyDescent="0.2">
      <c r="A28" s="333">
        <v>1527</v>
      </c>
      <c r="B28" s="318" t="s">
        <v>550</v>
      </c>
      <c r="C28" s="319" t="s">
        <v>192</v>
      </c>
      <c r="D28" s="318" t="s">
        <v>193</v>
      </c>
      <c r="E28" s="319" t="s">
        <v>194</v>
      </c>
      <c r="F28" s="320" t="s">
        <v>49</v>
      </c>
      <c r="G28" s="331">
        <v>28.74</v>
      </c>
      <c r="H28" s="321" t="s">
        <v>156</v>
      </c>
      <c r="I28" s="322"/>
      <c r="J28" s="322"/>
      <c r="K28" s="322"/>
      <c r="L28" s="322"/>
    </row>
    <row r="29" spans="1:12" ht="30" customHeight="1" x14ac:dyDescent="0.2">
      <c r="A29" s="333">
        <v>1527</v>
      </c>
      <c r="B29" s="318" t="s">
        <v>551</v>
      </c>
      <c r="C29" s="319" t="s">
        <v>192</v>
      </c>
      <c r="D29" s="318" t="s">
        <v>195</v>
      </c>
      <c r="E29" s="319" t="s">
        <v>194</v>
      </c>
      <c r="F29" s="320" t="s">
        <v>49</v>
      </c>
      <c r="G29" s="331">
        <v>15.04</v>
      </c>
      <c r="H29" s="321" t="s">
        <v>156</v>
      </c>
      <c r="I29" s="322"/>
      <c r="J29" s="322"/>
      <c r="K29" s="322"/>
      <c r="L29" s="322"/>
    </row>
    <row r="30" spans="1:12" ht="30" customHeight="1" x14ac:dyDescent="0.2">
      <c r="A30" s="333">
        <v>3033</v>
      </c>
      <c r="B30" s="318" t="s">
        <v>570</v>
      </c>
      <c r="C30" s="319" t="s">
        <v>158</v>
      </c>
      <c r="D30" s="318" t="s">
        <v>196</v>
      </c>
      <c r="E30" s="319" t="s">
        <v>159</v>
      </c>
      <c r="F30" s="320" t="s">
        <v>49</v>
      </c>
      <c r="G30" s="331">
        <v>4.08</v>
      </c>
      <c r="H30" s="323" t="s">
        <v>164</v>
      </c>
      <c r="I30" s="322" t="s">
        <v>157</v>
      </c>
      <c r="J30" s="322" t="s">
        <v>157</v>
      </c>
      <c r="K30" s="322" t="s">
        <v>157</v>
      </c>
      <c r="L30" s="322" t="s">
        <v>157</v>
      </c>
    </row>
    <row r="31" spans="1:12" ht="30" customHeight="1" x14ac:dyDescent="0.2">
      <c r="A31" s="333" t="s">
        <v>610</v>
      </c>
      <c r="B31" s="318" t="s">
        <v>699</v>
      </c>
      <c r="C31" s="319" t="s">
        <v>611</v>
      </c>
      <c r="D31" s="318" t="s">
        <v>612</v>
      </c>
      <c r="E31" s="319" t="s">
        <v>613</v>
      </c>
      <c r="F31" s="320" t="s">
        <v>49</v>
      </c>
      <c r="G31" s="331">
        <v>4.78</v>
      </c>
      <c r="H31" s="321" t="s">
        <v>164</v>
      </c>
      <c r="I31" s="322" t="s">
        <v>157</v>
      </c>
      <c r="J31" s="322"/>
      <c r="K31" s="322"/>
      <c r="L31" s="322" t="s">
        <v>157</v>
      </c>
    </row>
    <row r="32" spans="1:12" ht="30" customHeight="1" x14ac:dyDescent="0.2">
      <c r="A32" s="333">
        <v>3746</v>
      </c>
      <c r="B32" s="318" t="s">
        <v>700</v>
      </c>
      <c r="C32" s="319" t="s">
        <v>158</v>
      </c>
      <c r="D32" s="318" t="s">
        <v>197</v>
      </c>
      <c r="E32" s="319" t="s">
        <v>159</v>
      </c>
      <c r="F32" s="320" t="s">
        <v>49</v>
      </c>
      <c r="G32" s="331">
        <v>4.78</v>
      </c>
      <c r="H32" s="321" t="s">
        <v>156</v>
      </c>
      <c r="I32" s="322"/>
      <c r="J32" s="322"/>
      <c r="K32" s="322"/>
      <c r="L32" s="322"/>
    </row>
    <row r="33" spans="1:12" ht="30" customHeight="1" x14ac:dyDescent="0.2">
      <c r="A33" s="333">
        <v>1458</v>
      </c>
      <c r="B33" s="318" t="s">
        <v>645</v>
      </c>
      <c r="C33" s="319" t="s">
        <v>165</v>
      </c>
      <c r="D33" s="318" t="s">
        <v>646</v>
      </c>
      <c r="E33" s="319" t="s">
        <v>167</v>
      </c>
      <c r="F33" s="320"/>
      <c r="G33" s="331">
        <v>8.07</v>
      </c>
      <c r="H33" s="323" t="s">
        <v>156</v>
      </c>
      <c r="I33" s="322"/>
      <c r="J33" s="322"/>
      <c r="K33" s="322"/>
      <c r="L33" s="322"/>
    </row>
    <row r="34" spans="1:12" ht="30" customHeight="1" x14ac:dyDescent="0.2">
      <c r="A34" s="333" t="s">
        <v>198</v>
      </c>
      <c r="B34" s="318" t="s">
        <v>199</v>
      </c>
      <c r="C34" s="319" t="s">
        <v>161</v>
      </c>
      <c r="D34" s="318" t="s">
        <v>200</v>
      </c>
      <c r="E34" s="319" t="s">
        <v>163</v>
      </c>
      <c r="F34" s="320"/>
      <c r="G34" s="331">
        <v>2.3199999999999998</v>
      </c>
      <c r="H34" s="321" t="s">
        <v>164</v>
      </c>
      <c r="I34" s="322" t="s">
        <v>157</v>
      </c>
      <c r="J34" s="322"/>
      <c r="K34" s="322"/>
      <c r="L34" s="322" t="s">
        <v>157</v>
      </c>
    </row>
    <row r="35" spans="1:12" ht="30" customHeight="1" x14ac:dyDescent="0.2">
      <c r="A35" s="333">
        <v>1696</v>
      </c>
      <c r="B35" s="324" t="s">
        <v>647</v>
      </c>
      <c r="C35" s="329" t="s">
        <v>201</v>
      </c>
      <c r="D35" s="324" t="s">
        <v>202</v>
      </c>
      <c r="E35" s="329" t="s">
        <v>203</v>
      </c>
      <c r="F35" s="330" t="s">
        <v>49</v>
      </c>
      <c r="G35" s="332">
        <v>23.96</v>
      </c>
      <c r="H35" s="321" t="s">
        <v>156</v>
      </c>
      <c r="I35" s="328"/>
      <c r="J35" s="328"/>
      <c r="K35" s="328"/>
      <c r="L35" s="328"/>
    </row>
    <row r="36" spans="1:12" ht="30" customHeight="1" x14ac:dyDescent="0.2">
      <c r="A36" s="333">
        <v>1696</v>
      </c>
      <c r="B36" s="318" t="s">
        <v>648</v>
      </c>
      <c r="C36" s="319" t="s">
        <v>201</v>
      </c>
      <c r="D36" s="318" t="s">
        <v>204</v>
      </c>
      <c r="E36" s="319" t="s">
        <v>203</v>
      </c>
      <c r="F36" s="320" t="s">
        <v>49</v>
      </c>
      <c r="G36" s="331">
        <v>12.73</v>
      </c>
      <c r="H36" s="321" t="s">
        <v>156</v>
      </c>
      <c r="I36" s="322"/>
      <c r="J36" s="322"/>
      <c r="K36" s="322"/>
      <c r="L36" s="322"/>
    </row>
    <row r="37" spans="1:12" ht="30" customHeight="1" x14ac:dyDescent="0.2">
      <c r="A37" s="333">
        <v>1758</v>
      </c>
      <c r="B37" s="318" t="s">
        <v>649</v>
      </c>
      <c r="C37" s="319" t="s">
        <v>205</v>
      </c>
      <c r="D37" s="318" t="s">
        <v>650</v>
      </c>
      <c r="E37" s="319" t="s">
        <v>207</v>
      </c>
      <c r="F37" s="320"/>
      <c r="G37" s="331">
        <v>23.26</v>
      </c>
      <c r="H37" s="321" t="s">
        <v>156</v>
      </c>
      <c r="I37" s="322"/>
      <c r="J37" s="322"/>
      <c r="K37" s="322"/>
      <c r="L37" s="322"/>
    </row>
    <row r="38" spans="1:12" ht="30" customHeight="1" x14ac:dyDescent="0.2">
      <c r="A38" s="333">
        <v>1257</v>
      </c>
      <c r="B38" s="318" t="s">
        <v>571</v>
      </c>
      <c r="C38" s="319" t="s">
        <v>158</v>
      </c>
      <c r="D38" s="318" t="s">
        <v>564</v>
      </c>
      <c r="E38" s="319" t="s">
        <v>159</v>
      </c>
      <c r="F38" s="320"/>
      <c r="G38" s="331">
        <v>5.45</v>
      </c>
      <c r="H38" s="321" t="s">
        <v>164</v>
      </c>
      <c r="I38" s="322"/>
      <c r="J38" s="322"/>
      <c r="K38" s="322"/>
      <c r="L38" s="322" t="s">
        <v>157</v>
      </c>
    </row>
    <row r="39" spans="1:12" ht="30" customHeight="1" x14ac:dyDescent="0.2">
      <c r="A39" s="333">
        <v>1597</v>
      </c>
      <c r="B39" s="318" t="s">
        <v>739</v>
      </c>
      <c r="C39" s="319" t="s">
        <v>205</v>
      </c>
      <c r="D39" s="318" t="s">
        <v>651</v>
      </c>
      <c r="E39" s="319" t="s">
        <v>207</v>
      </c>
      <c r="F39" s="320"/>
      <c r="G39" s="331">
        <v>14.65</v>
      </c>
      <c r="H39" s="321" t="s">
        <v>156</v>
      </c>
      <c r="I39" s="322" t="s">
        <v>157</v>
      </c>
      <c r="J39" s="322"/>
      <c r="K39" s="322"/>
      <c r="L39" s="322"/>
    </row>
    <row r="40" spans="1:12" ht="30" customHeight="1" x14ac:dyDescent="0.2">
      <c r="A40" s="333">
        <v>6099</v>
      </c>
      <c r="B40" s="318" t="s">
        <v>652</v>
      </c>
      <c r="C40" s="319" t="s">
        <v>205</v>
      </c>
      <c r="D40" s="318" t="s">
        <v>208</v>
      </c>
      <c r="E40" s="319" t="s">
        <v>207</v>
      </c>
      <c r="F40" s="320"/>
      <c r="G40" s="331">
        <v>18.48</v>
      </c>
      <c r="H40" s="321" t="s">
        <v>156</v>
      </c>
      <c r="I40" s="322"/>
      <c r="J40" s="322"/>
      <c r="K40" s="322"/>
      <c r="L40" s="322"/>
    </row>
    <row r="41" spans="1:12" ht="30" customHeight="1" x14ac:dyDescent="0.2">
      <c r="A41" s="333">
        <v>3210</v>
      </c>
      <c r="B41" s="318" t="s">
        <v>209</v>
      </c>
      <c r="C41" s="319" t="s">
        <v>158</v>
      </c>
      <c r="D41" s="318" t="s">
        <v>210</v>
      </c>
      <c r="E41" s="319" t="s">
        <v>159</v>
      </c>
      <c r="F41" s="320"/>
      <c r="G41" s="331">
        <v>4.92</v>
      </c>
      <c r="H41" s="323" t="s">
        <v>164</v>
      </c>
      <c r="I41" s="322" t="s">
        <v>157</v>
      </c>
      <c r="J41" s="322" t="s">
        <v>157</v>
      </c>
      <c r="K41" s="322"/>
      <c r="L41" s="322" t="s">
        <v>157</v>
      </c>
    </row>
    <row r="42" spans="1:12" ht="30" customHeight="1" x14ac:dyDescent="0.2">
      <c r="A42" s="333">
        <v>5075</v>
      </c>
      <c r="B42" s="318" t="s">
        <v>211</v>
      </c>
      <c r="C42" s="319" t="s">
        <v>158</v>
      </c>
      <c r="D42" s="318" t="s">
        <v>212</v>
      </c>
      <c r="E42" s="319" t="s">
        <v>159</v>
      </c>
      <c r="F42" s="320"/>
      <c r="G42" s="331">
        <v>3.14</v>
      </c>
      <c r="H42" s="321" t="s">
        <v>164</v>
      </c>
      <c r="I42" s="322" t="s">
        <v>157</v>
      </c>
      <c r="J42" s="322"/>
      <c r="K42" s="322"/>
      <c r="L42" s="322" t="s">
        <v>157</v>
      </c>
    </row>
    <row r="43" spans="1:12" ht="30" customHeight="1" x14ac:dyDescent="0.2">
      <c r="A43" s="333">
        <v>3017</v>
      </c>
      <c r="B43" s="318" t="s">
        <v>214</v>
      </c>
      <c r="C43" s="319" t="s">
        <v>158</v>
      </c>
      <c r="D43" s="318" t="s">
        <v>215</v>
      </c>
      <c r="E43" s="319" t="s">
        <v>159</v>
      </c>
      <c r="F43" s="320"/>
      <c r="G43" s="331">
        <v>1.9</v>
      </c>
      <c r="H43" s="321" t="s">
        <v>164</v>
      </c>
      <c r="I43" s="322" t="s">
        <v>157</v>
      </c>
      <c r="J43" s="322" t="s">
        <v>157</v>
      </c>
      <c r="K43" s="322" t="s">
        <v>157</v>
      </c>
      <c r="L43" s="322" t="s">
        <v>157</v>
      </c>
    </row>
    <row r="44" spans="1:12" ht="30" customHeight="1" x14ac:dyDescent="0.2">
      <c r="A44" s="317">
        <v>1034</v>
      </c>
      <c r="B44" s="318" t="s">
        <v>703</v>
      </c>
      <c r="C44" s="319" t="s">
        <v>161</v>
      </c>
      <c r="D44" s="318" t="s">
        <v>213</v>
      </c>
      <c r="E44" s="319" t="s">
        <v>161</v>
      </c>
      <c r="F44" s="320"/>
      <c r="G44" s="331">
        <v>2.3199999999999998</v>
      </c>
      <c r="H44" s="321" t="s">
        <v>164</v>
      </c>
      <c r="I44" s="322" t="s">
        <v>157</v>
      </c>
      <c r="J44" s="322" t="s">
        <v>157</v>
      </c>
      <c r="K44" s="322"/>
      <c r="L44" s="322" t="s">
        <v>157</v>
      </c>
    </row>
    <row r="45" spans="1:12" ht="30" customHeight="1" x14ac:dyDescent="0.2">
      <c r="A45" s="317">
        <v>6117</v>
      </c>
      <c r="B45" s="318" t="s">
        <v>704</v>
      </c>
      <c r="C45" s="319" t="s">
        <v>158</v>
      </c>
      <c r="D45" s="318" t="s">
        <v>653</v>
      </c>
      <c r="E45" s="319" t="s">
        <v>159</v>
      </c>
      <c r="F45" s="320" t="s">
        <v>49</v>
      </c>
      <c r="G45" s="331">
        <v>1.34</v>
      </c>
      <c r="H45" s="323" t="s">
        <v>156</v>
      </c>
      <c r="I45" s="322"/>
      <c r="J45" s="322"/>
      <c r="K45" s="322"/>
      <c r="L45" s="322"/>
    </row>
    <row r="46" spans="1:12" ht="30" customHeight="1" x14ac:dyDescent="0.2">
      <c r="A46" s="317">
        <v>3023</v>
      </c>
      <c r="B46" s="318" t="s">
        <v>705</v>
      </c>
      <c r="C46" s="319" t="s">
        <v>158</v>
      </c>
      <c r="D46" s="318" t="s">
        <v>216</v>
      </c>
      <c r="E46" s="319" t="s">
        <v>159</v>
      </c>
      <c r="F46" s="320"/>
      <c r="G46" s="331">
        <v>3.41</v>
      </c>
      <c r="H46" s="321" t="s">
        <v>164</v>
      </c>
      <c r="I46" s="322" t="s">
        <v>157</v>
      </c>
      <c r="J46" s="322"/>
      <c r="K46" s="322"/>
      <c r="L46" s="322" t="s">
        <v>157</v>
      </c>
    </row>
    <row r="47" spans="1:12" ht="30" customHeight="1" x14ac:dyDescent="0.2">
      <c r="A47" s="333">
        <v>1117</v>
      </c>
      <c r="B47" s="318" t="s">
        <v>217</v>
      </c>
      <c r="C47" s="319" t="s">
        <v>161</v>
      </c>
      <c r="D47" s="318" t="s">
        <v>218</v>
      </c>
      <c r="E47" s="319" t="s">
        <v>163</v>
      </c>
      <c r="F47" s="320"/>
      <c r="G47" s="331">
        <v>3.69</v>
      </c>
      <c r="H47" s="321" t="s">
        <v>164</v>
      </c>
      <c r="I47" s="322" t="s">
        <v>157</v>
      </c>
      <c r="J47" s="322"/>
      <c r="K47" s="322"/>
      <c r="L47" s="322" t="s">
        <v>157</v>
      </c>
    </row>
    <row r="48" spans="1:12" ht="30" customHeight="1" x14ac:dyDescent="0.2">
      <c r="A48" s="333">
        <v>1572</v>
      </c>
      <c r="B48" s="318" t="s">
        <v>654</v>
      </c>
      <c r="C48" s="319" t="s">
        <v>219</v>
      </c>
      <c r="D48" s="318" t="s">
        <v>220</v>
      </c>
      <c r="E48" s="319" t="s">
        <v>221</v>
      </c>
      <c r="F48" s="320" t="s">
        <v>49</v>
      </c>
      <c r="G48" s="331">
        <v>6.15</v>
      </c>
      <c r="H48" s="321" t="s">
        <v>156</v>
      </c>
      <c r="I48" s="322" t="s">
        <v>157</v>
      </c>
      <c r="J48" s="322"/>
      <c r="K48" s="322"/>
      <c r="L48" s="322"/>
    </row>
    <row r="49" spans="1:12" ht="30" customHeight="1" x14ac:dyDescent="0.2">
      <c r="A49" s="333">
        <v>1611</v>
      </c>
      <c r="B49" s="318" t="s">
        <v>655</v>
      </c>
      <c r="C49" s="319" t="s">
        <v>222</v>
      </c>
      <c r="D49" s="318" t="s">
        <v>223</v>
      </c>
      <c r="E49" s="319" t="s">
        <v>222</v>
      </c>
      <c r="F49" s="320" t="s">
        <v>49</v>
      </c>
      <c r="G49" s="331">
        <v>9.3000000000000007</v>
      </c>
      <c r="H49" s="321" t="s">
        <v>156</v>
      </c>
      <c r="I49" s="322" t="s">
        <v>157</v>
      </c>
      <c r="J49" s="322" t="s">
        <v>157</v>
      </c>
      <c r="K49" s="322"/>
      <c r="L49" s="322"/>
    </row>
    <row r="50" spans="1:12" ht="30" customHeight="1" x14ac:dyDescent="0.2">
      <c r="A50" s="333">
        <v>3032</v>
      </c>
      <c r="B50" s="318" t="s">
        <v>621</v>
      </c>
      <c r="C50" s="319" t="s">
        <v>158</v>
      </c>
      <c r="D50" s="318" t="s">
        <v>740</v>
      </c>
      <c r="E50" s="319" t="s">
        <v>159</v>
      </c>
      <c r="F50" s="320"/>
      <c r="G50" s="331">
        <v>4.08</v>
      </c>
      <c r="H50" s="321" t="s">
        <v>164</v>
      </c>
      <c r="I50" s="322" t="s">
        <v>157</v>
      </c>
      <c r="J50" s="322" t="s">
        <v>157</v>
      </c>
      <c r="K50" s="322" t="s">
        <v>157</v>
      </c>
      <c r="L50" s="322" t="s">
        <v>157</v>
      </c>
    </row>
    <row r="51" spans="1:12" ht="30" customHeight="1" x14ac:dyDescent="0.2">
      <c r="A51" s="333">
        <v>1178</v>
      </c>
      <c r="B51" s="318" t="s">
        <v>622</v>
      </c>
      <c r="C51" s="319" t="s">
        <v>158</v>
      </c>
      <c r="D51" s="318" t="s">
        <v>620</v>
      </c>
      <c r="E51" s="319" t="s">
        <v>159</v>
      </c>
      <c r="F51" s="320"/>
      <c r="G51" s="331">
        <v>5.0599999999999996</v>
      </c>
      <c r="H51" s="323" t="s">
        <v>164</v>
      </c>
      <c r="I51" s="322" t="s">
        <v>157</v>
      </c>
      <c r="J51" s="322" t="s">
        <v>157</v>
      </c>
      <c r="K51" s="322" t="s">
        <v>157</v>
      </c>
      <c r="L51" s="322" t="s">
        <v>157</v>
      </c>
    </row>
    <row r="52" spans="1:12" ht="30" customHeight="1" x14ac:dyDescent="0.2">
      <c r="A52" s="333">
        <v>1209</v>
      </c>
      <c r="B52" s="318" t="s">
        <v>741</v>
      </c>
      <c r="C52" s="319" t="s">
        <v>158</v>
      </c>
      <c r="D52" s="318" t="s">
        <v>742</v>
      </c>
      <c r="E52" s="319" t="s">
        <v>159</v>
      </c>
      <c r="F52" s="320"/>
      <c r="G52" s="331">
        <v>6.56</v>
      </c>
      <c r="H52" s="323" t="s">
        <v>164</v>
      </c>
      <c r="I52" s="322" t="s">
        <v>157</v>
      </c>
      <c r="J52" s="322"/>
      <c r="K52" s="322"/>
      <c r="L52" s="322"/>
    </row>
    <row r="53" spans="1:12" ht="30" customHeight="1" x14ac:dyDescent="0.2">
      <c r="A53" s="333">
        <v>1626</v>
      </c>
      <c r="B53" s="318" t="s">
        <v>618</v>
      </c>
      <c r="C53" s="319" t="s">
        <v>158</v>
      </c>
      <c r="D53" s="318" t="s">
        <v>607</v>
      </c>
      <c r="E53" s="319" t="s">
        <v>159</v>
      </c>
      <c r="F53" s="320"/>
      <c r="G53" s="331">
        <v>6.15</v>
      </c>
      <c r="H53" s="321" t="s">
        <v>164</v>
      </c>
      <c r="I53" s="322" t="s">
        <v>157</v>
      </c>
      <c r="J53" s="322"/>
      <c r="K53" s="322"/>
      <c r="L53" s="322" t="s">
        <v>157</v>
      </c>
    </row>
    <row r="54" spans="1:12" ht="30" customHeight="1" x14ac:dyDescent="0.2">
      <c r="A54" s="333">
        <v>1006</v>
      </c>
      <c r="B54" s="318" t="s">
        <v>224</v>
      </c>
      <c r="C54" s="319" t="s">
        <v>161</v>
      </c>
      <c r="D54" s="318" t="s">
        <v>225</v>
      </c>
      <c r="E54" s="319" t="s">
        <v>163</v>
      </c>
      <c r="F54" s="320"/>
      <c r="G54" s="331">
        <v>3</v>
      </c>
      <c r="H54" s="321" t="s">
        <v>164</v>
      </c>
      <c r="I54" s="322" t="s">
        <v>157</v>
      </c>
      <c r="J54" s="322"/>
      <c r="K54" s="322"/>
      <c r="L54" s="322" t="s">
        <v>157</v>
      </c>
    </row>
    <row r="55" spans="1:12" ht="30" customHeight="1" x14ac:dyDescent="0.2">
      <c r="A55" s="333">
        <v>5037</v>
      </c>
      <c r="B55" s="318" t="s">
        <v>743</v>
      </c>
      <c r="C55" s="319" t="s">
        <v>226</v>
      </c>
      <c r="D55" s="318" t="s">
        <v>227</v>
      </c>
      <c r="E55" s="319" t="s">
        <v>572</v>
      </c>
      <c r="F55" s="320"/>
      <c r="G55" s="331">
        <v>10.93</v>
      </c>
      <c r="H55" s="321" t="s">
        <v>156</v>
      </c>
      <c r="I55" s="322"/>
      <c r="J55" s="322"/>
      <c r="K55" s="322"/>
      <c r="L55" s="322"/>
    </row>
    <row r="56" spans="1:12" ht="30" customHeight="1" x14ac:dyDescent="0.2">
      <c r="A56" s="333">
        <v>5037</v>
      </c>
      <c r="B56" s="318" t="s">
        <v>744</v>
      </c>
      <c r="C56" s="319" t="s">
        <v>226</v>
      </c>
      <c r="D56" s="318" t="s">
        <v>228</v>
      </c>
      <c r="E56" s="319" t="s">
        <v>572</v>
      </c>
      <c r="F56" s="320"/>
      <c r="G56" s="331">
        <v>23.26</v>
      </c>
      <c r="H56" s="321" t="s">
        <v>156</v>
      </c>
      <c r="I56" s="322"/>
      <c r="J56" s="322"/>
      <c r="K56" s="322"/>
      <c r="L56" s="322"/>
    </row>
    <row r="57" spans="1:12" ht="30" customHeight="1" x14ac:dyDescent="0.2">
      <c r="A57" s="333">
        <v>6019</v>
      </c>
      <c r="B57" s="318" t="s">
        <v>707</v>
      </c>
      <c r="C57" s="319" t="s">
        <v>158</v>
      </c>
      <c r="D57" s="318" t="s">
        <v>562</v>
      </c>
      <c r="E57" s="319" t="s">
        <v>159</v>
      </c>
      <c r="F57" s="320" t="s">
        <v>49</v>
      </c>
      <c r="G57" s="331">
        <v>12.3</v>
      </c>
      <c r="H57" s="321" t="s">
        <v>392</v>
      </c>
      <c r="I57" s="322"/>
      <c r="J57" s="322"/>
      <c r="K57" s="322"/>
      <c r="L57" s="322"/>
    </row>
    <row r="58" spans="1:12" ht="30" customHeight="1" x14ac:dyDescent="0.2">
      <c r="A58" s="333">
        <v>6019</v>
      </c>
      <c r="B58" s="318" t="s">
        <v>706</v>
      </c>
      <c r="C58" s="319" t="s">
        <v>158</v>
      </c>
      <c r="D58" s="318" t="s">
        <v>563</v>
      </c>
      <c r="E58" s="319" t="s">
        <v>159</v>
      </c>
      <c r="F58" s="320" t="s">
        <v>49</v>
      </c>
      <c r="G58" s="331">
        <v>26</v>
      </c>
      <c r="H58" s="321" t="s">
        <v>380</v>
      </c>
      <c r="I58" s="322"/>
      <c r="J58" s="322"/>
      <c r="K58" s="322"/>
      <c r="L58" s="322"/>
    </row>
    <row r="59" spans="1:12" ht="30" customHeight="1" x14ac:dyDescent="0.2">
      <c r="A59" s="333">
        <v>3421</v>
      </c>
      <c r="B59" s="318" t="s">
        <v>708</v>
      </c>
      <c r="C59" s="319" t="s">
        <v>158</v>
      </c>
      <c r="D59" s="318" t="s">
        <v>573</v>
      </c>
      <c r="E59" s="319" t="s">
        <v>159</v>
      </c>
      <c r="F59" s="320" t="s">
        <v>49</v>
      </c>
      <c r="G59" s="331">
        <v>2.93</v>
      </c>
      <c r="H59" s="321" t="s">
        <v>164</v>
      </c>
      <c r="I59" s="322" t="s">
        <v>157</v>
      </c>
      <c r="J59" s="322" t="s">
        <v>157</v>
      </c>
      <c r="K59" s="322" t="s">
        <v>157</v>
      </c>
      <c r="L59" s="322" t="s">
        <v>157</v>
      </c>
    </row>
    <row r="60" spans="1:12" ht="30" customHeight="1" x14ac:dyDescent="0.2">
      <c r="A60" s="333">
        <v>6094</v>
      </c>
      <c r="B60" s="318" t="s">
        <v>229</v>
      </c>
      <c r="C60" s="319" t="s">
        <v>161</v>
      </c>
      <c r="D60" s="318" t="s">
        <v>230</v>
      </c>
      <c r="E60" s="319" t="s">
        <v>163</v>
      </c>
      <c r="F60" s="320"/>
      <c r="G60" s="331">
        <v>1.77</v>
      </c>
      <c r="H60" s="321" t="s">
        <v>164</v>
      </c>
      <c r="I60" s="322" t="s">
        <v>157</v>
      </c>
      <c r="J60" s="322" t="s">
        <v>157</v>
      </c>
      <c r="K60" s="322" t="s">
        <v>157</v>
      </c>
      <c r="L60" s="322" t="s">
        <v>157</v>
      </c>
    </row>
    <row r="61" spans="1:12" ht="30" customHeight="1" x14ac:dyDescent="0.2">
      <c r="A61" s="333">
        <v>1023</v>
      </c>
      <c r="B61" s="318" t="s">
        <v>574</v>
      </c>
      <c r="C61" s="319" t="s">
        <v>161</v>
      </c>
      <c r="D61" s="318" t="s">
        <v>231</v>
      </c>
      <c r="E61" s="319" t="s">
        <v>163</v>
      </c>
      <c r="F61" s="320" t="s">
        <v>49</v>
      </c>
      <c r="G61" s="331">
        <v>3.14</v>
      </c>
      <c r="H61" s="321" t="s">
        <v>164</v>
      </c>
      <c r="I61" s="322" t="s">
        <v>157</v>
      </c>
      <c r="J61" s="322" t="s">
        <v>157</v>
      </c>
      <c r="K61" s="322" t="s">
        <v>157</v>
      </c>
      <c r="L61" s="322" t="s">
        <v>157</v>
      </c>
    </row>
    <row r="62" spans="1:12" ht="30" customHeight="1" x14ac:dyDescent="0.2">
      <c r="A62" s="333">
        <v>3169</v>
      </c>
      <c r="B62" s="318" t="s">
        <v>232</v>
      </c>
      <c r="C62" s="319" t="s">
        <v>158</v>
      </c>
      <c r="D62" s="318" t="s">
        <v>233</v>
      </c>
      <c r="E62" s="319" t="s">
        <v>159</v>
      </c>
      <c r="F62" s="320" t="s">
        <v>49</v>
      </c>
      <c r="G62" s="331">
        <v>3.14</v>
      </c>
      <c r="H62" s="321" t="s">
        <v>164</v>
      </c>
      <c r="I62" s="322" t="s">
        <v>157</v>
      </c>
      <c r="J62" s="322" t="s">
        <v>157</v>
      </c>
      <c r="K62" s="322"/>
      <c r="L62" s="322" t="s">
        <v>157</v>
      </c>
    </row>
    <row r="63" spans="1:12" ht="30" customHeight="1" x14ac:dyDescent="0.2">
      <c r="A63" s="333">
        <v>3725</v>
      </c>
      <c r="B63" s="318" t="s">
        <v>577</v>
      </c>
      <c r="C63" s="319" t="s">
        <v>158</v>
      </c>
      <c r="D63" s="318" t="s">
        <v>576</v>
      </c>
      <c r="E63" s="319" t="s">
        <v>159</v>
      </c>
      <c r="F63" s="320"/>
      <c r="G63" s="331">
        <v>2.59</v>
      </c>
      <c r="H63" s="321" t="s">
        <v>156</v>
      </c>
      <c r="I63" s="322"/>
      <c r="J63" s="322"/>
      <c r="K63" s="322"/>
      <c r="L63" s="322"/>
    </row>
    <row r="64" spans="1:12" ht="30" customHeight="1" x14ac:dyDescent="0.2">
      <c r="A64" s="333">
        <v>3391</v>
      </c>
      <c r="B64" s="318" t="s">
        <v>234</v>
      </c>
      <c r="C64" s="319" t="s">
        <v>235</v>
      </c>
      <c r="D64" s="318" t="s">
        <v>236</v>
      </c>
      <c r="E64" s="319" t="s">
        <v>237</v>
      </c>
      <c r="F64" s="320" t="s">
        <v>49</v>
      </c>
      <c r="G64" s="331">
        <v>4.51</v>
      </c>
      <c r="H64" s="321" t="s">
        <v>156</v>
      </c>
      <c r="I64" s="322" t="s">
        <v>157</v>
      </c>
      <c r="J64" s="322" t="s">
        <v>157</v>
      </c>
      <c r="K64" s="322"/>
      <c r="L64" s="322"/>
    </row>
    <row r="65" spans="1:12" ht="30" customHeight="1" x14ac:dyDescent="0.2">
      <c r="A65" s="333">
        <v>3678</v>
      </c>
      <c r="B65" s="318" t="s">
        <v>745</v>
      </c>
      <c r="C65" s="319" t="s">
        <v>161</v>
      </c>
      <c r="D65" s="318" t="s">
        <v>746</v>
      </c>
      <c r="E65" s="319" t="s">
        <v>163</v>
      </c>
      <c r="F65" s="320"/>
      <c r="G65" s="331">
        <v>2.3199999999999998</v>
      </c>
      <c r="H65" s="321" t="s">
        <v>164</v>
      </c>
      <c r="I65" s="322" t="s">
        <v>157</v>
      </c>
      <c r="J65" s="322" t="s">
        <v>157</v>
      </c>
      <c r="K65" s="322"/>
      <c r="L65" s="322" t="s">
        <v>157</v>
      </c>
    </row>
    <row r="66" spans="1:12" ht="30" customHeight="1" x14ac:dyDescent="0.2">
      <c r="A66" s="333">
        <v>3924</v>
      </c>
      <c r="B66" s="318" t="s">
        <v>238</v>
      </c>
      <c r="C66" s="319" t="s">
        <v>158</v>
      </c>
      <c r="D66" s="318" t="s">
        <v>239</v>
      </c>
      <c r="E66" s="319" t="s">
        <v>159</v>
      </c>
      <c r="F66" s="320" t="s">
        <v>49</v>
      </c>
      <c r="G66" s="331">
        <v>2.71</v>
      </c>
      <c r="H66" s="321" t="s">
        <v>164</v>
      </c>
      <c r="I66" s="322" t="s">
        <v>157</v>
      </c>
      <c r="J66" s="322" t="s">
        <v>157</v>
      </c>
      <c r="K66" s="322"/>
      <c r="L66" s="322" t="s">
        <v>157</v>
      </c>
    </row>
    <row r="67" spans="1:12" ht="30" customHeight="1" x14ac:dyDescent="0.2">
      <c r="A67" s="333">
        <v>6077</v>
      </c>
      <c r="B67" s="318" t="s">
        <v>240</v>
      </c>
      <c r="C67" s="319" t="s">
        <v>161</v>
      </c>
      <c r="D67" s="318" t="s">
        <v>241</v>
      </c>
      <c r="E67" s="319" t="s">
        <v>161</v>
      </c>
      <c r="F67" s="320"/>
      <c r="G67" s="331">
        <v>1.63</v>
      </c>
      <c r="H67" s="321" t="s">
        <v>164</v>
      </c>
      <c r="I67" s="322" t="s">
        <v>157</v>
      </c>
      <c r="J67" s="322"/>
      <c r="K67" s="322"/>
      <c r="L67" s="322" t="s">
        <v>157</v>
      </c>
    </row>
    <row r="68" spans="1:12" ht="30" customHeight="1" x14ac:dyDescent="0.2">
      <c r="A68" s="333" t="s">
        <v>747</v>
      </c>
      <c r="B68" s="318" t="s">
        <v>748</v>
      </c>
      <c r="C68" s="319" t="s">
        <v>161</v>
      </c>
      <c r="D68" s="318" t="s">
        <v>749</v>
      </c>
      <c r="E68" s="319" t="s">
        <v>163</v>
      </c>
      <c r="F68" s="320"/>
      <c r="G68" s="331">
        <v>3.14</v>
      </c>
      <c r="H68" s="321" t="s">
        <v>164</v>
      </c>
      <c r="I68" s="322" t="s">
        <v>157</v>
      </c>
      <c r="J68" s="322" t="s">
        <v>157</v>
      </c>
      <c r="K68" s="322" t="s">
        <v>157</v>
      </c>
      <c r="L68" s="322" t="s">
        <v>157</v>
      </c>
    </row>
    <row r="69" spans="1:12" ht="30" customHeight="1" x14ac:dyDescent="0.2">
      <c r="A69" s="333">
        <v>6111</v>
      </c>
      <c r="B69" s="318" t="s">
        <v>656</v>
      </c>
      <c r="C69" s="319" t="s">
        <v>242</v>
      </c>
      <c r="D69" s="318" t="s">
        <v>243</v>
      </c>
      <c r="E69" s="319" t="s">
        <v>244</v>
      </c>
      <c r="F69" s="320"/>
      <c r="G69" s="331">
        <v>7.38</v>
      </c>
      <c r="H69" s="321" t="s">
        <v>156</v>
      </c>
      <c r="I69" s="322"/>
      <c r="J69" s="322"/>
      <c r="K69" s="322"/>
      <c r="L69" s="322"/>
    </row>
    <row r="70" spans="1:12" ht="30" customHeight="1" x14ac:dyDescent="0.2">
      <c r="A70" s="333">
        <v>1393</v>
      </c>
      <c r="B70" s="318" t="s">
        <v>552</v>
      </c>
      <c r="C70" s="319" t="s">
        <v>205</v>
      </c>
      <c r="D70" s="318" t="s">
        <v>245</v>
      </c>
      <c r="E70" s="319" t="s">
        <v>207</v>
      </c>
      <c r="F70" s="320" t="s">
        <v>49</v>
      </c>
      <c r="G70" s="331">
        <v>9.56</v>
      </c>
      <c r="H70" s="321" t="s">
        <v>156</v>
      </c>
      <c r="I70" s="322" t="s">
        <v>157</v>
      </c>
      <c r="J70" s="322"/>
      <c r="K70" s="322"/>
      <c r="L70" s="322"/>
    </row>
    <row r="71" spans="1:12" ht="30" customHeight="1" x14ac:dyDescent="0.2">
      <c r="A71" s="333">
        <v>6018</v>
      </c>
      <c r="B71" s="318" t="s">
        <v>710</v>
      </c>
      <c r="C71" s="319" t="s">
        <v>246</v>
      </c>
      <c r="D71" s="318" t="s">
        <v>248</v>
      </c>
      <c r="E71" s="319" t="s">
        <v>247</v>
      </c>
      <c r="F71" s="320" t="s">
        <v>49</v>
      </c>
      <c r="G71" s="331">
        <v>12.3</v>
      </c>
      <c r="H71" s="321" t="s">
        <v>164</v>
      </c>
      <c r="I71" s="322" t="s">
        <v>157</v>
      </c>
      <c r="J71" s="322" t="s">
        <v>157</v>
      </c>
      <c r="K71" s="322"/>
      <c r="L71" s="322"/>
    </row>
    <row r="72" spans="1:12" ht="30" customHeight="1" x14ac:dyDescent="0.2">
      <c r="A72" s="333">
        <v>1485</v>
      </c>
      <c r="B72" s="318" t="s">
        <v>696</v>
      </c>
      <c r="C72" s="319" t="s">
        <v>250</v>
      </c>
      <c r="D72" s="318" t="s">
        <v>600</v>
      </c>
      <c r="E72" s="319" t="s">
        <v>252</v>
      </c>
      <c r="F72" s="320"/>
      <c r="G72" s="331">
        <v>9.56</v>
      </c>
      <c r="H72" s="321" t="s">
        <v>164</v>
      </c>
      <c r="I72" s="322" t="s">
        <v>157</v>
      </c>
      <c r="J72" s="322" t="s">
        <v>157</v>
      </c>
      <c r="K72" s="322"/>
      <c r="L72" s="322"/>
    </row>
    <row r="73" spans="1:12" ht="30" customHeight="1" x14ac:dyDescent="0.2">
      <c r="A73" s="333">
        <v>1320</v>
      </c>
      <c r="B73" s="318" t="s">
        <v>249</v>
      </c>
      <c r="C73" s="319" t="s">
        <v>250</v>
      </c>
      <c r="D73" s="318" t="s">
        <v>251</v>
      </c>
      <c r="E73" s="319" t="s">
        <v>252</v>
      </c>
      <c r="F73" s="320" t="s">
        <v>49</v>
      </c>
      <c r="G73" s="331">
        <v>10.93</v>
      </c>
      <c r="H73" s="321" t="s">
        <v>164</v>
      </c>
      <c r="I73" s="322" t="s">
        <v>157</v>
      </c>
      <c r="J73" s="322"/>
      <c r="K73" s="322"/>
      <c r="L73" s="322"/>
    </row>
    <row r="74" spans="1:12" ht="30" customHeight="1" x14ac:dyDescent="0.2">
      <c r="A74" s="333">
        <v>1399</v>
      </c>
      <c r="B74" s="318" t="s">
        <v>750</v>
      </c>
      <c r="C74" s="319" t="s">
        <v>253</v>
      </c>
      <c r="D74" s="318" t="s">
        <v>254</v>
      </c>
      <c r="E74" s="319" t="s">
        <v>255</v>
      </c>
      <c r="F74" s="320" t="s">
        <v>49</v>
      </c>
      <c r="G74" s="331">
        <v>4.6399999999999997</v>
      </c>
      <c r="H74" s="321" t="s">
        <v>156</v>
      </c>
      <c r="I74" s="322" t="s">
        <v>157</v>
      </c>
      <c r="J74" s="322" t="s">
        <v>157</v>
      </c>
      <c r="K74" s="322" t="s">
        <v>157</v>
      </c>
      <c r="L74" s="322"/>
    </row>
    <row r="75" spans="1:12" ht="30" customHeight="1" x14ac:dyDescent="0.2">
      <c r="A75" s="333" t="s">
        <v>256</v>
      </c>
      <c r="B75" s="318" t="s">
        <v>711</v>
      </c>
      <c r="C75" s="319" t="s">
        <v>246</v>
      </c>
      <c r="D75" s="318" t="s">
        <v>257</v>
      </c>
      <c r="E75" s="319" t="s">
        <v>247</v>
      </c>
      <c r="F75" s="320" t="s">
        <v>49</v>
      </c>
      <c r="G75" s="331">
        <v>25.19</v>
      </c>
      <c r="H75" s="321" t="s">
        <v>164</v>
      </c>
      <c r="I75" s="322" t="s">
        <v>157</v>
      </c>
      <c r="J75" s="322"/>
      <c r="K75" s="322"/>
      <c r="L75" s="322"/>
    </row>
    <row r="76" spans="1:12" ht="30" customHeight="1" x14ac:dyDescent="0.2">
      <c r="A76" s="333">
        <v>3377</v>
      </c>
      <c r="B76" s="318" t="s">
        <v>716</v>
      </c>
      <c r="C76" s="319" t="s">
        <v>258</v>
      </c>
      <c r="D76" s="318" t="s">
        <v>657</v>
      </c>
      <c r="E76" s="319" t="s">
        <v>260</v>
      </c>
      <c r="F76" s="320"/>
      <c r="G76" s="331">
        <v>7.47</v>
      </c>
      <c r="H76" s="321" t="s">
        <v>156</v>
      </c>
      <c r="I76" s="322"/>
      <c r="J76" s="322"/>
      <c r="K76" s="322"/>
      <c r="L76" s="322"/>
    </row>
    <row r="77" spans="1:12" ht="30" customHeight="1" x14ac:dyDescent="0.2">
      <c r="A77" s="333">
        <v>3720</v>
      </c>
      <c r="B77" s="318" t="s">
        <v>548</v>
      </c>
      <c r="C77" s="319" t="s">
        <v>258</v>
      </c>
      <c r="D77" s="318" t="s">
        <v>259</v>
      </c>
      <c r="E77" s="319" t="s">
        <v>260</v>
      </c>
      <c r="F77" s="320" t="s">
        <v>49</v>
      </c>
      <c r="G77" s="331">
        <v>30</v>
      </c>
      <c r="H77" s="321" t="s">
        <v>156</v>
      </c>
      <c r="I77" s="322"/>
      <c r="J77" s="322"/>
      <c r="K77" s="322"/>
      <c r="L77" s="322"/>
    </row>
    <row r="78" spans="1:12" ht="30" customHeight="1" x14ac:dyDescent="0.2">
      <c r="A78" s="333">
        <v>3379</v>
      </c>
      <c r="B78" s="318" t="s">
        <v>549</v>
      </c>
      <c r="C78" s="319" t="s">
        <v>258</v>
      </c>
      <c r="D78" s="318" t="s">
        <v>261</v>
      </c>
      <c r="E78" s="319" t="s">
        <v>260</v>
      </c>
      <c r="F78" s="320" t="s">
        <v>49</v>
      </c>
      <c r="G78" s="331">
        <v>45</v>
      </c>
      <c r="H78" s="321" t="s">
        <v>156</v>
      </c>
      <c r="I78" s="322"/>
      <c r="J78" s="322"/>
      <c r="K78" s="322"/>
      <c r="L78" s="322"/>
    </row>
    <row r="79" spans="1:12" ht="30" customHeight="1" x14ac:dyDescent="0.2">
      <c r="A79" s="333">
        <v>3550</v>
      </c>
      <c r="B79" s="318" t="s">
        <v>262</v>
      </c>
      <c r="C79" s="319" t="s">
        <v>161</v>
      </c>
      <c r="D79" s="318" t="s">
        <v>578</v>
      </c>
      <c r="E79" s="319" t="s">
        <v>163</v>
      </c>
      <c r="F79" s="320"/>
      <c r="G79" s="331">
        <v>1.34</v>
      </c>
      <c r="H79" s="321" t="s">
        <v>156</v>
      </c>
      <c r="I79" s="322"/>
      <c r="J79" s="322"/>
      <c r="K79" s="322"/>
      <c r="L79" s="322"/>
    </row>
    <row r="80" spans="1:12" ht="30" customHeight="1" x14ac:dyDescent="0.2">
      <c r="A80" s="333">
        <v>4025</v>
      </c>
      <c r="B80" s="318" t="s">
        <v>263</v>
      </c>
      <c r="C80" s="319" t="s">
        <v>264</v>
      </c>
      <c r="D80" s="318" t="s">
        <v>265</v>
      </c>
      <c r="E80" s="319" t="s">
        <v>266</v>
      </c>
      <c r="F80" s="320" t="s">
        <v>49</v>
      </c>
      <c r="G80" s="331">
        <v>1000</v>
      </c>
      <c r="H80" s="321" t="s">
        <v>156</v>
      </c>
      <c r="I80" s="322"/>
      <c r="J80" s="322"/>
      <c r="K80" s="322"/>
      <c r="L80" s="322"/>
    </row>
    <row r="81" spans="1:12" ht="30" customHeight="1" x14ac:dyDescent="0.2">
      <c r="A81" s="333">
        <v>6059</v>
      </c>
      <c r="B81" s="318" t="s">
        <v>701</v>
      </c>
      <c r="C81" s="319" t="s">
        <v>158</v>
      </c>
      <c r="D81" s="318" t="s">
        <v>606</v>
      </c>
      <c r="E81" s="319" t="s">
        <v>159</v>
      </c>
      <c r="F81" s="320" t="s">
        <v>49</v>
      </c>
      <c r="G81" s="331">
        <v>5.19</v>
      </c>
      <c r="H81" s="321" t="s">
        <v>164</v>
      </c>
      <c r="I81" s="322"/>
      <c r="J81" s="322"/>
      <c r="K81" s="322"/>
      <c r="L81" s="322" t="s">
        <v>157</v>
      </c>
    </row>
    <row r="82" spans="1:12" ht="30" customHeight="1" x14ac:dyDescent="0.2">
      <c r="A82" s="333">
        <v>6059</v>
      </c>
      <c r="B82" s="318" t="s">
        <v>751</v>
      </c>
      <c r="C82" s="319" t="s">
        <v>158</v>
      </c>
      <c r="D82" s="318" t="s">
        <v>752</v>
      </c>
      <c r="E82" s="319" t="s">
        <v>159</v>
      </c>
      <c r="F82" s="320"/>
      <c r="G82" s="331">
        <v>5.19</v>
      </c>
      <c r="H82" s="321" t="s">
        <v>164</v>
      </c>
      <c r="I82" s="322"/>
      <c r="J82" s="322"/>
      <c r="K82" s="322"/>
      <c r="L82" s="322"/>
    </row>
    <row r="83" spans="1:12" ht="30" customHeight="1" x14ac:dyDescent="0.2">
      <c r="A83" s="333">
        <v>1647</v>
      </c>
      <c r="B83" s="318" t="s">
        <v>658</v>
      </c>
      <c r="C83" s="319" t="s">
        <v>222</v>
      </c>
      <c r="D83" s="318" t="s">
        <v>659</v>
      </c>
      <c r="E83" s="319" t="s">
        <v>222</v>
      </c>
      <c r="F83" s="320"/>
      <c r="G83" s="331">
        <v>8.48</v>
      </c>
      <c r="H83" s="321" t="s">
        <v>156</v>
      </c>
      <c r="I83" s="322"/>
      <c r="J83" s="322"/>
      <c r="K83" s="322"/>
      <c r="L83" s="322"/>
    </row>
    <row r="84" spans="1:12" ht="30" customHeight="1" x14ac:dyDescent="0.2">
      <c r="A84" s="333">
        <v>6106</v>
      </c>
      <c r="B84" s="318" t="s">
        <v>660</v>
      </c>
      <c r="C84" s="319" t="s">
        <v>267</v>
      </c>
      <c r="D84" s="318" t="s">
        <v>268</v>
      </c>
      <c r="E84" s="319" t="s">
        <v>269</v>
      </c>
      <c r="F84" s="320" t="s">
        <v>49</v>
      </c>
      <c r="G84" s="331">
        <v>12.3</v>
      </c>
      <c r="H84" s="321" t="s">
        <v>156</v>
      </c>
      <c r="I84" s="322"/>
      <c r="J84" s="322"/>
      <c r="K84" s="322"/>
      <c r="L84" s="322"/>
    </row>
    <row r="85" spans="1:12" ht="30" customHeight="1" x14ac:dyDescent="0.2">
      <c r="A85" s="333">
        <v>1937</v>
      </c>
      <c r="B85" s="318" t="s">
        <v>702</v>
      </c>
      <c r="C85" s="319" t="s">
        <v>205</v>
      </c>
      <c r="D85" s="318" t="s">
        <v>206</v>
      </c>
      <c r="E85" s="319" t="s">
        <v>207</v>
      </c>
      <c r="F85" s="320" t="s">
        <v>49</v>
      </c>
      <c r="G85" s="331">
        <v>21.89</v>
      </c>
      <c r="H85" s="321" t="s">
        <v>156</v>
      </c>
      <c r="I85" s="322" t="s">
        <v>157</v>
      </c>
      <c r="J85" s="322"/>
      <c r="K85" s="322"/>
      <c r="L85" s="322"/>
    </row>
    <row r="86" spans="1:12" ht="30" customHeight="1" x14ac:dyDescent="0.2">
      <c r="A86" s="333">
        <v>3138</v>
      </c>
      <c r="B86" s="318" t="s">
        <v>270</v>
      </c>
      <c r="C86" s="319" t="s">
        <v>158</v>
      </c>
      <c r="D86" s="318" t="s">
        <v>271</v>
      </c>
      <c r="E86" s="319" t="s">
        <v>159</v>
      </c>
      <c r="F86" s="320" t="s">
        <v>49</v>
      </c>
      <c r="G86" s="331">
        <v>6.7</v>
      </c>
      <c r="H86" s="321" t="s">
        <v>164</v>
      </c>
      <c r="I86" s="322" t="s">
        <v>157</v>
      </c>
      <c r="J86" s="322" t="s">
        <v>157</v>
      </c>
      <c r="K86" s="322"/>
      <c r="L86" s="322"/>
    </row>
    <row r="87" spans="1:12" ht="30" customHeight="1" x14ac:dyDescent="0.2">
      <c r="A87" s="333">
        <v>1548</v>
      </c>
      <c r="B87" s="318" t="s">
        <v>272</v>
      </c>
      <c r="C87" s="319" t="s">
        <v>273</v>
      </c>
      <c r="D87" s="318" t="s">
        <v>274</v>
      </c>
      <c r="E87" s="319" t="s">
        <v>275</v>
      </c>
      <c r="F87" s="320" t="s">
        <v>49</v>
      </c>
      <c r="G87" s="331">
        <v>11.63</v>
      </c>
      <c r="H87" s="321" t="s">
        <v>164</v>
      </c>
      <c r="I87" s="322" t="s">
        <v>157</v>
      </c>
      <c r="J87" s="322"/>
      <c r="K87" s="322"/>
      <c r="L87" s="322"/>
    </row>
    <row r="88" spans="1:12" ht="30" customHeight="1" x14ac:dyDescent="0.2">
      <c r="A88" s="329">
        <v>1220</v>
      </c>
      <c r="B88" s="318" t="s">
        <v>276</v>
      </c>
      <c r="C88" s="319" t="s">
        <v>277</v>
      </c>
      <c r="D88" s="318" t="s">
        <v>278</v>
      </c>
      <c r="E88" s="319" t="s">
        <v>279</v>
      </c>
      <c r="F88" s="320" t="s">
        <v>49</v>
      </c>
      <c r="G88" s="331">
        <v>36.5</v>
      </c>
      <c r="H88" s="323" t="s">
        <v>164</v>
      </c>
      <c r="I88" s="322"/>
      <c r="J88" s="322"/>
      <c r="K88" s="322"/>
      <c r="L88" s="322"/>
    </row>
    <row r="89" spans="1:12" ht="30" customHeight="1" x14ac:dyDescent="0.2">
      <c r="A89" s="329">
        <v>1967</v>
      </c>
      <c r="B89" s="318" t="s">
        <v>280</v>
      </c>
      <c r="C89" s="319" t="s">
        <v>205</v>
      </c>
      <c r="D89" s="318" t="s">
        <v>281</v>
      </c>
      <c r="E89" s="319" t="s">
        <v>207</v>
      </c>
      <c r="F89" s="320" t="s">
        <v>49</v>
      </c>
      <c r="G89" s="331">
        <v>7.25</v>
      </c>
      <c r="H89" s="323" t="s">
        <v>164</v>
      </c>
      <c r="I89" s="322" t="s">
        <v>157</v>
      </c>
      <c r="J89" s="322" t="s">
        <v>157</v>
      </c>
      <c r="K89" s="322"/>
      <c r="L89" s="322"/>
    </row>
    <row r="90" spans="1:12" ht="30" customHeight="1" x14ac:dyDescent="0.2">
      <c r="A90" s="333">
        <v>3217</v>
      </c>
      <c r="B90" s="318" t="s">
        <v>282</v>
      </c>
      <c r="C90" s="319" t="s">
        <v>158</v>
      </c>
      <c r="D90" s="318" t="s">
        <v>283</v>
      </c>
      <c r="E90" s="319" t="s">
        <v>159</v>
      </c>
      <c r="F90" s="320" t="s">
        <v>47</v>
      </c>
      <c r="G90" s="331">
        <v>4.08</v>
      </c>
      <c r="H90" s="321" t="s">
        <v>164</v>
      </c>
      <c r="I90" s="322" t="s">
        <v>157</v>
      </c>
      <c r="J90" s="322" t="s">
        <v>157</v>
      </c>
      <c r="K90" s="322" t="s">
        <v>157</v>
      </c>
      <c r="L90" s="322"/>
    </row>
    <row r="91" spans="1:12" ht="30" customHeight="1" x14ac:dyDescent="0.2">
      <c r="A91" s="333">
        <v>1607</v>
      </c>
      <c r="B91" s="318" t="s">
        <v>712</v>
      </c>
      <c r="C91" s="319" t="s">
        <v>185</v>
      </c>
      <c r="D91" s="318" t="s">
        <v>284</v>
      </c>
      <c r="E91" s="319" t="s">
        <v>187</v>
      </c>
      <c r="F91" s="320" t="s">
        <v>49</v>
      </c>
      <c r="G91" s="331">
        <v>17.78</v>
      </c>
      <c r="H91" s="321" t="s">
        <v>164</v>
      </c>
      <c r="I91" s="322" t="s">
        <v>157</v>
      </c>
      <c r="J91" s="322"/>
      <c r="K91" s="322"/>
      <c r="L91" s="322"/>
    </row>
    <row r="92" spans="1:12" ht="30" customHeight="1" x14ac:dyDescent="0.2">
      <c r="A92" s="333">
        <v>1356</v>
      </c>
      <c r="B92" s="318" t="s">
        <v>713</v>
      </c>
      <c r="C92" s="319" t="s">
        <v>614</v>
      </c>
      <c r="D92" s="318" t="s">
        <v>617</v>
      </c>
      <c r="E92" s="319" t="s">
        <v>616</v>
      </c>
      <c r="F92" s="320"/>
      <c r="G92" s="331">
        <v>4.51</v>
      </c>
      <c r="H92" s="321" t="s">
        <v>164</v>
      </c>
      <c r="I92" s="322" t="s">
        <v>157</v>
      </c>
      <c r="J92" s="322" t="s">
        <v>157</v>
      </c>
      <c r="K92" s="322"/>
      <c r="L92" s="322"/>
    </row>
    <row r="93" spans="1:12" ht="30" customHeight="1" x14ac:dyDescent="0.2">
      <c r="A93" s="333">
        <v>1356</v>
      </c>
      <c r="B93" s="318" t="s">
        <v>714</v>
      </c>
      <c r="C93" s="319" t="s">
        <v>614</v>
      </c>
      <c r="D93" s="318" t="s">
        <v>615</v>
      </c>
      <c r="E93" s="319" t="s">
        <v>616</v>
      </c>
      <c r="F93" s="320"/>
      <c r="G93" s="331">
        <v>2.95</v>
      </c>
      <c r="H93" s="323" t="s">
        <v>156</v>
      </c>
      <c r="I93" s="322"/>
      <c r="J93" s="322"/>
      <c r="K93" s="322"/>
      <c r="L93" s="322"/>
    </row>
    <row r="94" spans="1:12" ht="30" customHeight="1" x14ac:dyDescent="0.2">
      <c r="A94" s="333">
        <v>3209</v>
      </c>
      <c r="B94" s="318" t="s">
        <v>158</v>
      </c>
      <c r="C94" s="319" t="s">
        <v>158</v>
      </c>
      <c r="D94" s="318" t="s">
        <v>753</v>
      </c>
      <c r="E94" s="319" t="s">
        <v>159</v>
      </c>
      <c r="F94" s="320" t="s">
        <v>49</v>
      </c>
      <c r="G94" s="331">
        <v>2.4500000000000002</v>
      </c>
      <c r="H94" s="321" t="s">
        <v>164</v>
      </c>
      <c r="I94" s="322" t="s">
        <v>157</v>
      </c>
      <c r="J94" s="322" t="s">
        <v>157</v>
      </c>
      <c r="K94" s="322" t="s">
        <v>157</v>
      </c>
      <c r="L94" s="322" t="s">
        <v>157</v>
      </c>
    </row>
    <row r="95" spans="1:12" ht="30" customHeight="1" x14ac:dyDescent="0.2">
      <c r="A95" s="333">
        <v>1121</v>
      </c>
      <c r="B95" s="318" t="s">
        <v>285</v>
      </c>
      <c r="C95" s="319" t="s">
        <v>158</v>
      </c>
      <c r="D95" s="318" t="s">
        <v>754</v>
      </c>
      <c r="E95" s="319" t="s">
        <v>159</v>
      </c>
      <c r="F95" s="320" t="s">
        <v>47</v>
      </c>
      <c r="G95" s="331">
        <v>3</v>
      </c>
      <c r="H95" s="321" t="s">
        <v>164</v>
      </c>
      <c r="I95" s="322" t="s">
        <v>157</v>
      </c>
      <c r="J95" s="322" t="s">
        <v>157</v>
      </c>
      <c r="K95" s="322" t="s">
        <v>157</v>
      </c>
      <c r="L95" s="322" t="s">
        <v>157</v>
      </c>
    </row>
    <row r="96" spans="1:12" ht="30" customHeight="1" x14ac:dyDescent="0.2">
      <c r="A96" s="333">
        <v>6120</v>
      </c>
      <c r="B96" s="318" t="s">
        <v>596</v>
      </c>
      <c r="C96" s="319" t="s">
        <v>161</v>
      </c>
      <c r="D96" s="318" t="s">
        <v>597</v>
      </c>
      <c r="E96" s="319" t="s">
        <v>163</v>
      </c>
      <c r="F96" s="320"/>
      <c r="G96" s="331">
        <v>3.27</v>
      </c>
      <c r="H96" s="321" t="s">
        <v>164</v>
      </c>
      <c r="I96" s="322" t="s">
        <v>157</v>
      </c>
      <c r="J96" s="322" t="s">
        <v>157</v>
      </c>
      <c r="K96" s="322" t="s">
        <v>157</v>
      </c>
      <c r="L96" s="322" t="s">
        <v>157</v>
      </c>
    </row>
    <row r="97" spans="1:12" ht="30" customHeight="1" x14ac:dyDescent="0.2">
      <c r="A97" s="333">
        <v>6063</v>
      </c>
      <c r="B97" s="318" t="s">
        <v>715</v>
      </c>
      <c r="C97" s="319" t="s">
        <v>161</v>
      </c>
      <c r="D97" s="318" t="s">
        <v>661</v>
      </c>
      <c r="E97" s="319" t="s">
        <v>163</v>
      </c>
      <c r="F97" s="320"/>
      <c r="G97" s="331">
        <v>9.3000000000000007</v>
      </c>
      <c r="H97" s="321" t="s">
        <v>164</v>
      </c>
      <c r="I97" s="322"/>
      <c r="J97" s="322"/>
      <c r="K97" s="322"/>
      <c r="L97" s="322"/>
    </row>
    <row r="98" spans="1:12" ht="30" customHeight="1" x14ac:dyDescent="0.2">
      <c r="A98" s="333">
        <v>6064</v>
      </c>
      <c r="B98" s="318" t="s">
        <v>286</v>
      </c>
      <c r="C98" s="319" t="s">
        <v>161</v>
      </c>
      <c r="D98" s="318" t="s">
        <v>287</v>
      </c>
      <c r="E98" s="319" t="s">
        <v>163</v>
      </c>
      <c r="F98" s="320" t="s">
        <v>49</v>
      </c>
      <c r="G98" s="331">
        <v>41.07</v>
      </c>
      <c r="H98" s="321" t="s">
        <v>288</v>
      </c>
      <c r="I98" s="322"/>
      <c r="J98" s="322"/>
      <c r="K98" s="322"/>
      <c r="L98" s="322"/>
    </row>
    <row r="99" spans="1:12" ht="30" customHeight="1" x14ac:dyDescent="0.2">
      <c r="A99" s="333" t="s">
        <v>555</v>
      </c>
      <c r="B99" s="318" t="s">
        <v>717</v>
      </c>
      <c r="C99" s="319" t="s">
        <v>158</v>
      </c>
      <c r="D99" s="318" t="s">
        <v>289</v>
      </c>
      <c r="E99" s="319" t="s">
        <v>159</v>
      </c>
      <c r="F99" s="320" t="s">
        <v>49</v>
      </c>
      <c r="G99" s="331">
        <v>3.27</v>
      </c>
      <c r="H99" s="321" t="s">
        <v>164</v>
      </c>
      <c r="I99" s="322" t="s">
        <v>157</v>
      </c>
      <c r="J99" s="322" t="s">
        <v>157</v>
      </c>
      <c r="K99" s="322"/>
      <c r="L99" s="322" t="s">
        <v>157</v>
      </c>
    </row>
    <row r="100" spans="1:12" ht="30" customHeight="1" x14ac:dyDescent="0.2">
      <c r="A100" s="333">
        <v>3265</v>
      </c>
      <c r="B100" s="318" t="s">
        <v>559</v>
      </c>
      <c r="C100" s="319" t="s">
        <v>158</v>
      </c>
      <c r="D100" s="318" t="s">
        <v>755</v>
      </c>
      <c r="E100" s="319" t="s">
        <v>159</v>
      </c>
      <c r="F100" s="320" t="s">
        <v>49</v>
      </c>
      <c r="G100" s="331">
        <v>3.69</v>
      </c>
      <c r="H100" s="323" t="s">
        <v>164</v>
      </c>
      <c r="I100" s="322" t="s">
        <v>157</v>
      </c>
      <c r="J100" s="322" t="s">
        <v>157</v>
      </c>
      <c r="K100" s="322" t="s">
        <v>157</v>
      </c>
      <c r="L100" s="322" t="s">
        <v>157</v>
      </c>
    </row>
    <row r="101" spans="1:12" ht="30" customHeight="1" x14ac:dyDescent="0.2">
      <c r="A101" s="333">
        <v>3276</v>
      </c>
      <c r="B101" s="318" t="s">
        <v>604</v>
      </c>
      <c r="C101" s="319" t="s">
        <v>158</v>
      </c>
      <c r="D101" s="318" t="s">
        <v>605</v>
      </c>
      <c r="E101" s="319" t="s">
        <v>159</v>
      </c>
      <c r="F101" s="320"/>
      <c r="G101" s="331">
        <v>5.45</v>
      </c>
      <c r="H101" s="321" t="s">
        <v>164</v>
      </c>
      <c r="I101" s="322" t="s">
        <v>157</v>
      </c>
      <c r="J101" s="322" t="s">
        <v>157</v>
      </c>
      <c r="K101" s="322"/>
      <c r="L101" s="322" t="s">
        <v>157</v>
      </c>
    </row>
    <row r="102" spans="1:12" ht="30" customHeight="1" x14ac:dyDescent="0.2">
      <c r="A102" s="333">
        <v>1961</v>
      </c>
      <c r="B102" s="318" t="s">
        <v>756</v>
      </c>
      <c r="C102" s="319" t="s">
        <v>757</v>
      </c>
      <c r="D102" s="318" t="s">
        <v>756</v>
      </c>
      <c r="E102" s="319" t="s">
        <v>757</v>
      </c>
      <c r="F102" s="320"/>
      <c r="G102" s="331">
        <v>6.01</v>
      </c>
      <c r="H102" s="321" t="s">
        <v>164</v>
      </c>
      <c r="I102" s="322" t="s">
        <v>157</v>
      </c>
      <c r="J102" s="322" t="s">
        <v>157</v>
      </c>
      <c r="K102" s="322"/>
      <c r="L102" s="322" t="s">
        <v>157</v>
      </c>
    </row>
    <row r="103" spans="1:12" ht="30" customHeight="1" x14ac:dyDescent="0.2">
      <c r="A103" s="333">
        <v>3941</v>
      </c>
      <c r="B103" s="318" t="s">
        <v>292</v>
      </c>
      <c r="C103" s="319" t="s">
        <v>290</v>
      </c>
      <c r="D103" s="318" t="s">
        <v>293</v>
      </c>
      <c r="E103" s="319" t="s">
        <v>291</v>
      </c>
      <c r="F103" s="320" t="s">
        <v>49</v>
      </c>
      <c r="G103" s="331">
        <v>9.44</v>
      </c>
      <c r="H103" s="321" t="s">
        <v>164</v>
      </c>
      <c r="I103" s="322"/>
      <c r="J103" s="322"/>
      <c r="K103" s="322"/>
      <c r="L103" s="322" t="s">
        <v>157</v>
      </c>
    </row>
    <row r="104" spans="1:12" ht="30" customHeight="1" x14ac:dyDescent="0.2">
      <c r="A104" s="333">
        <v>1755</v>
      </c>
      <c r="B104" s="318" t="s">
        <v>719</v>
      </c>
      <c r="C104" s="319" t="s">
        <v>222</v>
      </c>
      <c r="D104" s="318" t="s">
        <v>294</v>
      </c>
      <c r="E104" s="319" t="s">
        <v>222</v>
      </c>
      <c r="F104" s="320" t="s">
        <v>49</v>
      </c>
      <c r="G104" s="331">
        <v>34.22</v>
      </c>
      <c r="H104" s="321" t="s">
        <v>164</v>
      </c>
      <c r="I104" s="322" t="s">
        <v>157</v>
      </c>
      <c r="J104" s="322"/>
      <c r="K104" s="322"/>
      <c r="L104" s="322"/>
    </row>
    <row r="105" spans="1:12" ht="30" customHeight="1" x14ac:dyDescent="0.2">
      <c r="A105" s="333">
        <v>1755</v>
      </c>
      <c r="B105" s="318" t="s">
        <v>720</v>
      </c>
      <c r="C105" s="319" t="s">
        <v>222</v>
      </c>
      <c r="D105" s="318" t="s">
        <v>295</v>
      </c>
      <c r="E105" s="319" t="s">
        <v>222</v>
      </c>
      <c r="F105" s="320" t="s">
        <v>49</v>
      </c>
      <c r="G105" s="331">
        <v>17.78</v>
      </c>
      <c r="H105" s="321" t="s">
        <v>164</v>
      </c>
      <c r="I105" s="322"/>
      <c r="J105" s="322"/>
      <c r="K105" s="322"/>
      <c r="L105" s="322"/>
    </row>
    <row r="106" spans="1:12" ht="30" customHeight="1" x14ac:dyDescent="0.2">
      <c r="A106" s="333">
        <v>1103</v>
      </c>
      <c r="B106" s="318" t="s">
        <v>709</v>
      </c>
      <c r="C106" s="319" t="s">
        <v>161</v>
      </c>
      <c r="D106" s="318" t="s">
        <v>575</v>
      </c>
      <c r="E106" s="319" t="s">
        <v>163</v>
      </c>
      <c r="F106" s="320" t="s">
        <v>49</v>
      </c>
      <c r="G106" s="331">
        <v>3.14</v>
      </c>
      <c r="H106" s="321" t="s">
        <v>164</v>
      </c>
      <c r="I106" s="322" t="s">
        <v>157</v>
      </c>
      <c r="J106" s="322" t="s">
        <v>157</v>
      </c>
      <c r="K106" s="322" t="s">
        <v>157</v>
      </c>
      <c r="L106" s="322" t="s">
        <v>157</v>
      </c>
    </row>
    <row r="107" spans="1:12" ht="30" customHeight="1" x14ac:dyDescent="0.2">
      <c r="A107" s="333">
        <v>1606</v>
      </c>
      <c r="B107" s="318" t="s">
        <v>718</v>
      </c>
      <c r="C107" s="319" t="s">
        <v>205</v>
      </c>
      <c r="D107" s="318" t="s">
        <v>296</v>
      </c>
      <c r="E107" s="319" t="s">
        <v>207</v>
      </c>
      <c r="F107" s="320" t="s">
        <v>47</v>
      </c>
      <c r="G107" s="331">
        <v>30.11</v>
      </c>
      <c r="H107" s="321" t="s">
        <v>156</v>
      </c>
      <c r="I107" s="322"/>
      <c r="J107" s="322"/>
      <c r="K107" s="322"/>
      <c r="L107" s="322"/>
    </row>
    <row r="108" spans="1:12" ht="30" customHeight="1" x14ac:dyDescent="0.2">
      <c r="A108" s="333">
        <v>1640</v>
      </c>
      <c r="B108" s="318" t="s">
        <v>722</v>
      </c>
      <c r="C108" s="319" t="s">
        <v>205</v>
      </c>
      <c r="D108" s="318" t="s">
        <v>297</v>
      </c>
      <c r="E108" s="319" t="s">
        <v>207</v>
      </c>
      <c r="F108" s="320" t="s">
        <v>47</v>
      </c>
      <c r="G108" s="331">
        <v>16.41</v>
      </c>
      <c r="H108" s="321" t="s">
        <v>156</v>
      </c>
      <c r="I108" s="322" t="s">
        <v>157</v>
      </c>
      <c r="J108" s="322"/>
      <c r="K108" s="322"/>
      <c r="L108" s="322"/>
    </row>
    <row r="109" spans="1:12" ht="30" customHeight="1" x14ac:dyDescent="0.2">
      <c r="A109" s="333">
        <v>1640</v>
      </c>
      <c r="B109" s="318" t="s">
        <v>721</v>
      </c>
      <c r="C109" s="319" t="s">
        <v>205</v>
      </c>
      <c r="D109" s="318" t="s">
        <v>298</v>
      </c>
      <c r="E109" s="319" t="s">
        <v>207</v>
      </c>
      <c r="F109" s="320" t="s">
        <v>49</v>
      </c>
      <c r="G109" s="331">
        <v>8.89</v>
      </c>
      <c r="H109" s="321" t="s">
        <v>156</v>
      </c>
      <c r="I109" s="322"/>
      <c r="J109" s="322"/>
      <c r="K109" s="322"/>
      <c r="L109" s="322"/>
    </row>
    <row r="110" spans="1:12" ht="30" customHeight="1" x14ac:dyDescent="0.2">
      <c r="A110" s="333">
        <v>1639</v>
      </c>
      <c r="B110" s="318" t="s">
        <v>553</v>
      </c>
      <c r="C110" s="319" t="s">
        <v>205</v>
      </c>
      <c r="D110" s="318" t="s">
        <v>299</v>
      </c>
      <c r="E110" s="319" t="s">
        <v>207</v>
      </c>
      <c r="F110" s="320" t="s">
        <v>47</v>
      </c>
      <c r="G110" s="331">
        <v>27.37</v>
      </c>
      <c r="H110" s="321" t="s">
        <v>156</v>
      </c>
      <c r="I110" s="322"/>
      <c r="J110" s="322"/>
      <c r="K110" s="322"/>
      <c r="L110" s="322"/>
    </row>
    <row r="111" spans="1:12" ht="30" customHeight="1" x14ac:dyDescent="0.2">
      <c r="A111" s="333">
        <v>1639</v>
      </c>
      <c r="B111" s="318" t="s">
        <v>300</v>
      </c>
      <c r="C111" s="319" t="s">
        <v>205</v>
      </c>
      <c r="D111" s="318" t="s">
        <v>301</v>
      </c>
      <c r="E111" s="319" t="s">
        <v>207</v>
      </c>
      <c r="F111" s="320" t="s">
        <v>47</v>
      </c>
      <c r="G111" s="331">
        <v>14.37</v>
      </c>
      <c r="H111" s="321" t="s">
        <v>156</v>
      </c>
      <c r="I111" s="322"/>
      <c r="J111" s="322"/>
      <c r="K111" s="322"/>
      <c r="L111" s="322"/>
    </row>
    <row r="112" spans="1:12" ht="30" customHeight="1" x14ac:dyDescent="0.2">
      <c r="A112" s="333">
        <v>3146</v>
      </c>
      <c r="B112" s="318" t="s">
        <v>302</v>
      </c>
      <c r="C112" s="319" t="s">
        <v>161</v>
      </c>
      <c r="D112" s="318" t="s">
        <v>303</v>
      </c>
      <c r="E112" s="319" t="s">
        <v>163</v>
      </c>
      <c r="F112" s="320"/>
      <c r="G112" s="331">
        <v>2.71</v>
      </c>
      <c r="H112" s="321" t="s">
        <v>156</v>
      </c>
      <c r="I112" s="322"/>
      <c r="J112" s="322"/>
      <c r="K112" s="322"/>
      <c r="L112" s="322"/>
    </row>
    <row r="113" spans="1:12" ht="30" customHeight="1" x14ac:dyDescent="0.2">
      <c r="A113" s="333">
        <v>5215</v>
      </c>
      <c r="B113" s="318" t="s">
        <v>786</v>
      </c>
      <c r="C113" s="319" t="s">
        <v>158</v>
      </c>
      <c r="D113" s="318" t="s">
        <v>304</v>
      </c>
      <c r="E113" s="319" t="s">
        <v>159</v>
      </c>
      <c r="F113" s="320" t="s">
        <v>49</v>
      </c>
      <c r="G113" s="331">
        <v>53.4</v>
      </c>
      <c r="H113" s="321" t="s">
        <v>164</v>
      </c>
      <c r="I113" s="322"/>
      <c r="J113" s="322"/>
      <c r="K113" s="322"/>
      <c r="L113" s="322" t="s">
        <v>157</v>
      </c>
    </row>
    <row r="114" spans="1:12" ht="30" customHeight="1" x14ac:dyDescent="0.2">
      <c r="A114" s="333">
        <v>3868</v>
      </c>
      <c r="B114" s="318" t="s">
        <v>787</v>
      </c>
      <c r="C114" s="319" t="s">
        <v>158</v>
      </c>
      <c r="D114" s="318" t="s">
        <v>312</v>
      </c>
      <c r="E114" s="319" t="s">
        <v>159</v>
      </c>
      <c r="F114" s="320"/>
      <c r="G114" s="331">
        <v>11.63</v>
      </c>
      <c r="H114" s="321" t="s">
        <v>156</v>
      </c>
      <c r="I114" s="322"/>
      <c r="J114" s="322"/>
      <c r="K114" s="322"/>
      <c r="L114" s="322" t="s">
        <v>157</v>
      </c>
    </row>
    <row r="115" spans="1:12" ht="30" customHeight="1" x14ac:dyDescent="0.2">
      <c r="A115" s="333">
        <v>3174</v>
      </c>
      <c r="B115" s="318" t="s">
        <v>305</v>
      </c>
      <c r="C115" s="319" t="s">
        <v>161</v>
      </c>
      <c r="D115" s="318" t="s">
        <v>306</v>
      </c>
      <c r="E115" s="319" t="s">
        <v>163</v>
      </c>
      <c r="F115" s="320" t="s">
        <v>49</v>
      </c>
      <c r="G115" s="331">
        <v>7.25</v>
      </c>
      <c r="H115" s="321" t="s">
        <v>164</v>
      </c>
      <c r="I115" s="322" t="s">
        <v>157</v>
      </c>
      <c r="J115" s="322" t="s">
        <v>157</v>
      </c>
      <c r="K115" s="322"/>
      <c r="L115" s="322" t="s">
        <v>157</v>
      </c>
    </row>
    <row r="116" spans="1:12" ht="30" customHeight="1" x14ac:dyDescent="0.2">
      <c r="A116" s="333">
        <v>3255</v>
      </c>
      <c r="B116" s="318" t="s">
        <v>608</v>
      </c>
      <c r="C116" s="319" t="s">
        <v>158</v>
      </c>
      <c r="D116" s="318" t="s">
        <v>609</v>
      </c>
      <c r="E116" s="319" t="s">
        <v>159</v>
      </c>
      <c r="F116" s="320" t="s">
        <v>49</v>
      </c>
      <c r="G116" s="331">
        <v>4.37</v>
      </c>
      <c r="H116" s="321" t="s">
        <v>164</v>
      </c>
      <c r="I116" s="322" t="s">
        <v>157</v>
      </c>
      <c r="J116" s="322" t="s">
        <v>157</v>
      </c>
      <c r="K116" s="322" t="s">
        <v>157</v>
      </c>
      <c r="L116" s="322" t="s">
        <v>157</v>
      </c>
    </row>
    <row r="117" spans="1:12" ht="30" customHeight="1" x14ac:dyDescent="0.2">
      <c r="A117" s="333">
        <v>1171</v>
      </c>
      <c r="B117" s="318" t="s">
        <v>560</v>
      </c>
      <c r="C117" s="319" t="s">
        <v>158</v>
      </c>
      <c r="D117" s="318" t="s">
        <v>561</v>
      </c>
      <c r="E117" s="319" t="s">
        <v>159</v>
      </c>
      <c r="F117" s="320" t="s">
        <v>49</v>
      </c>
      <c r="G117" s="331">
        <v>5.33</v>
      </c>
      <c r="H117" s="321" t="s">
        <v>164</v>
      </c>
      <c r="I117" s="322" t="s">
        <v>157</v>
      </c>
      <c r="J117" s="322" t="s">
        <v>157</v>
      </c>
      <c r="K117" s="322" t="s">
        <v>157</v>
      </c>
      <c r="L117" s="322" t="s">
        <v>157</v>
      </c>
    </row>
    <row r="118" spans="1:12" ht="30" customHeight="1" x14ac:dyDescent="0.2">
      <c r="A118" s="333">
        <v>6198</v>
      </c>
      <c r="B118" s="318" t="s">
        <v>662</v>
      </c>
      <c r="C118" s="319" t="s">
        <v>161</v>
      </c>
      <c r="D118" s="318" t="s">
        <v>663</v>
      </c>
      <c r="E118" s="319" t="s">
        <v>163</v>
      </c>
      <c r="F118" s="320" t="s">
        <v>47</v>
      </c>
      <c r="G118" s="331">
        <v>3</v>
      </c>
      <c r="H118" s="321" t="s">
        <v>164</v>
      </c>
      <c r="I118" s="322" t="s">
        <v>157</v>
      </c>
      <c r="J118" s="322" t="s">
        <v>157</v>
      </c>
      <c r="K118" s="322" t="s">
        <v>157</v>
      </c>
      <c r="L118" s="322" t="s">
        <v>157</v>
      </c>
    </row>
    <row r="119" spans="1:12" ht="30" customHeight="1" x14ac:dyDescent="0.2">
      <c r="A119" s="333">
        <v>6127</v>
      </c>
      <c r="B119" s="318" t="s">
        <v>758</v>
      </c>
      <c r="C119" s="319" t="s">
        <v>161</v>
      </c>
      <c r="D119" s="318" t="s">
        <v>759</v>
      </c>
      <c r="E119" s="319" t="s">
        <v>163</v>
      </c>
      <c r="F119" s="320" t="s">
        <v>49</v>
      </c>
      <c r="G119" s="331">
        <v>4.08</v>
      </c>
      <c r="H119" s="321" t="s">
        <v>164</v>
      </c>
      <c r="I119" s="322" t="s">
        <v>157</v>
      </c>
      <c r="J119" s="322" t="s">
        <v>157</v>
      </c>
      <c r="K119" s="322" t="s">
        <v>157</v>
      </c>
      <c r="L119" s="322" t="s">
        <v>157</v>
      </c>
    </row>
    <row r="120" spans="1:12" ht="30" customHeight="1" x14ac:dyDescent="0.2">
      <c r="A120" s="333">
        <v>3225</v>
      </c>
      <c r="B120" s="318" t="s">
        <v>760</v>
      </c>
      <c r="C120" s="319" t="s">
        <v>161</v>
      </c>
      <c r="D120" s="318" t="s">
        <v>761</v>
      </c>
      <c r="E120" s="319" t="s">
        <v>163</v>
      </c>
      <c r="F120" s="320" t="s">
        <v>49</v>
      </c>
      <c r="G120" s="331">
        <v>3.96</v>
      </c>
      <c r="H120" s="321" t="s">
        <v>164</v>
      </c>
      <c r="I120" s="322" t="s">
        <v>157</v>
      </c>
      <c r="J120" s="322" t="s">
        <v>157</v>
      </c>
      <c r="K120" s="322" t="s">
        <v>157</v>
      </c>
      <c r="L120" s="322" t="s">
        <v>157</v>
      </c>
    </row>
    <row r="121" spans="1:12" ht="30" customHeight="1" x14ac:dyDescent="0.2">
      <c r="A121" s="333">
        <v>6198</v>
      </c>
      <c r="B121" s="318" t="s">
        <v>579</v>
      </c>
      <c r="C121" s="319" t="s">
        <v>161</v>
      </c>
      <c r="D121" s="318" t="s">
        <v>307</v>
      </c>
      <c r="E121" s="319" t="s">
        <v>163</v>
      </c>
      <c r="F121" s="320" t="s">
        <v>47</v>
      </c>
      <c r="G121" s="331">
        <v>3</v>
      </c>
      <c r="H121" s="323" t="s">
        <v>164</v>
      </c>
      <c r="I121" s="322" t="s">
        <v>157</v>
      </c>
      <c r="J121" s="322" t="s">
        <v>157</v>
      </c>
      <c r="K121" s="322" t="s">
        <v>157</v>
      </c>
      <c r="L121" s="322" t="s">
        <v>157</v>
      </c>
    </row>
    <row r="122" spans="1:12" ht="30" customHeight="1" x14ac:dyDescent="0.2">
      <c r="A122" s="333">
        <v>3194</v>
      </c>
      <c r="B122" s="318" t="s">
        <v>308</v>
      </c>
      <c r="C122" s="319" t="s">
        <v>158</v>
      </c>
      <c r="D122" s="318" t="s">
        <v>309</v>
      </c>
      <c r="E122" s="319" t="s">
        <v>159</v>
      </c>
      <c r="F122" s="320" t="s">
        <v>49</v>
      </c>
      <c r="G122" s="331">
        <v>2.71</v>
      </c>
      <c r="H122" s="321" t="s">
        <v>164</v>
      </c>
      <c r="I122" s="322" t="s">
        <v>157</v>
      </c>
      <c r="J122" s="322"/>
      <c r="K122" s="322"/>
      <c r="L122" s="322" t="s">
        <v>157</v>
      </c>
    </row>
    <row r="123" spans="1:12" ht="30" customHeight="1" x14ac:dyDescent="0.2">
      <c r="A123" s="333">
        <v>3190</v>
      </c>
      <c r="B123" s="318" t="s">
        <v>724</v>
      </c>
      <c r="C123" s="319" t="s">
        <v>158</v>
      </c>
      <c r="D123" s="318" t="s">
        <v>581</v>
      </c>
      <c r="E123" s="319" t="s">
        <v>159</v>
      </c>
      <c r="F123" s="320" t="s">
        <v>49</v>
      </c>
      <c r="G123" s="331">
        <v>4.78</v>
      </c>
      <c r="H123" s="321" t="s">
        <v>164</v>
      </c>
      <c r="I123" s="322" t="s">
        <v>157</v>
      </c>
      <c r="J123" s="322" t="s">
        <v>157</v>
      </c>
      <c r="K123" s="322" t="s">
        <v>157</v>
      </c>
      <c r="L123" s="322" t="s">
        <v>157</v>
      </c>
    </row>
    <row r="124" spans="1:12" ht="30" customHeight="1" x14ac:dyDescent="0.2">
      <c r="A124" s="333" t="s">
        <v>310</v>
      </c>
      <c r="B124" s="318" t="s">
        <v>723</v>
      </c>
      <c r="C124" s="319" t="s">
        <v>158</v>
      </c>
      <c r="D124" s="318" t="s">
        <v>580</v>
      </c>
      <c r="E124" s="319" t="s">
        <v>159</v>
      </c>
      <c r="F124" s="320" t="s">
        <v>49</v>
      </c>
      <c r="G124" s="331">
        <v>5.45</v>
      </c>
      <c r="H124" s="321" t="s">
        <v>164</v>
      </c>
      <c r="I124" s="322" t="s">
        <v>157</v>
      </c>
      <c r="J124" s="322" t="s">
        <v>157</v>
      </c>
      <c r="K124" s="322" t="s">
        <v>157</v>
      </c>
      <c r="L124" s="322" t="s">
        <v>157</v>
      </c>
    </row>
    <row r="125" spans="1:12" ht="30" customHeight="1" x14ac:dyDescent="0.2">
      <c r="A125" s="333">
        <v>1115</v>
      </c>
      <c r="B125" s="318" t="s">
        <v>664</v>
      </c>
      <c r="C125" s="319" t="s">
        <v>226</v>
      </c>
      <c r="D125" s="318" t="s">
        <v>311</v>
      </c>
      <c r="E125" s="319" t="s">
        <v>226</v>
      </c>
      <c r="F125" s="320" t="s">
        <v>49</v>
      </c>
      <c r="G125" s="331">
        <v>5.19</v>
      </c>
      <c r="H125" s="321" t="s">
        <v>164</v>
      </c>
      <c r="I125" s="322" t="s">
        <v>157</v>
      </c>
      <c r="J125" s="322" t="s">
        <v>157</v>
      </c>
      <c r="K125" s="322"/>
      <c r="L125" s="322" t="s">
        <v>157</v>
      </c>
    </row>
    <row r="126" spans="1:12" ht="30" customHeight="1" x14ac:dyDescent="0.2">
      <c r="A126" s="333">
        <v>3703</v>
      </c>
      <c r="B126" s="318" t="s">
        <v>762</v>
      </c>
      <c r="C126" s="319" t="s">
        <v>158</v>
      </c>
      <c r="D126" s="318" t="s">
        <v>763</v>
      </c>
      <c r="E126" s="319" t="s">
        <v>159</v>
      </c>
      <c r="F126" s="320"/>
      <c r="G126" s="331">
        <v>3.82</v>
      </c>
      <c r="H126" s="321" t="s">
        <v>164</v>
      </c>
      <c r="I126" s="322" t="s">
        <v>157</v>
      </c>
      <c r="J126" s="322" t="s">
        <v>157</v>
      </c>
      <c r="K126" s="322"/>
      <c r="L126" s="322" t="s">
        <v>157</v>
      </c>
    </row>
    <row r="127" spans="1:12" ht="30" customHeight="1" x14ac:dyDescent="0.2">
      <c r="A127" s="333">
        <v>1843</v>
      </c>
      <c r="B127" s="318" t="s">
        <v>583</v>
      </c>
      <c r="C127" s="319" t="s">
        <v>158</v>
      </c>
      <c r="D127" s="318" t="s">
        <v>582</v>
      </c>
      <c r="E127" s="319" t="s">
        <v>159</v>
      </c>
      <c r="F127" s="320"/>
      <c r="G127" s="331">
        <v>5.0599999999999996</v>
      </c>
      <c r="H127" s="321" t="s">
        <v>164</v>
      </c>
      <c r="I127" s="322" t="s">
        <v>157</v>
      </c>
      <c r="J127" s="322" t="s">
        <v>157</v>
      </c>
      <c r="K127" s="322"/>
      <c r="L127" s="322" t="s">
        <v>157</v>
      </c>
    </row>
    <row r="128" spans="1:12" ht="30" customHeight="1" x14ac:dyDescent="0.2">
      <c r="A128" s="333">
        <v>6269</v>
      </c>
      <c r="B128" s="318" t="s">
        <v>764</v>
      </c>
      <c r="C128" s="319" t="s">
        <v>158</v>
      </c>
      <c r="D128" s="318" t="s">
        <v>765</v>
      </c>
      <c r="E128" s="319" t="s">
        <v>159</v>
      </c>
      <c r="F128" s="320"/>
      <c r="G128" s="331">
        <v>3.41</v>
      </c>
      <c r="H128" s="321" t="s">
        <v>164</v>
      </c>
      <c r="I128" s="322" t="s">
        <v>157</v>
      </c>
      <c r="J128" s="322" t="s">
        <v>157</v>
      </c>
      <c r="K128" s="322" t="s">
        <v>157</v>
      </c>
      <c r="L128" s="322" t="s">
        <v>157</v>
      </c>
    </row>
    <row r="129" spans="1:12" ht="30" customHeight="1" x14ac:dyDescent="0.2">
      <c r="A129" s="333" t="s">
        <v>665</v>
      </c>
      <c r="B129" s="318" t="s">
        <v>666</v>
      </c>
      <c r="C129" s="319" t="s">
        <v>158</v>
      </c>
      <c r="D129" s="318" t="s">
        <v>667</v>
      </c>
      <c r="E129" s="319" t="s">
        <v>159</v>
      </c>
      <c r="F129" s="320"/>
      <c r="G129" s="331">
        <v>2.71</v>
      </c>
      <c r="H129" s="323" t="s">
        <v>164</v>
      </c>
      <c r="I129" s="322"/>
      <c r="J129" s="322"/>
      <c r="K129" s="322"/>
      <c r="L129" s="322" t="s">
        <v>157</v>
      </c>
    </row>
    <row r="130" spans="1:12" ht="30" customHeight="1" x14ac:dyDescent="0.2">
      <c r="A130" s="333">
        <v>3112</v>
      </c>
      <c r="B130" s="318" t="s">
        <v>313</v>
      </c>
      <c r="C130" s="319" t="s">
        <v>314</v>
      </c>
      <c r="D130" s="318" t="s">
        <v>315</v>
      </c>
      <c r="E130" s="319" t="s">
        <v>316</v>
      </c>
      <c r="F130" s="320" t="s">
        <v>49</v>
      </c>
      <c r="G130" s="331">
        <v>1.77</v>
      </c>
      <c r="H130" s="321" t="s">
        <v>164</v>
      </c>
      <c r="I130" s="322" t="s">
        <v>157</v>
      </c>
      <c r="J130" s="322" t="s">
        <v>157</v>
      </c>
      <c r="K130" s="322" t="s">
        <v>157</v>
      </c>
      <c r="L130" s="322"/>
    </row>
    <row r="131" spans="1:12" ht="30" customHeight="1" x14ac:dyDescent="0.2">
      <c r="A131" s="333">
        <v>1052</v>
      </c>
      <c r="B131" s="318" t="s">
        <v>317</v>
      </c>
      <c r="C131" s="319" t="s">
        <v>318</v>
      </c>
      <c r="D131" s="318" t="s">
        <v>319</v>
      </c>
      <c r="E131" s="319" t="s">
        <v>320</v>
      </c>
      <c r="F131" s="320"/>
      <c r="G131" s="331">
        <v>2.59</v>
      </c>
      <c r="H131" s="321" t="s">
        <v>164</v>
      </c>
      <c r="I131" s="322" t="s">
        <v>157</v>
      </c>
      <c r="J131" s="322" t="s">
        <v>157</v>
      </c>
      <c r="K131" s="322"/>
      <c r="L131" s="322"/>
    </row>
    <row r="132" spans="1:12" ht="30" customHeight="1" x14ac:dyDescent="0.2">
      <c r="A132" s="333">
        <v>3925</v>
      </c>
      <c r="B132" s="318" t="s">
        <v>585</v>
      </c>
      <c r="C132" s="319" t="s">
        <v>158</v>
      </c>
      <c r="D132" s="318" t="s">
        <v>321</v>
      </c>
      <c r="E132" s="319" t="s">
        <v>159</v>
      </c>
      <c r="F132" s="320" t="s">
        <v>49</v>
      </c>
      <c r="G132" s="331">
        <v>12.73</v>
      </c>
      <c r="H132" s="321" t="s">
        <v>156</v>
      </c>
      <c r="I132" s="322" t="s">
        <v>157</v>
      </c>
      <c r="J132" s="322"/>
      <c r="K132" s="322"/>
      <c r="L132" s="322"/>
    </row>
    <row r="133" spans="1:12" ht="30" customHeight="1" x14ac:dyDescent="0.2">
      <c r="A133" s="333">
        <v>1324</v>
      </c>
      <c r="B133" s="318" t="s">
        <v>589</v>
      </c>
      <c r="C133" s="319" t="s">
        <v>323</v>
      </c>
      <c r="D133" s="318" t="s">
        <v>327</v>
      </c>
      <c r="E133" s="319" t="s">
        <v>323</v>
      </c>
      <c r="F133" s="320" t="s">
        <v>49</v>
      </c>
      <c r="G133" s="331">
        <v>19.850000000000001</v>
      </c>
      <c r="H133" s="321" t="s">
        <v>156</v>
      </c>
      <c r="I133" s="322" t="s">
        <v>157</v>
      </c>
      <c r="J133" s="322"/>
      <c r="K133" s="322"/>
      <c r="L133" s="322"/>
    </row>
    <row r="134" spans="1:12" ht="30" customHeight="1" x14ac:dyDescent="0.2">
      <c r="A134" s="333">
        <v>5113</v>
      </c>
      <c r="B134" s="318" t="s">
        <v>584</v>
      </c>
      <c r="C134" s="319" t="s">
        <v>158</v>
      </c>
      <c r="D134" s="318" t="s">
        <v>322</v>
      </c>
      <c r="E134" s="319" t="s">
        <v>159</v>
      </c>
      <c r="F134" s="320" t="s">
        <v>49</v>
      </c>
      <c r="G134" s="331">
        <v>12.73</v>
      </c>
      <c r="H134" s="321" t="s">
        <v>156</v>
      </c>
      <c r="I134" s="322" t="s">
        <v>157</v>
      </c>
      <c r="J134" s="322"/>
      <c r="K134" s="322"/>
      <c r="L134" s="322"/>
    </row>
    <row r="135" spans="1:12" ht="30" customHeight="1" x14ac:dyDescent="0.2">
      <c r="A135" s="333">
        <v>1444</v>
      </c>
      <c r="B135" s="324" t="s">
        <v>586</v>
      </c>
      <c r="C135" s="319" t="s">
        <v>323</v>
      </c>
      <c r="D135" s="318" t="s">
        <v>324</v>
      </c>
      <c r="E135" s="319" t="s">
        <v>323</v>
      </c>
      <c r="F135" s="320" t="s">
        <v>49</v>
      </c>
      <c r="G135" s="331">
        <v>15.04</v>
      </c>
      <c r="H135" s="321" t="s">
        <v>156</v>
      </c>
      <c r="I135" s="322" t="s">
        <v>157</v>
      </c>
      <c r="J135" s="322"/>
      <c r="K135" s="322"/>
      <c r="L135" s="322"/>
    </row>
    <row r="136" spans="1:12" ht="30" customHeight="1" x14ac:dyDescent="0.2">
      <c r="A136" s="333">
        <v>5107</v>
      </c>
      <c r="B136" s="318" t="s">
        <v>587</v>
      </c>
      <c r="C136" s="319" t="s">
        <v>158</v>
      </c>
      <c r="D136" s="318" t="s">
        <v>325</v>
      </c>
      <c r="E136" s="319" t="s">
        <v>159</v>
      </c>
      <c r="F136" s="320" t="s">
        <v>49</v>
      </c>
      <c r="G136" s="331">
        <v>12.73</v>
      </c>
      <c r="H136" s="323" t="s">
        <v>156</v>
      </c>
      <c r="I136" s="322" t="s">
        <v>157</v>
      </c>
      <c r="J136" s="322"/>
      <c r="K136" s="322"/>
      <c r="L136" s="322"/>
    </row>
    <row r="137" spans="1:12" ht="30" customHeight="1" x14ac:dyDescent="0.2">
      <c r="A137" s="333">
        <v>3585</v>
      </c>
      <c r="B137" s="318" t="s">
        <v>588</v>
      </c>
      <c r="C137" s="319" t="s">
        <v>158</v>
      </c>
      <c r="D137" s="318" t="s">
        <v>326</v>
      </c>
      <c r="E137" s="319" t="s">
        <v>159</v>
      </c>
      <c r="F137" s="320" t="s">
        <v>49</v>
      </c>
      <c r="G137" s="331">
        <v>12.73</v>
      </c>
      <c r="H137" s="321" t="s">
        <v>156</v>
      </c>
      <c r="I137" s="322" t="s">
        <v>157</v>
      </c>
      <c r="J137" s="322"/>
      <c r="K137" s="322"/>
      <c r="L137" s="322"/>
    </row>
    <row r="138" spans="1:12" ht="30" customHeight="1" x14ac:dyDescent="0.2">
      <c r="A138" s="333">
        <v>5114</v>
      </c>
      <c r="B138" s="318" t="s">
        <v>590</v>
      </c>
      <c r="C138" s="319" t="s">
        <v>158</v>
      </c>
      <c r="D138" s="318" t="s">
        <v>328</v>
      </c>
      <c r="E138" s="319" t="s">
        <v>159</v>
      </c>
      <c r="F138" s="320" t="s">
        <v>49</v>
      </c>
      <c r="G138" s="331">
        <v>10.67</v>
      </c>
      <c r="H138" s="321" t="s">
        <v>156</v>
      </c>
      <c r="I138" s="322" t="s">
        <v>157</v>
      </c>
      <c r="J138" s="322"/>
      <c r="K138" s="322"/>
      <c r="L138" s="322"/>
    </row>
    <row r="139" spans="1:12" ht="30" customHeight="1" x14ac:dyDescent="0.2">
      <c r="A139" s="333">
        <v>3626</v>
      </c>
      <c r="B139" s="318" t="s">
        <v>766</v>
      </c>
      <c r="C139" s="319" t="s">
        <v>158</v>
      </c>
      <c r="D139" s="318" t="s">
        <v>767</v>
      </c>
      <c r="E139" s="319" t="s">
        <v>159</v>
      </c>
      <c r="F139" s="320"/>
      <c r="G139" s="331">
        <v>2.71</v>
      </c>
      <c r="H139" s="321" t="s">
        <v>164</v>
      </c>
      <c r="I139" s="322" t="s">
        <v>157</v>
      </c>
      <c r="J139" s="322"/>
      <c r="K139" s="322"/>
      <c r="L139" s="322" t="s">
        <v>157</v>
      </c>
    </row>
    <row r="140" spans="1:12" ht="30" customHeight="1" x14ac:dyDescent="0.2">
      <c r="A140" s="333">
        <v>1154</v>
      </c>
      <c r="B140" s="318" t="s">
        <v>668</v>
      </c>
      <c r="C140" s="319" t="s">
        <v>329</v>
      </c>
      <c r="D140" s="318" t="s">
        <v>330</v>
      </c>
      <c r="E140" s="319" t="s">
        <v>244</v>
      </c>
      <c r="F140" s="320" t="s">
        <v>49</v>
      </c>
      <c r="G140" s="331">
        <v>19.850000000000001</v>
      </c>
      <c r="H140" s="321" t="s">
        <v>156</v>
      </c>
      <c r="I140" s="322" t="s">
        <v>157</v>
      </c>
      <c r="J140" s="322"/>
      <c r="K140" s="322"/>
      <c r="L140" s="322"/>
    </row>
    <row r="141" spans="1:12" ht="30" customHeight="1" x14ac:dyDescent="0.2">
      <c r="A141" s="333">
        <v>1027</v>
      </c>
      <c r="B141" s="318" t="s">
        <v>669</v>
      </c>
      <c r="C141" s="319" t="s">
        <v>331</v>
      </c>
      <c r="D141" s="318" t="s">
        <v>332</v>
      </c>
      <c r="E141" s="319" t="s">
        <v>167</v>
      </c>
      <c r="F141" s="320" t="s">
        <v>49</v>
      </c>
      <c r="G141" s="331">
        <v>20.52</v>
      </c>
      <c r="H141" s="321" t="s">
        <v>156</v>
      </c>
      <c r="I141" s="322" t="s">
        <v>157</v>
      </c>
      <c r="J141" s="322" t="s">
        <v>157</v>
      </c>
      <c r="K141" s="322"/>
      <c r="L141" s="322"/>
    </row>
    <row r="142" spans="1:12" ht="30" customHeight="1" x14ac:dyDescent="0.2">
      <c r="A142" s="333" t="s">
        <v>333</v>
      </c>
      <c r="B142" s="318" t="s">
        <v>670</v>
      </c>
      <c r="C142" s="319" t="s">
        <v>334</v>
      </c>
      <c r="D142" s="318" t="s">
        <v>337</v>
      </c>
      <c r="E142" s="319" t="s">
        <v>336</v>
      </c>
      <c r="F142" s="320" t="s">
        <v>49</v>
      </c>
      <c r="G142" s="331">
        <v>43.81</v>
      </c>
      <c r="H142" s="321" t="s">
        <v>156</v>
      </c>
      <c r="I142" s="322"/>
      <c r="J142" s="322"/>
      <c r="K142" s="322"/>
      <c r="L142" s="322"/>
    </row>
    <row r="143" spans="1:12" ht="30" customHeight="1" x14ac:dyDescent="0.2">
      <c r="A143" s="333" t="s">
        <v>333</v>
      </c>
      <c r="B143" s="318" t="s">
        <v>671</v>
      </c>
      <c r="C143" s="319" t="s">
        <v>334</v>
      </c>
      <c r="D143" s="318" t="s">
        <v>335</v>
      </c>
      <c r="E143" s="319" t="s">
        <v>336</v>
      </c>
      <c r="F143" s="320" t="s">
        <v>49</v>
      </c>
      <c r="G143" s="331">
        <v>22.59</v>
      </c>
      <c r="H143" s="321" t="s">
        <v>156</v>
      </c>
      <c r="I143" s="322"/>
      <c r="J143" s="322"/>
      <c r="K143" s="322"/>
      <c r="L143" s="322"/>
    </row>
    <row r="144" spans="1:12" ht="30" customHeight="1" x14ac:dyDescent="0.2">
      <c r="A144" s="333">
        <v>6005</v>
      </c>
      <c r="B144" s="318" t="s">
        <v>672</v>
      </c>
      <c r="C144" s="319" t="s">
        <v>338</v>
      </c>
      <c r="D144" s="318" t="s">
        <v>341</v>
      </c>
      <c r="E144" s="319" t="s">
        <v>340</v>
      </c>
      <c r="F144" s="320" t="s">
        <v>49</v>
      </c>
      <c r="G144" s="331">
        <v>35.880000000000003</v>
      </c>
      <c r="H144" s="321" t="s">
        <v>156</v>
      </c>
      <c r="I144" s="322" t="s">
        <v>157</v>
      </c>
      <c r="J144" s="322"/>
      <c r="K144" s="322"/>
      <c r="L144" s="322"/>
    </row>
    <row r="145" spans="1:12" ht="30" customHeight="1" x14ac:dyDescent="0.2">
      <c r="A145" s="333">
        <v>6005</v>
      </c>
      <c r="B145" s="318" t="s">
        <v>673</v>
      </c>
      <c r="C145" s="319" t="s">
        <v>338</v>
      </c>
      <c r="D145" s="318" t="s">
        <v>339</v>
      </c>
      <c r="E145" s="319" t="s">
        <v>340</v>
      </c>
      <c r="F145" s="320" t="s">
        <v>49</v>
      </c>
      <c r="G145" s="331">
        <v>18.62</v>
      </c>
      <c r="H145" s="321" t="s">
        <v>156</v>
      </c>
      <c r="I145" s="322"/>
      <c r="J145" s="322"/>
      <c r="K145" s="322"/>
      <c r="L145" s="322"/>
    </row>
    <row r="146" spans="1:12" ht="30" customHeight="1" x14ac:dyDescent="0.2">
      <c r="A146" s="333">
        <v>1101</v>
      </c>
      <c r="B146" s="318" t="s">
        <v>342</v>
      </c>
      <c r="C146" s="319" t="s">
        <v>161</v>
      </c>
      <c r="D146" s="318" t="s">
        <v>343</v>
      </c>
      <c r="E146" s="319" t="s">
        <v>163</v>
      </c>
      <c r="F146" s="320"/>
      <c r="G146" s="331">
        <v>1.77</v>
      </c>
      <c r="H146" s="321" t="s">
        <v>164</v>
      </c>
      <c r="I146" s="322" t="s">
        <v>157</v>
      </c>
      <c r="J146" s="322" t="s">
        <v>157</v>
      </c>
      <c r="K146" s="322"/>
      <c r="L146" s="322"/>
    </row>
    <row r="147" spans="1:12" ht="30" customHeight="1" x14ac:dyDescent="0.2">
      <c r="A147" s="333">
        <v>1151</v>
      </c>
      <c r="B147" s="318" t="s">
        <v>344</v>
      </c>
      <c r="C147" s="319" t="s">
        <v>161</v>
      </c>
      <c r="D147" s="318" t="s">
        <v>345</v>
      </c>
      <c r="E147" s="319" t="s">
        <v>161</v>
      </c>
      <c r="F147" s="320"/>
      <c r="G147" s="331">
        <v>2.04</v>
      </c>
      <c r="H147" s="321" t="s">
        <v>164</v>
      </c>
      <c r="I147" s="322" t="s">
        <v>157</v>
      </c>
      <c r="J147" s="322" t="s">
        <v>157</v>
      </c>
      <c r="K147" s="322"/>
      <c r="L147" s="322"/>
    </row>
    <row r="148" spans="1:12" ht="30" customHeight="1" x14ac:dyDescent="0.2">
      <c r="A148" s="333">
        <v>6025</v>
      </c>
      <c r="B148" s="318" t="s">
        <v>697</v>
      </c>
      <c r="C148" s="319" t="s">
        <v>161</v>
      </c>
      <c r="D148" s="318" t="s">
        <v>346</v>
      </c>
      <c r="E148" s="319" t="s">
        <v>163</v>
      </c>
      <c r="F148" s="320"/>
      <c r="G148" s="331">
        <v>5.45</v>
      </c>
      <c r="H148" s="321" t="s">
        <v>156</v>
      </c>
      <c r="I148" s="322" t="s">
        <v>157</v>
      </c>
      <c r="J148" s="322"/>
      <c r="K148" s="322"/>
      <c r="L148" s="322"/>
    </row>
    <row r="149" spans="1:12" ht="30" customHeight="1" x14ac:dyDescent="0.2">
      <c r="A149" s="333">
        <v>5119</v>
      </c>
      <c r="B149" s="318" t="s">
        <v>768</v>
      </c>
      <c r="C149" s="319" t="s">
        <v>347</v>
      </c>
      <c r="D149" s="318" t="s">
        <v>348</v>
      </c>
      <c r="E149" s="319" t="s">
        <v>349</v>
      </c>
      <c r="F149" s="320"/>
      <c r="G149" s="331">
        <v>10.119999999999999</v>
      </c>
      <c r="H149" s="321" t="s">
        <v>156</v>
      </c>
      <c r="I149" s="322"/>
      <c r="J149" s="322"/>
      <c r="K149" s="322"/>
      <c r="L149" s="322"/>
    </row>
    <row r="150" spans="1:12" ht="30" customHeight="1" x14ac:dyDescent="0.2">
      <c r="A150" s="333">
        <v>1541</v>
      </c>
      <c r="B150" s="318" t="s">
        <v>769</v>
      </c>
      <c r="C150" s="319" t="s">
        <v>277</v>
      </c>
      <c r="D150" s="318" t="s">
        <v>350</v>
      </c>
      <c r="E150" s="319" t="s">
        <v>279</v>
      </c>
      <c r="F150" s="320" t="s">
        <v>49</v>
      </c>
      <c r="G150" s="331">
        <v>9.0299999999999994</v>
      </c>
      <c r="H150" s="321" t="s">
        <v>156</v>
      </c>
      <c r="I150" s="322"/>
      <c r="J150" s="322"/>
      <c r="K150" s="322"/>
      <c r="L150" s="322"/>
    </row>
    <row r="151" spans="1:12" ht="30" customHeight="1" x14ac:dyDescent="0.2">
      <c r="A151" s="333">
        <v>5159</v>
      </c>
      <c r="B151" s="318" t="s">
        <v>351</v>
      </c>
      <c r="C151" s="319" t="s">
        <v>158</v>
      </c>
      <c r="D151" s="318" t="s">
        <v>352</v>
      </c>
      <c r="E151" s="319" t="s">
        <v>159</v>
      </c>
      <c r="F151" s="320"/>
      <c r="G151" s="331">
        <v>4.08</v>
      </c>
      <c r="H151" s="321" t="s">
        <v>164</v>
      </c>
      <c r="I151" s="322" t="s">
        <v>157</v>
      </c>
      <c r="J151" s="322"/>
      <c r="K151" s="322"/>
      <c r="L151" s="322" t="s">
        <v>157</v>
      </c>
    </row>
    <row r="152" spans="1:12" ht="30" customHeight="1" x14ac:dyDescent="0.2">
      <c r="A152" s="333">
        <v>3073</v>
      </c>
      <c r="B152" s="318" t="s">
        <v>353</v>
      </c>
      <c r="C152" s="319" t="s">
        <v>318</v>
      </c>
      <c r="D152" s="318" t="s">
        <v>354</v>
      </c>
      <c r="E152" s="319" t="s">
        <v>320</v>
      </c>
      <c r="F152" s="320"/>
      <c r="G152" s="331">
        <v>3.27</v>
      </c>
      <c r="H152" s="321" t="s">
        <v>164</v>
      </c>
      <c r="I152" s="322" t="s">
        <v>157</v>
      </c>
      <c r="J152" s="322" t="s">
        <v>157</v>
      </c>
      <c r="K152" s="322"/>
      <c r="L152" s="322" t="s">
        <v>157</v>
      </c>
    </row>
    <row r="153" spans="1:12" ht="30" customHeight="1" x14ac:dyDescent="0.2">
      <c r="A153" s="333">
        <v>6584</v>
      </c>
      <c r="B153" s="318" t="s">
        <v>674</v>
      </c>
      <c r="C153" s="319" t="s">
        <v>675</v>
      </c>
      <c r="D153" s="318" t="s">
        <v>676</v>
      </c>
      <c r="E153" s="319" t="s">
        <v>677</v>
      </c>
      <c r="F153" s="320"/>
      <c r="G153" s="331">
        <v>16.41</v>
      </c>
      <c r="H153" s="321" t="s">
        <v>156</v>
      </c>
      <c r="I153" s="322"/>
      <c r="J153" s="322"/>
      <c r="K153" s="322"/>
      <c r="L153" s="322"/>
    </row>
    <row r="154" spans="1:12" ht="30" customHeight="1" x14ac:dyDescent="0.2">
      <c r="A154" s="333">
        <v>1576</v>
      </c>
      <c r="B154" s="318" t="s">
        <v>592</v>
      </c>
      <c r="C154" s="319" t="s">
        <v>161</v>
      </c>
      <c r="D154" s="318" t="s">
        <v>355</v>
      </c>
      <c r="E154" s="319" t="s">
        <v>163</v>
      </c>
      <c r="F154" s="320" t="s">
        <v>49</v>
      </c>
      <c r="G154" s="331">
        <v>2.59</v>
      </c>
      <c r="H154" s="321" t="s">
        <v>164</v>
      </c>
      <c r="I154" s="322" t="s">
        <v>157</v>
      </c>
      <c r="J154" s="322" t="s">
        <v>157</v>
      </c>
      <c r="K154" s="322" t="s">
        <v>157</v>
      </c>
      <c r="L154" s="322" t="s">
        <v>157</v>
      </c>
    </row>
    <row r="155" spans="1:12" ht="30" customHeight="1" x14ac:dyDescent="0.2">
      <c r="A155" s="333">
        <v>1015</v>
      </c>
      <c r="B155" s="318" t="s">
        <v>591</v>
      </c>
      <c r="C155" s="319" t="s">
        <v>161</v>
      </c>
      <c r="D155" s="318" t="s">
        <v>356</v>
      </c>
      <c r="E155" s="319" t="s">
        <v>163</v>
      </c>
      <c r="F155" s="320" t="s">
        <v>49</v>
      </c>
      <c r="G155" s="331">
        <v>2.04</v>
      </c>
      <c r="H155" s="321" t="s">
        <v>164</v>
      </c>
      <c r="I155" s="322" t="s">
        <v>157</v>
      </c>
      <c r="J155" s="322" t="s">
        <v>157</v>
      </c>
      <c r="K155" s="322" t="s">
        <v>157</v>
      </c>
      <c r="L155" s="322" t="s">
        <v>157</v>
      </c>
    </row>
    <row r="156" spans="1:12" ht="30" customHeight="1" x14ac:dyDescent="0.2">
      <c r="A156" s="333">
        <v>1761</v>
      </c>
      <c r="B156" s="318" t="s">
        <v>678</v>
      </c>
      <c r="C156" s="319" t="s">
        <v>161</v>
      </c>
      <c r="D156" s="318" t="s">
        <v>593</v>
      </c>
      <c r="E156" s="319" t="s">
        <v>163</v>
      </c>
      <c r="F156" s="320"/>
      <c r="G156" s="331">
        <v>3.41</v>
      </c>
      <c r="H156" s="321" t="s">
        <v>164</v>
      </c>
      <c r="I156" s="322" t="s">
        <v>157</v>
      </c>
      <c r="J156" s="322" t="s">
        <v>157</v>
      </c>
      <c r="K156" s="322" t="s">
        <v>157</v>
      </c>
      <c r="L156" s="322" t="s">
        <v>157</v>
      </c>
    </row>
    <row r="157" spans="1:12" ht="30" customHeight="1" x14ac:dyDescent="0.2">
      <c r="A157" s="333">
        <v>3615</v>
      </c>
      <c r="B157" s="318" t="s">
        <v>679</v>
      </c>
      <c r="C157" s="319" t="s">
        <v>242</v>
      </c>
      <c r="D157" s="318" t="s">
        <v>680</v>
      </c>
      <c r="E157" s="319" t="s">
        <v>244</v>
      </c>
      <c r="F157" s="320" t="s">
        <v>49</v>
      </c>
      <c r="G157" s="331">
        <v>34.22</v>
      </c>
      <c r="H157" s="321" t="s">
        <v>156</v>
      </c>
      <c r="I157" s="322"/>
      <c r="J157" s="322"/>
      <c r="K157" s="322"/>
      <c r="L157" s="322"/>
    </row>
    <row r="158" spans="1:12" ht="30" customHeight="1" x14ac:dyDescent="0.2">
      <c r="A158" s="333">
        <v>3615</v>
      </c>
      <c r="B158" s="318" t="s">
        <v>681</v>
      </c>
      <c r="C158" s="319" t="s">
        <v>242</v>
      </c>
      <c r="D158" s="318" t="s">
        <v>682</v>
      </c>
      <c r="E158" s="319" t="s">
        <v>244</v>
      </c>
      <c r="F158" s="320" t="s">
        <v>49</v>
      </c>
      <c r="G158" s="331">
        <v>17.78</v>
      </c>
      <c r="H158" s="321" t="s">
        <v>156</v>
      </c>
      <c r="I158" s="322"/>
      <c r="J158" s="322"/>
      <c r="K158" s="322"/>
      <c r="L158" s="322"/>
    </row>
    <row r="159" spans="1:12" ht="30" customHeight="1" x14ac:dyDescent="0.2">
      <c r="A159" s="333">
        <v>3967</v>
      </c>
      <c r="B159" s="318" t="s">
        <v>770</v>
      </c>
      <c r="C159" s="319" t="s">
        <v>158</v>
      </c>
      <c r="D159" s="318" t="s">
        <v>771</v>
      </c>
      <c r="E159" s="319" t="s">
        <v>159</v>
      </c>
      <c r="F159" s="320"/>
      <c r="G159" s="331">
        <v>9.56</v>
      </c>
      <c r="H159" s="321" t="s">
        <v>164</v>
      </c>
      <c r="I159" s="322"/>
      <c r="J159" s="322"/>
      <c r="K159" s="322"/>
      <c r="L159" s="322" t="s">
        <v>157</v>
      </c>
    </row>
    <row r="160" spans="1:12" ht="30" customHeight="1" x14ac:dyDescent="0.2">
      <c r="A160" s="333">
        <v>1982</v>
      </c>
      <c r="B160" s="318" t="s">
        <v>772</v>
      </c>
      <c r="C160" s="319" t="s">
        <v>158</v>
      </c>
      <c r="D160" s="318" t="s">
        <v>601</v>
      </c>
      <c r="E160" s="319" t="s">
        <v>159</v>
      </c>
      <c r="F160" s="320" t="s">
        <v>49</v>
      </c>
      <c r="G160" s="331">
        <v>11.91</v>
      </c>
      <c r="H160" s="321" t="s">
        <v>164</v>
      </c>
      <c r="I160" s="322" t="s">
        <v>157</v>
      </c>
      <c r="J160" s="322"/>
      <c r="K160" s="322"/>
      <c r="L160" s="322" t="s">
        <v>157</v>
      </c>
    </row>
    <row r="161" spans="1:12" ht="30" customHeight="1" x14ac:dyDescent="0.2">
      <c r="A161" s="333">
        <v>3043</v>
      </c>
      <c r="B161" s="318" t="s">
        <v>357</v>
      </c>
      <c r="C161" s="319" t="s">
        <v>242</v>
      </c>
      <c r="D161" s="318" t="s">
        <v>358</v>
      </c>
      <c r="E161" s="319" t="s">
        <v>244</v>
      </c>
      <c r="F161" s="320"/>
      <c r="G161" s="331">
        <v>3.41</v>
      </c>
      <c r="H161" s="321" t="s">
        <v>164</v>
      </c>
      <c r="I161" s="322" t="s">
        <v>157</v>
      </c>
      <c r="J161" s="322" t="s">
        <v>157</v>
      </c>
      <c r="K161" s="322"/>
      <c r="L161" s="322" t="s">
        <v>157</v>
      </c>
    </row>
    <row r="162" spans="1:12" ht="30" customHeight="1" x14ac:dyDescent="0.2">
      <c r="A162" s="333">
        <v>1123</v>
      </c>
      <c r="B162" s="318" t="s">
        <v>359</v>
      </c>
      <c r="C162" s="319" t="s">
        <v>242</v>
      </c>
      <c r="D162" s="318" t="s">
        <v>360</v>
      </c>
      <c r="E162" s="319" t="s">
        <v>244</v>
      </c>
      <c r="F162" s="320"/>
      <c r="G162" s="331">
        <v>3.82</v>
      </c>
      <c r="H162" s="321" t="s">
        <v>164</v>
      </c>
      <c r="I162" s="322" t="s">
        <v>157</v>
      </c>
      <c r="J162" s="322" t="s">
        <v>157</v>
      </c>
      <c r="K162" s="322"/>
      <c r="L162" s="322" t="s">
        <v>157</v>
      </c>
    </row>
    <row r="163" spans="1:12" ht="30" customHeight="1" x14ac:dyDescent="0.2">
      <c r="A163" s="333">
        <v>1062</v>
      </c>
      <c r="B163" s="318" t="s">
        <v>361</v>
      </c>
      <c r="C163" s="319" t="s">
        <v>161</v>
      </c>
      <c r="D163" s="318" t="s">
        <v>362</v>
      </c>
      <c r="E163" s="319" t="s">
        <v>163</v>
      </c>
      <c r="F163" s="320"/>
      <c r="G163" s="331">
        <v>3.41</v>
      </c>
      <c r="H163" s="321" t="s">
        <v>164</v>
      </c>
      <c r="I163" s="322" t="s">
        <v>157</v>
      </c>
      <c r="J163" s="322"/>
      <c r="K163" s="322"/>
      <c r="L163" s="322" t="s">
        <v>157</v>
      </c>
    </row>
    <row r="164" spans="1:12" ht="30" customHeight="1" x14ac:dyDescent="0.2">
      <c r="A164" s="333">
        <v>3313</v>
      </c>
      <c r="B164" s="318" t="s">
        <v>363</v>
      </c>
      <c r="C164" s="319" t="s">
        <v>158</v>
      </c>
      <c r="D164" s="318" t="s">
        <v>364</v>
      </c>
      <c r="E164" s="319" t="s">
        <v>159</v>
      </c>
      <c r="F164" s="320" t="s">
        <v>49</v>
      </c>
      <c r="G164" s="331">
        <v>3.14</v>
      </c>
      <c r="H164" s="321" t="s">
        <v>164</v>
      </c>
      <c r="I164" s="322" t="s">
        <v>157</v>
      </c>
      <c r="J164" s="322" t="s">
        <v>157</v>
      </c>
      <c r="K164" s="322"/>
      <c r="L164" s="322" t="s">
        <v>157</v>
      </c>
    </row>
    <row r="165" spans="1:12" ht="30" customHeight="1" x14ac:dyDescent="0.2">
      <c r="A165" s="333">
        <v>1043</v>
      </c>
      <c r="B165" s="318" t="s">
        <v>557</v>
      </c>
      <c r="C165" s="319" t="s">
        <v>161</v>
      </c>
      <c r="D165" s="318" t="s">
        <v>558</v>
      </c>
      <c r="E165" s="319" t="s">
        <v>163</v>
      </c>
      <c r="F165" s="320"/>
      <c r="G165" s="331">
        <v>5.19</v>
      </c>
      <c r="H165" s="321" t="s">
        <v>164</v>
      </c>
      <c r="I165" s="322" t="s">
        <v>157</v>
      </c>
      <c r="J165" s="322"/>
      <c r="K165" s="322"/>
      <c r="L165" s="322" t="s">
        <v>157</v>
      </c>
    </row>
    <row r="166" spans="1:12" ht="30" customHeight="1" x14ac:dyDescent="0.2">
      <c r="A166" s="333">
        <v>6041</v>
      </c>
      <c r="B166" s="318" t="s">
        <v>773</v>
      </c>
      <c r="C166" s="319" t="s">
        <v>365</v>
      </c>
      <c r="D166" s="318" t="s">
        <v>366</v>
      </c>
      <c r="E166" s="319" t="s">
        <v>316</v>
      </c>
      <c r="F166" s="320" t="s">
        <v>49</v>
      </c>
      <c r="G166" s="331">
        <v>17.78</v>
      </c>
      <c r="H166" s="321" t="s">
        <v>156</v>
      </c>
      <c r="I166" s="322"/>
      <c r="J166" s="322"/>
      <c r="K166" s="322"/>
      <c r="L166" s="322"/>
    </row>
    <row r="167" spans="1:12" ht="30" customHeight="1" x14ac:dyDescent="0.2">
      <c r="A167" s="333" t="s">
        <v>367</v>
      </c>
      <c r="B167" s="318" t="s">
        <v>774</v>
      </c>
      <c r="C167" s="319" t="s">
        <v>323</v>
      </c>
      <c r="D167" s="318" t="s">
        <v>368</v>
      </c>
      <c r="E167" s="319" t="s">
        <v>323</v>
      </c>
      <c r="F167" s="320" t="s">
        <v>49</v>
      </c>
      <c r="G167" s="331">
        <v>18.48</v>
      </c>
      <c r="H167" s="321" t="s">
        <v>156</v>
      </c>
      <c r="I167" s="322"/>
      <c r="J167" s="322"/>
      <c r="K167" s="322"/>
      <c r="L167" s="322"/>
    </row>
    <row r="168" spans="1:12" ht="30" customHeight="1" x14ac:dyDescent="0.2">
      <c r="A168" s="333">
        <v>6121</v>
      </c>
      <c r="B168" s="318" t="s">
        <v>775</v>
      </c>
      <c r="C168" s="319" t="s">
        <v>161</v>
      </c>
      <c r="D168" s="318" t="s">
        <v>776</v>
      </c>
      <c r="E168" s="319" t="s">
        <v>163</v>
      </c>
      <c r="F168" s="320"/>
      <c r="G168" s="331">
        <v>1.9</v>
      </c>
      <c r="H168" s="321" t="s">
        <v>164</v>
      </c>
      <c r="I168" s="322" t="s">
        <v>157</v>
      </c>
      <c r="J168" s="322" t="s">
        <v>157</v>
      </c>
      <c r="K168" s="322"/>
      <c r="L168" s="322" t="s">
        <v>157</v>
      </c>
    </row>
    <row r="169" spans="1:12" ht="30" customHeight="1" x14ac:dyDescent="0.2">
      <c r="A169" s="333">
        <v>1147</v>
      </c>
      <c r="B169" s="318" t="s">
        <v>369</v>
      </c>
      <c r="C169" s="319" t="s">
        <v>158</v>
      </c>
      <c r="D169" s="318" t="s">
        <v>370</v>
      </c>
      <c r="E169" s="319" t="s">
        <v>159</v>
      </c>
      <c r="F169" s="320"/>
      <c r="G169" s="331">
        <v>2.3199999999999998</v>
      </c>
      <c r="H169" s="321" t="s">
        <v>164</v>
      </c>
      <c r="I169" s="322" t="s">
        <v>157</v>
      </c>
      <c r="J169" s="322" t="s">
        <v>157</v>
      </c>
      <c r="K169" s="322"/>
      <c r="L169" s="322" t="s">
        <v>157</v>
      </c>
    </row>
    <row r="170" spans="1:12" ht="30" customHeight="1" x14ac:dyDescent="0.2">
      <c r="A170" s="333" t="s">
        <v>371</v>
      </c>
      <c r="B170" s="318" t="s">
        <v>777</v>
      </c>
      <c r="C170" s="319" t="s">
        <v>158</v>
      </c>
      <c r="D170" s="318" t="s">
        <v>372</v>
      </c>
      <c r="E170" s="319" t="s">
        <v>159</v>
      </c>
      <c r="F170" s="320"/>
      <c r="G170" s="331">
        <v>2.1800000000000002</v>
      </c>
      <c r="H170" s="321" t="s">
        <v>164</v>
      </c>
      <c r="I170" s="322" t="s">
        <v>157</v>
      </c>
      <c r="J170" s="322" t="s">
        <v>157</v>
      </c>
      <c r="K170" s="322" t="s">
        <v>157</v>
      </c>
      <c r="L170" s="322" t="s">
        <v>157</v>
      </c>
    </row>
    <row r="171" spans="1:12" ht="30" customHeight="1" x14ac:dyDescent="0.2">
      <c r="A171" s="333">
        <v>3973</v>
      </c>
      <c r="B171" s="318" t="s">
        <v>778</v>
      </c>
      <c r="C171" s="319" t="s">
        <v>158</v>
      </c>
      <c r="D171" s="318" t="s">
        <v>683</v>
      </c>
      <c r="E171" s="319" t="s">
        <v>159</v>
      </c>
      <c r="F171" s="320"/>
      <c r="G171" s="331">
        <v>2.3199999999999998</v>
      </c>
      <c r="H171" s="321" t="s">
        <v>164</v>
      </c>
      <c r="I171" s="322" t="s">
        <v>157</v>
      </c>
      <c r="J171" s="322" t="s">
        <v>157</v>
      </c>
      <c r="K171" s="322" t="s">
        <v>157</v>
      </c>
      <c r="L171" s="322" t="s">
        <v>157</v>
      </c>
    </row>
    <row r="172" spans="1:12" ht="30" customHeight="1" x14ac:dyDescent="0.2">
      <c r="A172" s="333">
        <v>3706</v>
      </c>
      <c r="B172" s="318" t="s">
        <v>779</v>
      </c>
      <c r="C172" s="319" t="s">
        <v>158</v>
      </c>
      <c r="D172" s="318" t="s">
        <v>373</v>
      </c>
      <c r="E172" s="319" t="s">
        <v>159</v>
      </c>
      <c r="F172" s="320"/>
      <c r="G172" s="331">
        <v>2.4500000000000002</v>
      </c>
      <c r="H172" s="321" t="s">
        <v>164</v>
      </c>
      <c r="I172" s="322" t="s">
        <v>157</v>
      </c>
      <c r="J172" s="322" t="s">
        <v>157</v>
      </c>
      <c r="K172" s="322"/>
      <c r="L172" s="322" t="s">
        <v>157</v>
      </c>
    </row>
    <row r="173" spans="1:12" ht="30" customHeight="1" x14ac:dyDescent="0.2">
      <c r="A173" s="333">
        <v>3145</v>
      </c>
      <c r="B173" s="318" t="s">
        <v>780</v>
      </c>
      <c r="C173" s="319" t="s">
        <v>158</v>
      </c>
      <c r="D173" s="318" t="s">
        <v>374</v>
      </c>
      <c r="E173" s="319" t="s">
        <v>159</v>
      </c>
      <c r="F173" s="320"/>
      <c r="G173" s="331">
        <v>2.3199999999999998</v>
      </c>
      <c r="H173" s="321" t="s">
        <v>164</v>
      </c>
      <c r="I173" s="322" t="s">
        <v>157</v>
      </c>
      <c r="J173" s="322" t="s">
        <v>157</v>
      </c>
      <c r="K173" s="322" t="s">
        <v>157</v>
      </c>
      <c r="L173" s="322" t="s">
        <v>157</v>
      </c>
    </row>
    <row r="174" spans="1:12" ht="30" customHeight="1" x14ac:dyDescent="0.2">
      <c r="A174" s="333">
        <v>5149</v>
      </c>
      <c r="B174" s="318" t="s">
        <v>781</v>
      </c>
      <c r="C174" s="319" t="s">
        <v>158</v>
      </c>
      <c r="D174" s="318" t="s">
        <v>375</v>
      </c>
      <c r="E174" s="319" t="s">
        <v>159</v>
      </c>
      <c r="F174" s="320"/>
      <c r="G174" s="331">
        <v>2.4500000000000002</v>
      </c>
      <c r="H174" s="321" t="s">
        <v>164</v>
      </c>
      <c r="I174" s="322"/>
      <c r="J174" s="322"/>
      <c r="K174" s="322"/>
      <c r="L174" s="322" t="s">
        <v>157</v>
      </c>
    </row>
    <row r="175" spans="1:12" ht="30" customHeight="1" x14ac:dyDescent="0.2">
      <c r="A175" s="333">
        <v>3876</v>
      </c>
      <c r="B175" s="318" t="s">
        <v>782</v>
      </c>
      <c r="C175" s="319" t="s">
        <v>158</v>
      </c>
      <c r="D175" s="318" t="s">
        <v>783</v>
      </c>
      <c r="E175" s="319" t="s">
        <v>159</v>
      </c>
      <c r="F175" s="320"/>
      <c r="G175" s="331">
        <v>2.4500000000000002</v>
      </c>
      <c r="H175" s="321" t="s">
        <v>164</v>
      </c>
      <c r="I175" s="322" t="s">
        <v>157</v>
      </c>
      <c r="J175" s="322" t="s">
        <v>157</v>
      </c>
      <c r="K175" s="322"/>
      <c r="L175" s="322" t="s">
        <v>157</v>
      </c>
    </row>
    <row r="176" spans="1:12" ht="30" customHeight="1" x14ac:dyDescent="0.2">
      <c r="A176" s="333">
        <v>3824</v>
      </c>
      <c r="B176" s="318" t="s">
        <v>376</v>
      </c>
      <c r="C176" s="319" t="s">
        <v>242</v>
      </c>
      <c r="D176" s="318" t="s">
        <v>377</v>
      </c>
      <c r="E176" s="319" t="s">
        <v>244</v>
      </c>
      <c r="F176" s="320" t="s">
        <v>49</v>
      </c>
      <c r="G176" s="331">
        <v>2.4500000000000002</v>
      </c>
      <c r="H176" s="321" t="s">
        <v>164</v>
      </c>
      <c r="I176" s="322" t="s">
        <v>157</v>
      </c>
      <c r="J176" s="322"/>
      <c r="K176" s="322"/>
      <c r="L176" s="322" t="s">
        <v>157</v>
      </c>
    </row>
    <row r="177" spans="1:12" ht="30" customHeight="1" x14ac:dyDescent="0.2">
      <c r="A177" s="333">
        <v>1073</v>
      </c>
      <c r="B177" s="318" t="s">
        <v>684</v>
      </c>
      <c r="C177" s="319" t="s">
        <v>273</v>
      </c>
      <c r="D177" s="318" t="s">
        <v>378</v>
      </c>
      <c r="E177" s="319" t="s">
        <v>275</v>
      </c>
      <c r="F177" s="320" t="s">
        <v>49</v>
      </c>
      <c r="G177" s="331">
        <v>6.82</v>
      </c>
      <c r="H177" s="321" t="s">
        <v>156</v>
      </c>
      <c r="I177" s="322" t="s">
        <v>157</v>
      </c>
      <c r="J177" s="322" t="s">
        <v>157</v>
      </c>
      <c r="K177" s="322"/>
      <c r="L177" s="322"/>
    </row>
    <row r="178" spans="1:12" ht="30" customHeight="1" x14ac:dyDescent="0.2">
      <c r="A178" s="333">
        <v>3752</v>
      </c>
      <c r="B178" s="318" t="s">
        <v>685</v>
      </c>
      <c r="C178" s="319" t="s">
        <v>161</v>
      </c>
      <c r="D178" s="318" t="s">
        <v>379</v>
      </c>
      <c r="E178" s="319" t="s">
        <v>163</v>
      </c>
      <c r="F178" s="320" t="s">
        <v>49</v>
      </c>
      <c r="G178" s="331">
        <v>5.88</v>
      </c>
      <c r="H178" s="321" t="s">
        <v>156</v>
      </c>
      <c r="I178" s="322"/>
      <c r="J178" s="322"/>
      <c r="K178" s="322"/>
      <c r="L178" s="322"/>
    </row>
    <row r="179" spans="1:12" ht="30" customHeight="1" x14ac:dyDescent="0.2">
      <c r="A179" s="333">
        <v>3713</v>
      </c>
      <c r="B179" s="318" t="s">
        <v>725</v>
      </c>
      <c r="C179" s="319" t="s">
        <v>381</v>
      </c>
      <c r="D179" s="318" t="s">
        <v>382</v>
      </c>
      <c r="E179" s="319" t="s">
        <v>383</v>
      </c>
      <c r="F179" s="320" t="s">
        <v>49</v>
      </c>
      <c r="G179" s="331">
        <v>2.71</v>
      </c>
      <c r="H179" s="321" t="s">
        <v>164</v>
      </c>
      <c r="I179" s="322" t="s">
        <v>157</v>
      </c>
      <c r="J179" s="322"/>
      <c r="K179" s="322"/>
      <c r="L179" s="322"/>
    </row>
    <row r="180" spans="1:12" ht="30" customHeight="1" x14ac:dyDescent="0.2">
      <c r="A180" s="333">
        <v>1358</v>
      </c>
      <c r="B180" s="318" t="s">
        <v>686</v>
      </c>
      <c r="C180" s="319" t="s">
        <v>595</v>
      </c>
      <c r="D180" s="324" t="s">
        <v>384</v>
      </c>
      <c r="E180" s="319" t="s">
        <v>594</v>
      </c>
      <c r="F180" s="320" t="s">
        <v>49</v>
      </c>
      <c r="G180" s="331">
        <v>6.7</v>
      </c>
      <c r="H180" s="321" t="s">
        <v>156</v>
      </c>
      <c r="I180" s="322" t="s">
        <v>157</v>
      </c>
      <c r="J180" s="322"/>
      <c r="K180" s="322"/>
      <c r="L180" s="322"/>
    </row>
    <row r="181" spans="1:12" ht="30" customHeight="1" x14ac:dyDescent="0.2">
      <c r="A181" s="333">
        <v>1860</v>
      </c>
      <c r="B181" s="318" t="s">
        <v>687</v>
      </c>
      <c r="C181" s="319" t="s">
        <v>277</v>
      </c>
      <c r="D181" s="318" t="s">
        <v>385</v>
      </c>
      <c r="E181" s="319" t="s">
        <v>556</v>
      </c>
      <c r="F181" s="320" t="s">
        <v>49</v>
      </c>
      <c r="G181" s="331">
        <v>8.19</v>
      </c>
      <c r="H181" s="321" t="s">
        <v>156</v>
      </c>
      <c r="I181" s="322" t="s">
        <v>157</v>
      </c>
      <c r="J181" s="322" t="s">
        <v>157</v>
      </c>
      <c r="K181" s="322"/>
      <c r="L181" s="322"/>
    </row>
    <row r="182" spans="1:12" ht="30" customHeight="1" x14ac:dyDescent="0.2">
      <c r="A182" s="333">
        <v>1496</v>
      </c>
      <c r="B182" s="318" t="s">
        <v>688</v>
      </c>
      <c r="C182" s="319" t="s">
        <v>172</v>
      </c>
      <c r="D182" s="318" t="s">
        <v>387</v>
      </c>
      <c r="E182" s="319" t="s">
        <v>172</v>
      </c>
      <c r="F182" s="320" t="s">
        <v>49</v>
      </c>
      <c r="G182" s="331">
        <v>37.659999999999997</v>
      </c>
      <c r="H182" s="323" t="s">
        <v>156</v>
      </c>
      <c r="I182" s="322"/>
      <c r="J182" s="322"/>
      <c r="K182" s="322"/>
      <c r="L182" s="322"/>
    </row>
    <row r="183" spans="1:12" ht="30" customHeight="1" x14ac:dyDescent="0.2">
      <c r="A183" s="333">
        <v>1496</v>
      </c>
      <c r="B183" s="318" t="s">
        <v>689</v>
      </c>
      <c r="C183" s="319" t="s">
        <v>172</v>
      </c>
      <c r="D183" s="318" t="s">
        <v>386</v>
      </c>
      <c r="E183" s="319" t="s">
        <v>172</v>
      </c>
      <c r="F183" s="320" t="s">
        <v>49</v>
      </c>
      <c r="G183" s="331">
        <v>19.579999999999998</v>
      </c>
      <c r="H183" s="321" t="s">
        <v>156</v>
      </c>
      <c r="I183" s="322"/>
      <c r="J183" s="322"/>
      <c r="K183" s="322"/>
      <c r="L183" s="322"/>
    </row>
    <row r="184" spans="1:12" ht="30" customHeight="1" x14ac:dyDescent="0.2">
      <c r="A184" s="333">
        <v>1612</v>
      </c>
      <c r="B184" s="318" t="s">
        <v>690</v>
      </c>
      <c r="C184" s="319" t="s">
        <v>165</v>
      </c>
      <c r="D184" s="318" t="s">
        <v>691</v>
      </c>
      <c r="E184" s="319" t="s">
        <v>167</v>
      </c>
      <c r="F184" s="320" t="s">
        <v>49</v>
      </c>
      <c r="G184" s="331">
        <v>35.590000000000003</v>
      </c>
      <c r="H184" s="321" t="s">
        <v>156</v>
      </c>
      <c r="I184" s="322"/>
      <c r="J184" s="322"/>
      <c r="K184" s="322"/>
      <c r="L184" s="322"/>
    </row>
    <row r="185" spans="1:12" ht="30" customHeight="1" x14ac:dyDescent="0.2">
      <c r="A185" s="333">
        <v>1575</v>
      </c>
      <c r="B185" s="318" t="s">
        <v>692</v>
      </c>
      <c r="C185" s="319" t="s">
        <v>388</v>
      </c>
      <c r="D185" s="318" t="s">
        <v>389</v>
      </c>
      <c r="E185" s="319" t="s">
        <v>390</v>
      </c>
      <c r="F185" s="320" t="s">
        <v>49</v>
      </c>
      <c r="G185" s="331">
        <v>11.91</v>
      </c>
      <c r="H185" s="321" t="s">
        <v>156</v>
      </c>
      <c r="I185" s="322" t="s">
        <v>157</v>
      </c>
      <c r="J185" s="322"/>
      <c r="K185" s="322"/>
      <c r="L185" s="322"/>
    </row>
    <row r="186" spans="1:12" ht="30" customHeight="1" x14ac:dyDescent="0.2">
      <c r="A186" s="333">
        <v>6110</v>
      </c>
      <c r="B186" s="318" t="s">
        <v>784</v>
      </c>
      <c r="C186" s="319" t="s">
        <v>242</v>
      </c>
      <c r="D186" s="318" t="s">
        <v>393</v>
      </c>
      <c r="E186" s="319" t="s">
        <v>329</v>
      </c>
      <c r="F186" s="320" t="s">
        <v>49</v>
      </c>
      <c r="G186" s="331">
        <v>32.85</v>
      </c>
      <c r="H186" s="321" t="s">
        <v>156</v>
      </c>
      <c r="I186" s="322"/>
      <c r="J186" s="322"/>
      <c r="K186" s="322"/>
      <c r="L186" s="322"/>
    </row>
    <row r="187" spans="1:12" ht="30" customHeight="1" x14ac:dyDescent="0.2">
      <c r="A187" s="333">
        <v>6110</v>
      </c>
      <c r="B187" s="318" t="s">
        <v>785</v>
      </c>
      <c r="C187" s="319" t="s">
        <v>242</v>
      </c>
      <c r="D187" s="318" t="s">
        <v>391</v>
      </c>
      <c r="E187" s="319" t="s">
        <v>329</v>
      </c>
      <c r="F187" s="320" t="s">
        <v>49</v>
      </c>
      <c r="G187" s="331">
        <v>7.25</v>
      </c>
      <c r="H187" s="321" t="s">
        <v>156</v>
      </c>
      <c r="I187" s="322"/>
      <c r="J187" s="322"/>
      <c r="K187" s="322"/>
      <c r="L187" s="322"/>
    </row>
    <row r="188" spans="1:12" ht="30" customHeight="1" x14ac:dyDescent="0.2">
      <c r="A188" s="333">
        <v>3783</v>
      </c>
      <c r="B188" s="318" t="s">
        <v>693</v>
      </c>
      <c r="C188" s="319" t="s">
        <v>205</v>
      </c>
      <c r="D188" s="318" t="s">
        <v>694</v>
      </c>
      <c r="E188" s="319" t="s">
        <v>207</v>
      </c>
      <c r="F188" s="320"/>
      <c r="G188" s="331">
        <v>24.63</v>
      </c>
      <c r="H188" s="321" t="s">
        <v>156</v>
      </c>
      <c r="I188" s="322" t="s">
        <v>157</v>
      </c>
      <c r="J188" s="322"/>
      <c r="K188" s="322"/>
      <c r="L188" s="322"/>
    </row>
    <row r="189" spans="1:12" ht="30" customHeight="1" x14ac:dyDescent="0.2">
      <c r="A189" s="333"/>
      <c r="B189" s="318"/>
      <c r="C189" s="319"/>
      <c r="D189" s="318"/>
      <c r="E189" s="319"/>
      <c r="F189" s="320"/>
      <c r="G189" s="331"/>
      <c r="H189" s="321"/>
      <c r="I189" s="322"/>
      <c r="J189" s="322"/>
      <c r="K189" s="322"/>
      <c r="L189" s="322"/>
    </row>
    <row r="190" spans="1:12" ht="30" customHeight="1" x14ac:dyDescent="0.2">
      <c r="A190" s="333"/>
      <c r="B190" s="318"/>
      <c r="C190" s="319"/>
      <c r="D190" s="318"/>
      <c r="E190" s="319"/>
      <c r="F190" s="320"/>
      <c r="G190" s="331"/>
      <c r="H190" s="321"/>
      <c r="I190" s="322"/>
      <c r="J190" s="322"/>
      <c r="K190" s="322"/>
      <c r="L190" s="322"/>
    </row>
    <row r="191" spans="1:12" ht="30" customHeight="1" x14ac:dyDescent="0.2">
      <c r="A191" s="333"/>
      <c r="B191" s="318"/>
      <c r="C191" s="319"/>
      <c r="D191" s="318"/>
      <c r="E191" s="319"/>
      <c r="F191" s="320"/>
      <c r="G191" s="331"/>
      <c r="H191" s="321"/>
      <c r="I191" s="322"/>
      <c r="J191" s="322"/>
      <c r="K191" s="322"/>
      <c r="L191" s="322"/>
    </row>
    <row r="192" spans="1:12" ht="30" customHeight="1" x14ac:dyDescent="0.2">
      <c r="A192" s="333"/>
      <c r="B192" s="318"/>
      <c r="C192" s="319"/>
      <c r="D192" s="318"/>
      <c r="E192" s="319"/>
      <c r="F192" s="320"/>
      <c r="G192" s="331"/>
      <c r="H192" s="321"/>
      <c r="I192" s="322"/>
      <c r="J192" s="322"/>
      <c r="K192" s="322"/>
      <c r="L192" s="322"/>
    </row>
    <row r="193" spans="1:12" ht="30" customHeight="1" x14ac:dyDescent="0.2">
      <c r="A193" s="333"/>
      <c r="B193" s="318"/>
      <c r="C193" s="319"/>
      <c r="D193" s="318"/>
      <c r="E193" s="319"/>
      <c r="F193" s="320"/>
      <c r="G193" s="331"/>
      <c r="H193" s="321"/>
      <c r="I193" s="322"/>
      <c r="J193" s="322"/>
      <c r="K193" s="322"/>
      <c r="L193" s="322"/>
    </row>
    <row r="194" spans="1:12" ht="30" customHeight="1" x14ac:dyDescent="0.2">
      <c r="A194" s="333"/>
      <c r="B194" s="318"/>
      <c r="C194" s="319"/>
      <c r="D194" s="318"/>
      <c r="E194" s="319"/>
      <c r="F194" s="320"/>
      <c r="G194" s="331"/>
      <c r="H194" s="321"/>
      <c r="I194" s="322"/>
      <c r="J194" s="322"/>
      <c r="K194" s="322"/>
      <c r="L194" s="322"/>
    </row>
    <row r="195" spans="1:12" ht="30" customHeight="1" x14ac:dyDescent="0.2">
      <c r="A195" s="333"/>
      <c r="B195" s="318"/>
      <c r="C195" s="319"/>
      <c r="D195" s="318"/>
      <c r="E195" s="319"/>
      <c r="F195" s="320"/>
      <c r="G195" s="331"/>
      <c r="H195" s="321"/>
      <c r="I195" s="322"/>
      <c r="J195" s="322"/>
      <c r="K195" s="322"/>
      <c r="L195" s="322"/>
    </row>
    <row r="196" spans="1:12" ht="30" customHeight="1" x14ac:dyDescent="0.2">
      <c r="A196" s="333"/>
      <c r="B196" s="318"/>
      <c r="C196" s="319"/>
      <c r="D196" s="318"/>
      <c r="E196" s="319"/>
      <c r="F196" s="320"/>
      <c r="G196" s="331"/>
      <c r="H196" s="321"/>
      <c r="I196" s="322"/>
      <c r="J196" s="322"/>
      <c r="K196" s="322"/>
      <c r="L196" s="322"/>
    </row>
    <row r="197" spans="1:12" ht="30" customHeight="1" x14ac:dyDescent="0.2">
      <c r="A197" s="333"/>
      <c r="B197" s="318"/>
      <c r="C197" s="319"/>
      <c r="D197" s="318"/>
      <c r="E197" s="319"/>
      <c r="F197" s="320"/>
      <c r="G197" s="331"/>
      <c r="H197" s="321"/>
      <c r="I197" s="322"/>
      <c r="J197" s="322"/>
      <c r="K197" s="322"/>
      <c r="L197" s="322"/>
    </row>
    <row r="198" spans="1:12" ht="30" customHeight="1" x14ac:dyDescent="0.2">
      <c r="A198" s="333"/>
      <c r="B198" s="318"/>
      <c r="C198" s="319"/>
      <c r="D198" s="318"/>
      <c r="E198" s="319"/>
      <c r="F198" s="320"/>
      <c r="G198" s="331"/>
      <c r="H198" s="321"/>
      <c r="I198" s="322"/>
      <c r="J198" s="322"/>
      <c r="K198" s="322"/>
      <c r="L198" s="322"/>
    </row>
    <row r="199" spans="1:12" ht="30" customHeight="1" x14ac:dyDescent="0.2">
      <c r="A199" s="333"/>
      <c r="B199" s="318"/>
      <c r="C199" s="319"/>
      <c r="D199" s="318"/>
      <c r="E199" s="319"/>
      <c r="F199" s="320"/>
      <c r="G199" s="331"/>
      <c r="H199" s="321"/>
      <c r="I199" s="322"/>
      <c r="J199" s="322"/>
      <c r="K199" s="322"/>
      <c r="L199" s="322"/>
    </row>
    <row r="200" spans="1:12" ht="30" customHeight="1" x14ac:dyDescent="0.2">
      <c r="A200" s="317"/>
      <c r="B200" s="318"/>
      <c r="C200" s="319"/>
      <c r="D200" s="318"/>
      <c r="E200" s="319"/>
      <c r="F200" s="320"/>
      <c r="G200" s="331"/>
      <c r="H200" s="321"/>
      <c r="I200" s="322"/>
      <c r="J200" s="322"/>
      <c r="K200" s="322"/>
      <c r="L200" s="322"/>
    </row>
    <row r="201" spans="1:12" ht="30" customHeight="1" x14ac:dyDescent="0.2">
      <c r="A201" s="317"/>
      <c r="B201" s="318"/>
      <c r="C201" s="319"/>
      <c r="D201" s="318"/>
      <c r="E201" s="319"/>
      <c r="F201" s="320"/>
      <c r="G201" s="331"/>
      <c r="H201" s="321"/>
      <c r="I201" s="322"/>
      <c r="J201" s="322"/>
      <c r="K201" s="322"/>
      <c r="L201" s="322"/>
    </row>
    <row r="202" spans="1:12" ht="30" customHeight="1" x14ac:dyDescent="0.2">
      <c r="A202" s="317"/>
      <c r="B202" s="318"/>
      <c r="C202" s="319"/>
      <c r="D202" s="318"/>
      <c r="E202" s="319"/>
      <c r="F202" s="320"/>
      <c r="G202" s="331"/>
      <c r="H202" s="321"/>
      <c r="I202" s="322"/>
      <c r="J202" s="322"/>
      <c r="K202" s="322"/>
      <c r="L202" s="322"/>
    </row>
    <row r="203" spans="1:12" ht="30" customHeight="1" x14ac:dyDescent="0.2">
      <c r="A203" s="317"/>
      <c r="B203" s="318"/>
      <c r="C203" s="319"/>
      <c r="D203" s="318"/>
      <c r="E203" s="319"/>
      <c r="F203" s="320"/>
      <c r="G203" s="331"/>
      <c r="H203" s="321"/>
      <c r="I203" s="322"/>
      <c r="J203" s="322"/>
      <c r="K203" s="322"/>
      <c r="L203" s="322"/>
    </row>
    <row r="204" spans="1:12" ht="30" customHeight="1" x14ac:dyDescent="0.2">
      <c r="A204" s="317"/>
      <c r="B204" s="318"/>
      <c r="C204" s="319"/>
      <c r="D204" s="318"/>
      <c r="E204" s="319"/>
      <c r="F204" s="320"/>
      <c r="G204" s="331"/>
      <c r="H204" s="321"/>
      <c r="I204" s="322"/>
      <c r="J204" s="322"/>
      <c r="K204" s="322"/>
      <c r="L204" s="322"/>
    </row>
    <row r="205" spans="1:12" ht="30" customHeight="1" x14ac:dyDescent="0.2">
      <c r="A205" s="317"/>
      <c r="B205" s="318"/>
      <c r="C205" s="319"/>
      <c r="D205" s="318"/>
      <c r="E205" s="319"/>
      <c r="F205" s="320"/>
      <c r="G205" s="331"/>
      <c r="H205" s="321"/>
      <c r="I205" s="322"/>
      <c r="J205" s="322"/>
      <c r="K205" s="322"/>
      <c r="L205" s="322"/>
    </row>
    <row r="206" spans="1:12" ht="30" customHeight="1" x14ac:dyDescent="0.2">
      <c r="A206" s="317"/>
      <c r="B206" s="318"/>
      <c r="C206" s="319"/>
      <c r="D206" s="318"/>
      <c r="E206" s="319"/>
      <c r="F206" s="320"/>
      <c r="G206" s="331"/>
      <c r="H206" s="321"/>
      <c r="I206" s="322"/>
      <c r="J206" s="322"/>
      <c r="K206" s="322"/>
      <c r="L206" s="322"/>
    </row>
    <row r="207" spans="1:12" ht="30" customHeight="1" x14ac:dyDescent="0.2">
      <c r="A207" s="317"/>
      <c r="B207" s="318"/>
      <c r="C207" s="319"/>
      <c r="D207" s="318"/>
      <c r="E207" s="319"/>
      <c r="F207" s="320"/>
      <c r="G207" s="331"/>
      <c r="H207" s="321"/>
      <c r="I207" s="322"/>
      <c r="J207" s="322"/>
      <c r="K207" s="322"/>
      <c r="L207" s="322"/>
    </row>
    <row r="208" spans="1:12" ht="30" customHeight="1" x14ac:dyDescent="0.2">
      <c r="A208" s="317"/>
      <c r="B208" s="318"/>
      <c r="C208" s="319"/>
      <c r="D208" s="318"/>
      <c r="E208" s="319"/>
      <c r="F208" s="320"/>
      <c r="G208" s="331"/>
      <c r="H208" s="321"/>
      <c r="I208" s="322"/>
      <c r="J208" s="322"/>
      <c r="K208" s="322"/>
      <c r="L208" s="322"/>
    </row>
    <row r="209" spans="1:12" ht="30" customHeight="1" x14ac:dyDescent="0.2">
      <c r="A209" s="317"/>
      <c r="B209" s="318"/>
      <c r="C209" s="319"/>
      <c r="D209" s="318"/>
      <c r="E209" s="319"/>
      <c r="F209" s="320"/>
      <c r="G209" s="331"/>
      <c r="H209" s="323"/>
      <c r="I209" s="322"/>
      <c r="J209" s="322"/>
      <c r="K209" s="322"/>
      <c r="L209" s="322"/>
    </row>
    <row r="210" spans="1:12" ht="30" customHeight="1" x14ac:dyDescent="0.2">
      <c r="A210" s="317"/>
      <c r="B210" s="318"/>
      <c r="C210" s="319"/>
      <c r="D210" s="318"/>
      <c r="E210" s="319"/>
      <c r="F210" s="320"/>
      <c r="G210" s="331"/>
      <c r="H210" s="321"/>
      <c r="I210" s="322"/>
      <c r="J210" s="322"/>
      <c r="K210" s="322"/>
      <c r="L210" s="322"/>
    </row>
    <row r="211" spans="1:12" ht="30" customHeight="1" x14ac:dyDescent="0.2">
      <c r="A211" s="317"/>
      <c r="B211" s="318"/>
      <c r="C211" s="319"/>
      <c r="D211" s="318"/>
      <c r="E211" s="319"/>
      <c r="F211" s="320"/>
      <c r="G211" s="331"/>
      <c r="H211" s="321"/>
      <c r="I211" s="322"/>
      <c r="J211" s="322"/>
      <c r="K211" s="322"/>
      <c r="L211" s="322"/>
    </row>
    <row r="212" spans="1:12" ht="30" customHeight="1" x14ac:dyDescent="0.2">
      <c r="A212" s="317"/>
      <c r="B212" s="318"/>
      <c r="C212" s="319"/>
      <c r="D212" s="318"/>
      <c r="E212" s="319"/>
      <c r="F212" s="320"/>
      <c r="G212" s="331"/>
      <c r="H212" s="321"/>
      <c r="I212" s="322"/>
      <c r="J212" s="322"/>
      <c r="K212" s="322"/>
      <c r="L212" s="322"/>
    </row>
    <row r="213" spans="1:12" ht="30" customHeight="1" x14ac:dyDescent="0.2">
      <c r="A213" s="317"/>
      <c r="B213" s="318"/>
      <c r="C213" s="319"/>
      <c r="D213" s="318"/>
      <c r="E213" s="319"/>
      <c r="F213" s="320"/>
      <c r="G213" s="331"/>
      <c r="H213" s="321"/>
      <c r="I213" s="322"/>
      <c r="J213" s="322"/>
      <c r="K213" s="322"/>
      <c r="L213" s="322"/>
    </row>
    <row r="214" spans="1:12" ht="30" customHeight="1" x14ac:dyDescent="0.2">
      <c r="A214" s="327"/>
      <c r="B214" s="318"/>
      <c r="C214" s="319"/>
      <c r="D214" s="318"/>
      <c r="E214" s="319"/>
      <c r="F214" s="320"/>
      <c r="G214" s="331"/>
      <c r="H214" s="321"/>
      <c r="I214" s="322"/>
      <c r="J214" s="322"/>
      <c r="K214" s="322"/>
      <c r="L214" s="322"/>
    </row>
    <row r="215" spans="1:12" ht="30" customHeight="1" x14ac:dyDescent="0.2">
      <c r="A215" s="327"/>
      <c r="B215" s="318"/>
      <c r="C215" s="319"/>
      <c r="D215" s="318"/>
      <c r="E215" s="319"/>
      <c r="F215" s="320"/>
      <c r="G215" s="331"/>
      <c r="H215" s="321"/>
      <c r="I215" s="322"/>
      <c r="J215" s="322"/>
      <c r="K215" s="322"/>
      <c r="L215" s="322"/>
    </row>
    <row r="216" spans="1:12" ht="30" customHeight="1" x14ac:dyDescent="0.2">
      <c r="A216" s="327"/>
      <c r="B216" s="318"/>
      <c r="C216" s="319"/>
      <c r="D216" s="318"/>
      <c r="E216" s="319"/>
      <c r="F216" s="320"/>
      <c r="G216" s="331"/>
      <c r="H216" s="321"/>
      <c r="I216" s="322"/>
      <c r="J216" s="322"/>
      <c r="K216" s="322"/>
      <c r="L216" s="322"/>
    </row>
    <row r="217" spans="1:12" ht="30" customHeight="1" x14ac:dyDescent="0.2">
      <c r="A217" s="317"/>
      <c r="B217" s="318"/>
      <c r="C217" s="319"/>
      <c r="D217" s="318"/>
      <c r="E217" s="319"/>
      <c r="F217" s="320"/>
      <c r="G217" s="331"/>
      <c r="H217" s="321"/>
      <c r="I217" s="322"/>
      <c r="J217" s="322"/>
      <c r="K217" s="322"/>
      <c r="L217" s="322"/>
    </row>
    <row r="218" spans="1:12" ht="30" customHeight="1" x14ac:dyDescent="0.2">
      <c r="A218" s="317"/>
      <c r="B218" s="318"/>
      <c r="C218" s="319"/>
      <c r="D218" s="318"/>
      <c r="E218" s="319"/>
      <c r="F218" s="320"/>
      <c r="G218" s="331"/>
      <c r="H218" s="321"/>
      <c r="I218" s="322"/>
      <c r="J218" s="322"/>
      <c r="K218" s="322"/>
      <c r="L218" s="322"/>
    </row>
    <row r="219" spans="1:12" ht="30" customHeight="1" x14ac:dyDescent="0.2">
      <c r="A219" s="317"/>
      <c r="B219" s="318"/>
      <c r="C219" s="319"/>
      <c r="D219" s="318"/>
      <c r="E219" s="319"/>
      <c r="F219" s="320"/>
      <c r="G219" s="331"/>
      <c r="H219" s="321"/>
      <c r="I219" s="322"/>
      <c r="J219" s="322"/>
      <c r="K219" s="322"/>
      <c r="L219" s="322"/>
    </row>
    <row r="220" spans="1:12" ht="30" customHeight="1" x14ac:dyDescent="0.2">
      <c r="A220" s="317"/>
      <c r="B220" s="318"/>
      <c r="C220" s="319"/>
      <c r="D220" s="318"/>
      <c r="E220" s="319"/>
      <c r="F220" s="320"/>
      <c r="G220" s="331"/>
      <c r="H220" s="321"/>
      <c r="I220" s="322"/>
      <c r="J220" s="322"/>
      <c r="K220" s="322"/>
      <c r="L220" s="322"/>
    </row>
    <row r="221" spans="1:12" ht="30" customHeight="1" x14ac:dyDescent="0.2">
      <c r="A221" s="317"/>
      <c r="B221" s="318"/>
      <c r="C221" s="319"/>
      <c r="D221" s="318"/>
      <c r="E221" s="319"/>
      <c r="F221" s="320"/>
      <c r="G221" s="331"/>
      <c r="H221" s="321"/>
      <c r="I221" s="322"/>
      <c r="J221" s="322"/>
      <c r="K221" s="322"/>
      <c r="L221" s="322"/>
    </row>
    <row r="222" spans="1:12" ht="30" customHeight="1" x14ac:dyDescent="0.2">
      <c r="A222" s="317"/>
      <c r="B222" s="318"/>
      <c r="C222" s="319"/>
      <c r="D222" s="318"/>
      <c r="E222" s="319"/>
      <c r="F222" s="320"/>
      <c r="G222" s="331"/>
      <c r="H222" s="321"/>
      <c r="I222" s="322"/>
      <c r="J222" s="322"/>
      <c r="K222" s="322"/>
      <c r="L222" s="322"/>
    </row>
    <row r="223" spans="1:12" ht="30" customHeight="1" x14ac:dyDescent="0.2">
      <c r="A223" s="319"/>
      <c r="B223" s="318"/>
      <c r="C223" s="319"/>
      <c r="D223" s="318"/>
      <c r="E223" s="319"/>
      <c r="F223" s="320"/>
      <c r="G223" s="331"/>
      <c r="H223" s="323"/>
      <c r="I223" s="322"/>
      <c r="J223" s="322"/>
      <c r="K223" s="322"/>
      <c r="L223" s="322"/>
    </row>
    <row r="224" spans="1:12" ht="30" customHeight="1" x14ac:dyDescent="0.2">
      <c r="A224" s="319"/>
      <c r="B224" s="318"/>
      <c r="C224" s="319"/>
      <c r="D224" s="318"/>
      <c r="E224" s="319"/>
      <c r="F224" s="320"/>
      <c r="G224" s="331"/>
      <c r="H224" s="323"/>
      <c r="I224" s="322"/>
      <c r="J224" s="322"/>
      <c r="K224" s="322"/>
      <c r="L224" s="322"/>
    </row>
    <row r="225" spans="1:12" ht="30" customHeight="1" x14ac:dyDescent="0.2">
      <c r="A225" s="319"/>
      <c r="B225" s="318"/>
      <c r="C225" s="319"/>
      <c r="D225" s="318"/>
      <c r="E225" s="319"/>
      <c r="F225" s="320"/>
      <c r="G225" s="331"/>
      <c r="H225" s="323"/>
      <c r="I225" s="322"/>
      <c r="J225" s="322"/>
      <c r="K225" s="322"/>
      <c r="L225" s="322"/>
    </row>
    <row r="226" spans="1:12" ht="30" customHeight="1" x14ac:dyDescent="0.2">
      <c r="A226" s="319"/>
      <c r="B226" s="318"/>
      <c r="C226" s="319"/>
      <c r="D226" s="318"/>
      <c r="E226" s="319"/>
      <c r="F226" s="320"/>
      <c r="G226" s="331"/>
      <c r="H226" s="323"/>
      <c r="I226" s="322"/>
      <c r="J226" s="322"/>
      <c r="K226" s="322"/>
      <c r="L226" s="322"/>
    </row>
    <row r="227" spans="1:12" ht="30" customHeight="1" x14ac:dyDescent="0.2">
      <c r="A227" s="319"/>
      <c r="B227" s="318"/>
      <c r="C227" s="319"/>
      <c r="D227" s="318"/>
      <c r="E227" s="319"/>
      <c r="F227" s="320"/>
      <c r="G227" s="331"/>
      <c r="H227" s="323"/>
      <c r="I227" s="322"/>
      <c r="J227" s="322"/>
      <c r="K227" s="322"/>
      <c r="L227" s="322"/>
    </row>
    <row r="228" spans="1:12" ht="30" customHeight="1" x14ac:dyDescent="0.2">
      <c r="A228" s="319"/>
      <c r="B228" s="318"/>
      <c r="C228" s="319"/>
      <c r="D228" s="318"/>
      <c r="E228" s="319"/>
      <c r="F228" s="320"/>
      <c r="G228" s="331"/>
      <c r="H228" s="323"/>
      <c r="I228" s="322"/>
      <c r="J228" s="322"/>
      <c r="K228" s="322"/>
      <c r="L228" s="322"/>
    </row>
    <row r="229" spans="1:12" ht="30" customHeight="1" x14ac:dyDescent="0.2">
      <c r="A229" s="319"/>
      <c r="B229" s="318"/>
      <c r="C229" s="319"/>
      <c r="D229" s="318"/>
      <c r="E229" s="319"/>
      <c r="F229" s="320"/>
      <c r="G229" s="331"/>
      <c r="H229" s="323"/>
      <c r="I229" s="322"/>
      <c r="J229" s="322"/>
      <c r="K229" s="322"/>
      <c r="L229" s="322"/>
    </row>
    <row r="230" spans="1:12" ht="30" customHeight="1" x14ac:dyDescent="0.2">
      <c r="A230" s="319"/>
      <c r="B230" s="318"/>
      <c r="C230" s="319"/>
      <c r="D230" s="318"/>
      <c r="E230" s="319"/>
      <c r="F230" s="320"/>
      <c r="G230" s="331"/>
      <c r="H230" s="323"/>
      <c r="I230" s="322"/>
      <c r="J230" s="322"/>
      <c r="K230" s="322"/>
      <c r="L230" s="322"/>
    </row>
    <row r="231" spans="1:12" ht="30" customHeight="1" x14ac:dyDescent="0.2">
      <c r="A231" s="319"/>
      <c r="B231" s="318"/>
      <c r="C231" s="319"/>
      <c r="D231" s="318"/>
      <c r="E231" s="319"/>
      <c r="F231" s="320"/>
      <c r="G231" s="331"/>
      <c r="H231" s="323"/>
      <c r="I231" s="322"/>
      <c r="J231" s="322"/>
      <c r="K231" s="322"/>
      <c r="L231" s="322"/>
    </row>
    <row r="232" spans="1:12" ht="30" customHeight="1" x14ac:dyDescent="0.2">
      <c r="A232" s="319"/>
      <c r="B232" s="318"/>
      <c r="C232" s="319"/>
      <c r="D232" s="318"/>
      <c r="E232" s="319"/>
      <c r="F232" s="320"/>
      <c r="G232" s="331"/>
      <c r="H232" s="323"/>
      <c r="I232" s="322"/>
      <c r="J232" s="322"/>
      <c r="K232" s="322"/>
      <c r="L232" s="322"/>
    </row>
    <row r="233" spans="1:12" ht="30" customHeight="1" x14ac:dyDescent="0.2">
      <c r="A233" s="319"/>
      <c r="B233" s="318"/>
      <c r="C233" s="319"/>
      <c r="D233" s="318"/>
      <c r="E233" s="319"/>
      <c r="F233" s="320"/>
      <c r="G233" s="331"/>
      <c r="H233" s="323"/>
      <c r="I233" s="322"/>
      <c r="J233" s="322"/>
      <c r="K233" s="322"/>
      <c r="L233" s="322"/>
    </row>
    <row r="234" spans="1:12" ht="30" customHeight="1" x14ac:dyDescent="0.2">
      <c r="A234" s="319"/>
      <c r="B234" s="318"/>
      <c r="C234" s="319"/>
      <c r="D234" s="318"/>
      <c r="E234" s="319"/>
      <c r="F234" s="320"/>
      <c r="G234" s="331"/>
      <c r="H234" s="323"/>
      <c r="I234" s="322"/>
      <c r="J234" s="322"/>
      <c r="K234" s="322"/>
      <c r="L234" s="322"/>
    </row>
    <row r="235" spans="1:12" ht="30" customHeight="1" x14ac:dyDescent="0.2">
      <c r="A235" s="319"/>
      <c r="B235" s="318"/>
      <c r="C235" s="319"/>
      <c r="D235" s="318"/>
      <c r="E235" s="319"/>
      <c r="F235" s="320"/>
      <c r="G235" s="331"/>
      <c r="H235" s="323"/>
      <c r="I235" s="322"/>
      <c r="J235" s="322"/>
      <c r="K235" s="322"/>
      <c r="L235" s="322"/>
    </row>
    <row r="236" spans="1:12" ht="30" customHeight="1" x14ac:dyDescent="0.2">
      <c r="A236" s="319"/>
      <c r="B236" s="318"/>
      <c r="C236" s="319"/>
      <c r="D236" s="318"/>
      <c r="E236" s="319"/>
      <c r="F236" s="320"/>
      <c r="G236" s="331"/>
      <c r="H236" s="323"/>
      <c r="I236" s="322"/>
      <c r="J236" s="322"/>
      <c r="K236" s="322"/>
      <c r="L236" s="322"/>
    </row>
    <row r="237" spans="1:12" ht="30" customHeight="1" x14ac:dyDescent="0.2">
      <c r="A237" s="319"/>
      <c r="B237" s="318"/>
      <c r="C237" s="319"/>
      <c r="D237" s="318"/>
      <c r="E237" s="319"/>
      <c r="F237" s="320"/>
      <c r="G237" s="331"/>
      <c r="H237" s="323"/>
      <c r="I237" s="322"/>
      <c r="J237" s="322"/>
      <c r="K237" s="322"/>
      <c r="L237" s="322"/>
    </row>
    <row r="238" spans="1:12" ht="30" customHeight="1" x14ac:dyDescent="0.2">
      <c r="A238" s="319"/>
      <c r="B238" s="318"/>
      <c r="C238" s="319"/>
      <c r="D238" s="318"/>
      <c r="E238" s="319"/>
      <c r="F238" s="320"/>
      <c r="G238" s="331"/>
      <c r="H238" s="323"/>
      <c r="I238" s="322"/>
      <c r="J238" s="322"/>
      <c r="K238" s="322"/>
      <c r="L238" s="322"/>
    </row>
    <row r="239" spans="1:12" ht="30" customHeight="1" x14ac:dyDescent="0.2">
      <c r="A239" s="319"/>
      <c r="B239" s="318"/>
      <c r="C239" s="319"/>
      <c r="D239" s="318"/>
      <c r="E239" s="319"/>
      <c r="F239" s="320"/>
      <c r="G239" s="331"/>
      <c r="H239" s="323"/>
      <c r="I239" s="322"/>
      <c r="J239" s="322"/>
      <c r="K239" s="322"/>
      <c r="L239" s="322"/>
    </row>
    <row r="240" spans="1:12" ht="30" customHeight="1" x14ac:dyDescent="0.2">
      <c r="A240" s="319"/>
      <c r="B240" s="318"/>
      <c r="C240" s="319"/>
      <c r="D240" s="318"/>
      <c r="E240" s="319"/>
      <c r="F240" s="320"/>
      <c r="G240" s="331"/>
      <c r="H240" s="323"/>
      <c r="I240" s="322"/>
      <c r="J240" s="322"/>
      <c r="K240" s="322"/>
      <c r="L240" s="322"/>
    </row>
    <row r="241" spans="1:12" ht="30" customHeight="1" x14ac:dyDescent="0.2">
      <c r="A241" s="319"/>
      <c r="B241" s="318"/>
      <c r="C241" s="319"/>
      <c r="D241" s="318"/>
      <c r="E241" s="319"/>
      <c r="F241" s="320"/>
      <c r="G241" s="331"/>
      <c r="H241" s="323"/>
      <c r="I241" s="322"/>
      <c r="J241" s="322"/>
      <c r="K241" s="322"/>
      <c r="L241" s="322"/>
    </row>
    <row r="242" spans="1:12" ht="30" customHeight="1" x14ac:dyDescent="0.2">
      <c r="A242" s="319"/>
      <c r="B242" s="318"/>
      <c r="C242" s="319"/>
      <c r="D242" s="318"/>
      <c r="E242" s="319"/>
      <c r="F242" s="320"/>
      <c r="G242" s="331"/>
      <c r="H242" s="323"/>
      <c r="I242" s="322"/>
      <c r="J242" s="322"/>
      <c r="K242" s="322"/>
      <c r="L242" s="322"/>
    </row>
    <row r="243" spans="1:12" ht="30" customHeight="1" x14ac:dyDescent="0.2">
      <c r="A243" s="319"/>
      <c r="B243" s="318"/>
      <c r="C243" s="319"/>
      <c r="D243" s="318"/>
      <c r="E243" s="319"/>
      <c r="F243" s="320"/>
      <c r="G243" s="331"/>
      <c r="H243" s="323"/>
      <c r="I243" s="322"/>
      <c r="J243" s="322"/>
      <c r="K243" s="322"/>
      <c r="L243" s="322"/>
    </row>
    <row r="244" spans="1:12" ht="30" customHeight="1" x14ac:dyDescent="0.2">
      <c r="A244" s="319"/>
      <c r="B244" s="318"/>
      <c r="C244" s="319"/>
      <c r="D244" s="318"/>
      <c r="E244" s="319"/>
      <c r="F244" s="320"/>
      <c r="G244" s="331"/>
      <c r="H244" s="323"/>
      <c r="I244" s="322"/>
      <c r="J244" s="322"/>
      <c r="K244" s="322"/>
      <c r="L244" s="322"/>
    </row>
    <row r="245" spans="1:12" ht="30" customHeight="1" x14ac:dyDescent="0.2">
      <c r="A245" s="319"/>
      <c r="B245" s="318"/>
      <c r="C245" s="319"/>
      <c r="D245" s="318"/>
      <c r="E245" s="319"/>
      <c r="F245" s="320"/>
      <c r="G245" s="331"/>
      <c r="H245" s="323"/>
      <c r="I245" s="322"/>
      <c r="J245" s="322"/>
      <c r="K245" s="322"/>
      <c r="L245" s="322"/>
    </row>
    <row r="246" spans="1:12" ht="30" customHeight="1" x14ac:dyDescent="0.2">
      <c r="A246" s="319"/>
      <c r="B246" s="318"/>
      <c r="C246" s="319"/>
      <c r="D246" s="318"/>
      <c r="E246" s="319"/>
      <c r="F246" s="320"/>
      <c r="G246" s="331"/>
      <c r="H246" s="323"/>
      <c r="I246" s="322"/>
      <c r="J246" s="322"/>
      <c r="K246" s="322"/>
      <c r="L246" s="322"/>
    </row>
    <row r="247" spans="1:12" ht="30" customHeight="1" x14ac:dyDescent="0.2">
      <c r="A247" s="319"/>
      <c r="B247" s="318"/>
      <c r="C247" s="319"/>
      <c r="D247" s="318"/>
      <c r="E247" s="319"/>
      <c r="F247" s="320"/>
      <c r="G247" s="331"/>
      <c r="H247" s="323"/>
      <c r="I247" s="322"/>
      <c r="J247" s="322"/>
      <c r="K247" s="322"/>
      <c r="L247" s="322"/>
    </row>
    <row r="248" spans="1:12" ht="30" customHeight="1" x14ac:dyDescent="0.2">
      <c r="A248" s="319"/>
      <c r="B248" s="318"/>
      <c r="C248" s="319"/>
      <c r="D248" s="318"/>
      <c r="E248" s="319"/>
      <c r="F248" s="320"/>
      <c r="G248" s="331"/>
      <c r="H248" s="323"/>
      <c r="I248" s="322"/>
      <c r="J248" s="322"/>
      <c r="K248" s="322"/>
      <c r="L248" s="322"/>
    </row>
    <row r="249" spans="1:12" ht="30" customHeight="1" x14ac:dyDescent="0.2">
      <c r="A249" s="319"/>
      <c r="B249" s="318"/>
      <c r="C249" s="319"/>
      <c r="D249" s="318"/>
      <c r="E249" s="319"/>
      <c r="F249" s="320"/>
      <c r="G249" s="331"/>
      <c r="H249" s="323"/>
      <c r="I249" s="322"/>
      <c r="J249" s="322"/>
      <c r="K249" s="322"/>
      <c r="L249" s="322"/>
    </row>
    <row r="250" spans="1:12" ht="30" customHeight="1" x14ac:dyDescent="0.2">
      <c r="A250" s="319"/>
      <c r="B250" s="318"/>
      <c r="C250" s="319"/>
      <c r="D250" s="318"/>
      <c r="E250" s="319"/>
      <c r="F250" s="320"/>
      <c r="G250" s="331"/>
      <c r="H250" s="323"/>
      <c r="I250" s="322"/>
      <c r="J250" s="322"/>
      <c r="K250" s="322"/>
      <c r="L250" s="322"/>
    </row>
    <row r="251" spans="1:12" ht="30" customHeight="1" x14ac:dyDescent="0.2">
      <c r="A251" s="319"/>
      <c r="B251" s="318"/>
      <c r="C251" s="319"/>
      <c r="D251" s="318"/>
      <c r="E251" s="319"/>
      <c r="F251" s="320"/>
      <c r="G251" s="331"/>
      <c r="H251" s="323"/>
      <c r="I251" s="322"/>
      <c r="J251" s="322"/>
      <c r="K251" s="322"/>
      <c r="L251" s="322"/>
    </row>
    <row r="252" spans="1:12" x14ac:dyDescent="0.2"/>
    <row r="253" spans="1:12" x14ac:dyDescent="0.2"/>
  </sheetData>
  <sheetProtection algorithmName="SHA-512" hashValue="jOkURRfKfkgkKtNu1T6D9USaMCg5UwbGNG09jv3DkHkPw/icXD2wB/K8n/BunHiBgwU97Ljd5rCH1XVQ6rtuJA==" saltValue="EPt2Rxo6jfhVZRXE4l1Fgw==" spinCount="100000" sheet="1" sort="0"/>
  <conditionalFormatting sqref="H69">
    <cfRule type="expression" dxfId="27" priority="2">
      <formula>COUNTIF($C69,"*BIO*")&gt;0</formula>
    </cfRule>
  </conditionalFormatting>
  <conditionalFormatting sqref="H2:H68 H70:H207">
    <cfRule type="expression" dxfId="26" priority="3">
      <formula>COUNTIF($C2,"*BIO*")&gt;0</formula>
    </cfRule>
  </conditionalFormatting>
  <dataValidations disablePrompts="1" count="1">
    <dataValidation type="list" allowBlank="1" showInputMessage="1" showErrorMessage="1" sqref="H2:H251" xr:uid="{B5A2998F-9607-4F98-B4A1-43D037F16DCC}">
      <formula1>"250ml, 500ml, 3l, 5l, 11l, 20l, 100g, 125g, 200g, 225g, 250g, 300g, 380g, 400g, 450g, 500g, 800g, kg, 3kg, Pièce"</formula1>
    </dataValidation>
  </dataValidation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D3F11-DCF2-49AE-BB1A-344CFD42798D}">
  <sheetPr codeName="Feuil23"/>
  <dimension ref="A1:J254"/>
  <sheetViews>
    <sheetView workbookViewId="0">
      <pane ySplit="4" topLeftCell="A186" activePane="bottomLeft" state="frozen"/>
      <selection pane="bottomLeft" sqref="A1:H191"/>
    </sheetView>
  </sheetViews>
  <sheetFormatPr baseColWidth="10" defaultColWidth="0" defaultRowHeight="11" zeroHeight="1" x14ac:dyDescent="0.15"/>
  <cols>
    <col min="1" max="1" width="6.6640625" style="341" customWidth="1"/>
    <col min="2" max="2" width="35.83203125" style="341" customWidth="1"/>
    <col min="3" max="3" width="10.5" style="349" customWidth="1"/>
    <col min="4" max="4" width="6.6640625" style="349" customWidth="1"/>
    <col min="5" max="5" width="8" style="349" bestFit="1" customWidth="1"/>
    <col min="6" max="7" width="7.5" style="349" bestFit="1" customWidth="1"/>
    <col min="8" max="8" width="14.33203125" style="349" customWidth="1"/>
    <col min="9" max="9" width="1.6640625" style="341" customWidth="1"/>
    <col min="10" max="10" width="0" style="341" hidden="1" customWidth="1"/>
    <col min="11" max="16384" width="11.5" style="341" hidden="1"/>
  </cols>
  <sheetData>
    <row r="1" spans="1:9" ht="25" customHeight="1" x14ac:dyDescent="0.15">
      <c r="A1" s="620" t="s">
        <v>394</v>
      </c>
      <c r="B1" s="620"/>
      <c r="C1" s="620"/>
      <c r="D1" s="620"/>
      <c r="E1" s="620"/>
      <c r="F1" s="620"/>
      <c r="G1" s="620"/>
      <c r="H1" s="620"/>
    </row>
    <row r="2" spans="1:9" ht="20" customHeight="1" x14ac:dyDescent="0.15">
      <c r="A2" s="621" t="str">
        <f>COMMANDE!K1</f>
        <v>S44</v>
      </c>
      <c r="B2" s="621"/>
      <c r="C2" s="621"/>
      <c r="D2" s="621"/>
      <c r="E2" s="621"/>
      <c r="F2" s="621"/>
      <c r="G2" s="621"/>
      <c r="H2" s="621"/>
    </row>
    <row r="3" spans="1:9" ht="15" customHeight="1" x14ac:dyDescent="0.15">
      <c r="A3" s="622" t="s">
        <v>395</v>
      </c>
      <c r="B3" s="622"/>
      <c r="C3" s="622"/>
      <c r="D3" s="622"/>
      <c r="E3" s="622"/>
      <c r="F3" s="622"/>
      <c r="G3" s="622"/>
      <c r="H3" s="622"/>
    </row>
    <row r="4" spans="1:9" ht="70" customHeight="1" x14ac:dyDescent="0.15">
      <c r="A4" s="342" t="s">
        <v>75</v>
      </c>
      <c r="B4" s="342" t="s">
        <v>76</v>
      </c>
      <c r="C4" s="342" t="s">
        <v>396</v>
      </c>
      <c r="D4" s="342" t="s">
        <v>145</v>
      </c>
      <c r="E4" s="343" t="s">
        <v>619</v>
      </c>
      <c r="F4" s="343" t="s">
        <v>397</v>
      </c>
      <c r="G4" s="343" t="s">
        <v>398</v>
      </c>
      <c r="H4" s="342" t="s">
        <v>77</v>
      </c>
      <c r="I4" s="344"/>
    </row>
    <row r="5" spans="1:9" ht="30" customHeight="1" x14ac:dyDescent="0.15">
      <c r="A5" s="368" t="str">
        <f>IF(ADMIN1!X12=0, "", ADMIN1!X12)</f>
        <v>❤️</v>
      </c>
      <c r="B5" s="345" t="str">
        <f>BDD!B2</f>
        <v>Açaï en poudre iofilisée BIO (env. 250g)</v>
      </c>
      <c r="C5" s="346">
        <f>BDD!G2</f>
        <v>30.11</v>
      </c>
      <c r="D5" s="347" t="str">
        <f>BDD!H2</f>
        <v>Pièce</v>
      </c>
      <c r="E5" s="348" t="str">
        <f>IF(BDD!I2="", "", "X")</f>
        <v/>
      </c>
      <c r="F5" s="348" t="str">
        <f>IF(BDD!J2="", "", "X")</f>
        <v/>
      </c>
      <c r="G5" s="348" t="str">
        <f>IF(BDD!K2="", "", "X")</f>
        <v/>
      </c>
      <c r="H5" s="348" t="str">
        <f>BDD!C2</f>
        <v>Brésil</v>
      </c>
    </row>
    <row r="6" spans="1:9" ht="30" customHeight="1" x14ac:dyDescent="0.15">
      <c r="A6" s="368" t="str">
        <f>IF(ADMIN1!X13=0, "", ADMIN1!X13)</f>
        <v xml:space="preserve"> </v>
      </c>
      <c r="B6" s="345" t="str">
        <f>BDD!B3</f>
        <v>Ail blanc ou violet BIO</v>
      </c>
      <c r="C6" s="346">
        <f>BDD!G3</f>
        <v>8.19</v>
      </c>
      <c r="D6" s="347" t="str">
        <f>BDD!H3</f>
        <v>kg</v>
      </c>
      <c r="E6" s="348" t="str">
        <f>IF(BDD!I3="", "", "X")</f>
        <v>X</v>
      </c>
      <c r="F6" s="348" t="str">
        <f>IF(BDD!J3="", "", "X")</f>
        <v/>
      </c>
      <c r="G6" s="348" t="str">
        <f>IF(BDD!K3="", "", "X")</f>
        <v/>
      </c>
      <c r="H6" s="348" t="str">
        <f>BDD!C3</f>
        <v>Malaga</v>
      </c>
    </row>
    <row r="7" spans="1:9" ht="30" customHeight="1" x14ac:dyDescent="0.15">
      <c r="A7" s="368" t="str">
        <f>IF(ADMIN1!X14=0, "", ADMIN1!X14)</f>
        <v xml:space="preserve"> </v>
      </c>
      <c r="B7" s="345" t="str">
        <f>BDD!B4</f>
        <v>Algue Chlorella en poudre BIO (env. 1kg)</v>
      </c>
      <c r="C7" s="346">
        <f>BDD!G4</f>
        <v>52.03</v>
      </c>
      <c r="D7" s="347" t="str">
        <f>BDD!H4</f>
        <v>Pièce</v>
      </c>
      <c r="E7" s="348" t="str">
        <f>IF(BDD!I4="", "", "X")</f>
        <v/>
      </c>
      <c r="F7" s="348" t="str">
        <f>IF(BDD!J4="", "", "X")</f>
        <v/>
      </c>
      <c r="G7" s="348" t="str">
        <f>IF(BDD!K4="", "", "X")</f>
        <v/>
      </c>
      <c r="H7" s="348" t="str">
        <f>BDD!C4</f>
        <v>Inde</v>
      </c>
    </row>
    <row r="8" spans="1:9" ht="30" customHeight="1" x14ac:dyDescent="0.15">
      <c r="A8" s="368" t="str">
        <f>IF(ADMIN1!X15=0, "", ADMIN1!X15)</f>
        <v>❤️</v>
      </c>
      <c r="B8" s="345" t="str">
        <f>BDD!B5</f>
        <v>Algue Chlorella en poudre BIO (env. 500g)</v>
      </c>
      <c r="C8" s="346">
        <f>BDD!G5</f>
        <v>26.7</v>
      </c>
      <c r="D8" s="347" t="str">
        <f>BDD!H5</f>
        <v>Pièce</v>
      </c>
      <c r="E8" s="348" t="str">
        <f>IF(BDD!I5="", "", "X")</f>
        <v/>
      </c>
      <c r="F8" s="348" t="str">
        <f>IF(BDD!J5="", "", "X")</f>
        <v/>
      </c>
      <c r="G8" s="348" t="str">
        <f>IF(BDD!K5="", "", "X")</f>
        <v/>
      </c>
      <c r="H8" s="348" t="str">
        <f>BDD!C5</f>
        <v>Inde</v>
      </c>
    </row>
    <row r="9" spans="1:9" ht="30" customHeight="1" x14ac:dyDescent="0.15">
      <c r="A9" s="368" t="str">
        <f>IF(ADMIN1!X16=0, "", ADMIN1!X16)</f>
        <v>❤️</v>
      </c>
      <c r="B9" s="345" t="str">
        <f>BDD!B6</f>
        <v>Algue Dulse déshydratée BIO (env. 1kg)</v>
      </c>
      <c r="C9" s="346">
        <f>BDD!G6</f>
        <v>82.17</v>
      </c>
      <c r="D9" s="347" t="str">
        <f>BDD!H6</f>
        <v>Pièce</v>
      </c>
      <c r="E9" s="348" t="str">
        <f>IF(BDD!I6="", "", "X")</f>
        <v/>
      </c>
      <c r="F9" s="348" t="str">
        <f>IF(BDD!J6="", "", "X")</f>
        <v/>
      </c>
      <c r="G9" s="348" t="str">
        <f>IF(BDD!K6="", "", "X")</f>
        <v/>
      </c>
      <c r="H9" s="348" t="str">
        <f>BDD!C6</f>
        <v>Irlande</v>
      </c>
    </row>
    <row r="10" spans="1:9" ht="30" customHeight="1" x14ac:dyDescent="0.15">
      <c r="A10" s="368" t="str">
        <f>IF(ADMIN1!X17=0, "", ADMIN1!X17)</f>
        <v>❤️</v>
      </c>
      <c r="B10" s="345" t="str">
        <f>BDD!B7</f>
        <v>Algue Dulse déshydratée BIO (env. 500g)</v>
      </c>
      <c r="C10" s="346">
        <f>BDD!G7</f>
        <v>41.77</v>
      </c>
      <c r="D10" s="347" t="str">
        <f>BDD!H7</f>
        <v>Pièce</v>
      </c>
      <c r="E10" s="348" t="str">
        <f>IF(BDD!I7="", "", "X")</f>
        <v/>
      </c>
      <c r="F10" s="348" t="str">
        <f>IF(BDD!J7="", "", "X")</f>
        <v/>
      </c>
      <c r="G10" s="348" t="str">
        <f>IF(BDD!K7="", "", "X")</f>
        <v/>
      </c>
      <c r="H10" s="348" t="str">
        <f>BDD!C7</f>
        <v>Irlande</v>
      </c>
    </row>
    <row r="11" spans="1:9" ht="30" customHeight="1" x14ac:dyDescent="0.15">
      <c r="A11" s="368" t="str">
        <f>IF(ADMIN1!X18=0, "", ADMIN1!X18)</f>
        <v>❤️</v>
      </c>
      <c r="B11" s="345" t="str">
        <f>BDD!B8</f>
        <v>Algue Kombu déshydratées BIO (env. 1kg)</v>
      </c>
      <c r="C11" s="346">
        <f>BDD!G8</f>
        <v>37.659999999999997</v>
      </c>
      <c r="D11" s="347" t="str">
        <f>BDD!H8</f>
        <v>Pièce</v>
      </c>
      <c r="E11" s="348" t="str">
        <f>IF(BDD!I8="", "", "X")</f>
        <v/>
      </c>
      <c r="F11" s="348" t="str">
        <f>IF(BDD!J8="", "", "X")</f>
        <v/>
      </c>
      <c r="G11" s="348" t="str">
        <f>IF(BDD!K8="", "", "X")</f>
        <v/>
      </c>
      <c r="H11" s="348" t="str">
        <f>BDD!C8</f>
        <v>Galice</v>
      </c>
    </row>
    <row r="12" spans="1:9" ht="30" customHeight="1" x14ac:dyDescent="0.15">
      <c r="A12" s="368" t="str">
        <f>IF(ADMIN1!X19=0, "", ADMIN1!X19)</f>
        <v>❤️</v>
      </c>
      <c r="B12" s="345" t="str">
        <f>BDD!B9</f>
        <v>Algue Kombu déshydratées BIO (env. 500g)</v>
      </c>
      <c r="C12" s="346">
        <f>BDD!G9</f>
        <v>19.579999999999998</v>
      </c>
      <c r="D12" s="347" t="str">
        <f>BDD!H9</f>
        <v>Pièce</v>
      </c>
      <c r="E12" s="348" t="str">
        <f>IF(BDD!I9="", "", "X")</f>
        <v/>
      </c>
      <c r="F12" s="348" t="str">
        <f>IF(BDD!J9="", "", "X")</f>
        <v/>
      </c>
      <c r="G12" s="348" t="str">
        <f>IF(BDD!K9="", "", "X")</f>
        <v/>
      </c>
      <c r="H12" s="348" t="str">
        <f>BDD!C9</f>
        <v>Galice</v>
      </c>
    </row>
    <row r="13" spans="1:9" ht="30" customHeight="1" x14ac:dyDescent="0.15">
      <c r="A13" s="368" t="str">
        <f>IF(ADMIN1!X20=0, "", ADMIN1!X20)</f>
        <v>❤️</v>
      </c>
      <c r="B13" s="345" t="str">
        <f>BDD!B10</f>
        <v>Algue Nori entière déshydratées BIO (env. 1kg)</v>
      </c>
      <c r="C13" s="346">
        <f>BDD!G10</f>
        <v>53.4</v>
      </c>
      <c r="D13" s="347" t="str">
        <f>BDD!H10</f>
        <v>Pièce</v>
      </c>
      <c r="E13" s="348" t="str">
        <f>IF(BDD!I10="", "", "X")</f>
        <v/>
      </c>
      <c r="F13" s="348" t="str">
        <f>IF(BDD!J10="", "", "X")</f>
        <v/>
      </c>
      <c r="G13" s="348" t="str">
        <f>IF(BDD!K10="", "", "X")</f>
        <v/>
      </c>
      <c r="H13" s="348" t="str">
        <f>BDD!C10</f>
        <v>Galice</v>
      </c>
    </row>
    <row r="14" spans="1:9" ht="30" customHeight="1" x14ac:dyDescent="0.15">
      <c r="A14" s="368" t="str">
        <f>IF(ADMIN1!X21=0, "", ADMIN1!X21)</f>
        <v>❤️</v>
      </c>
      <c r="B14" s="345" t="str">
        <f>BDD!B11</f>
        <v>Algue Nori entière déshydratées BIO (env. 500g)</v>
      </c>
      <c r="C14" s="346">
        <f>BDD!G11</f>
        <v>27.37</v>
      </c>
      <c r="D14" s="347" t="str">
        <f>BDD!H11</f>
        <v>Pièce</v>
      </c>
      <c r="E14" s="348" t="str">
        <f>IF(BDD!I11="", "", "X")</f>
        <v/>
      </c>
      <c r="F14" s="348" t="str">
        <f>IF(BDD!J11="", "", "X")</f>
        <v/>
      </c>
      <c r="G14" s="348" t="str">
        <f>IF(BDD!K11="", "", "X")</f>
        <v/>
      </c>
      <c r="H14" s="348" t="str">
        <f>BDD!C11</f>
        <v>Galice</v>
      </c>
    </row>
    <row r="15" spans="1:9" ht="30" customHeight="1" x14ac:dyDescent="0.15">
      <c r="A15" s="368" t="str">
        <f>IF(ADMIN1!X22=0, "", ADMIN1!X22)</f>
        <v>❤️</v>
      </c>
      <c r="B15" s="345" t="str">
        <f>BDD!B12</f>
        <v>Aloe Vera (feuille fraîche) BIO</v>
      </c>
      <c r="C15" s="346">
        <f>BDD!G12</f>
        <v>3.55</v>
      </c>
      <c r="D15" s="347" t="str">
        <f>BDD!H12</f>
        <v>Pièce</v>
      </c>
      <c r="E15" s="348" t="str">
        <f>IF(BDD!I12="", "", "X")</f>
        <v>X</v>
      </c>
      <c r="F15" s="348" t="str">
        <f>IF(BDD!J12="", "", "X")</f>
        <v>X</v>
      </c>
      <c r="G15" s="348" t="str">
        <f>IF(BDD!K12="", "", "X")</f>
        <v>X</v>
      </c>
      <c r="H15" s="348" t="str">
        <f>BDD!C12</f>
        <v>Malaga</v>
      </c>
    </row>
    <row r="16" spans="1:9" ht="30" customHeight="1" x14ac:dyDescent="0.15">
      <c r="A16" s="368" t="str">
        <f>IF(ADMIN1!X23=0, "", ADMIN1!X23)</f>
        <v>❤️</v>
      </c>
      <c r="B16" s="345" t="str">
        <f>BDD!B13</f>
        <v>Amande Desmayo avec coque</v>
      </c>
      <c r="C16" s="346">
        <f>BDD!G13</f>
        <v>4.08</v>
      </c>
      <c r="D16" s="347" t="str">
        <f>BDD!H13</f>
        <v>kg</v>
      </c>
      <c r="E16" s="348" t="str">
        <f>IF(BDD!I13="", "", "X")</f>
        <v/>
      </c>
      <c r="F16" s="348" t="str">
        <f>IF(BDD!J13="", "", "X")</f>
        <v/>
      </c>
      <c r="G16" s="348" t="str">
        <f>IF(BDD!K13="", "", "X")</f>
        <v/>
      </c>
      <c r="H16" s="348" t="str">
        <f>BDD!C13</f>
        <v>Grenade</v>
      </c>
    </row>
    <row r="17" spans="1:8" ht="30" customHeight="1" x14ac:dyDescent="0.15">
      <c r="A17" s="368" t="str">
        <f>IF(ADMIN1!X24=0, "", ADMIN1!X24)</f>
        <v>❤️</v>
      </c>
      <c r="B17" s="345" t="str">
        <f>BDD!B14</f>
        <v>Amande Lauren avec coque (saveur sucrée)</v>
      </c>
      <c r="C17" s="346">
        <f>BDD!G14</f>
        <v>3.41</v>
      </c>
      <c r="D17" s="347" t="str">
        <f>BDD!H14</f>
        <v>kg</v>
      </c>
      <c r="E17" s="348" t="str">
        <f>IF(BDD!I14="", "", "X")</f>
        <v>X</v>
      </c>
      <c r="F17" s="348" t="str">
        <f>IF(BDD!J14="", "", "X")</f>
        <v>X</v>
      </c>
      <c r="G17" s="348" t="str">
        <f>IF(BDD!K14="", "", "X")</f>
        <v>X</v>
      </c>
      <c r="H17" s="348" t="str">
        <f>BDD!C14</f>
        <v>Grenade</v>
      </c>
    </row>
    <row r="18" spans="1:8" ht="30" customHeight="1" x14ac:dyDescent="0.15">
      <c r="A18" s="368" t="str">
        <f>IF(ADMIN1!X25=0, "", ADMIN1!X25)</f>
        <v/>
      </c>
      <c r="B18" s="345" t="str">
        <f>BDD!B15</f>
        <v>Amande Romera avec coque</v>
      </c>
      <c r="C18" s="346">
        <f>BDD!G15</f>
        <v>3.69</v>
      </c>
      <c r="D18" s="347" t="str">
        <f>BDD!H15</f>
        <v>kg</v>
      </c>
      <c r="E18" s="348" t="str">
        <f>IF(BDD!I15="", "", "X")</f>
        <v>X</v>
      </c>
      <c r="F18" s="348" t="str">
        <f>IF(BDD!J15="", "", "X")</f>
        <v/>
      </c>
      <c r="G18" s="348" t="str">
        <f>IF(BDD!K15="", "", "X")</f>
        <v/>
      </c>
      <c r="H18" s="348" t="str">
        <f>BDD!C15</f>
        <v>Malaga</v>
      </c>
    </row>
    <row r="19" spans="1:8" ht="30" customHeight="1" x14ac:dyDescent="0.15">
      <c r="A19" s="368" t="str">
        <f>IF(ADMIN1!X26=0, "", ADMIN1!X26)</f>
        <v>❤️</v>
      </c>
      <c r="B19" s="345" t="str">
        <f>BDD!B16</f>
        <v>Amande sans coque CRU BIO (env. 1kg)</v>
      </c>
      <c r="C19" s="346">
        <f>BDD!G16</f>
        <v>24.63</v>
      </c>
      <c r="D19" s="347" t="str">
        <f>BDD!H16</f>
        <v>Pièce</v>
      </c>
      <c r="E19" s="348" t="str">
        <f>IF(BDD!I16="", "", "X")</f>
        <v>X</v>
      </c>
      <c r="F19" s="348" t="str">
        <f>IF(BDD!J16="", "", "X")</f>
        <v/>
      </c>
      <c r="G19" s="348" t="str">
        <f>IF(BDD!K16="", "", "X")</f>
        <v/>
      </c>
      <c r="H19" s="348" t="str">
        <f>BDD!C16</f>
        <v>Grenade</v>
      </c>
    </row>
    <row r="20" spans="1:8" ht="30" customHeight="1" x14ac:dyDescent="0.15">
      <c r="A20" s="368" t="str">
        <f>IF(ADMIN1!X27=0, "", ADMIN1!X27)</f>
        <v>❤️</v>
      </c>
      <c r="B20" s="345" t="str">
        <f>BDD!B17</f>
        <v>Ananas (mûri sur plante, env. 2kg)
Super bon, couleur intense, très aromatique</v>
      </c>
      <c r="C20" s="346">
        <f>BDD!G17</f>
        <v>4.37</v>
      </c>
      <c r="D20" s="347" t="str">
        <f>BDD!H17</f>
        <v>kg</v>
      </c>
      <c r="E20" s="348" t="str">
        <f>IF(BDD!I17="", "", "X")</f>
        <v>X</v>
      </c>
      <c r="F20" s="348" t="str">
        <f>IF(BDD!J17="", "", "X")</f>
        <v>X</v>
      </c>
      <c r="G20" s="348" t="str">
        <f>IF(BDD!K17="", "", "X")</f>
        <v/>
      </c>
      <c r="H20" s="348" t="str">
        <f>BDD!C17</f>
        <v>Costa Rica</v>
      </c>
    </row>
    <row r="21" spans="1:8" ht="30" customHeight="1" x14ac:dyDescent="0.15">
      <c r="A21" s="368" t="str">
        <f>IF(ADMIN1!X28=0, "", ADMIN1!X28)</f>
        <v>❤️</v>
      </c>
      <c r="B21" s="345" t="str">
        <f>BDD!B18</f>
        <v>Ananas deshydraté BIO (env. 1kg)</v>
      </c>
      <c r="C21" s="346">
        <f>BDD!G18</f>
        <v>27.37</v>
      </c>
      <c r="D21" s="347" t="str">
        <f>BDD!H18</f>
        <v>Pièce</v>
      </c>
      <c r="E21" s="348" t="str">
        <f>IF(BDD!I18="", "", "X")</f>
        <v/>
      </c>
      <c r="F21" s="348" t="str">
        <f>IF(BDD!J18="", "", "X")</f>
        <v/>
      </c>
      <c r="G21" s="348" t="str">
        <f>IF(BDD!K18="", "", "X")</f>
        <v/>
      </c>
      <c r="H21" s="348" t="str">
        <f>BDD!C18</f>
        <v>Costa Rica</v>
      </c>
    </row>
    <row r="22" spans="1:8" ht="30" customHeight="1" x14ac:dyDescent="0.15">
      <c r="A22" s="368" t="str">
        <f>IF(ADMIN1!X29=0, "", ADMIN1!X29)</f>
        <v>❤️</v>
      </c>
      <c r="B22" s="345" t="str">
        <f>BDD!B19</f>
        <v>Arachides crues avec coque</v>
      </c>
      <c r="C22" s="346">
        <f>BDD!G19</f>
        <v>4.37</v>
      </c>
      <c r="D22" s="347" t="str">
        <f>BDD!H19</f>
        <v>kg</v>
      </c>
      <c r="E22" s="348" t="str">
        <f>IF(BDD!I19="", "", "X")</f>
        <v>X</v>
      </c>
      <c r="F22" s="348" t="str">
        <f>IF(BDD!J19="", "", "X")</f>
        <v>X</v>
      </c>
      <c r="G22" s="348" t="str">
        <f>IF(BDD!K19="", "", "X")</f>
        <v/>
      </c>
      <c r="H22" s="348" t="str">
        <f>BDD!C19</f>
        <v>Chine</v>
      </c>
    </row>
    <row r="23" spans="1:8" ht="30" customHeight="1" x14ac:dyDescent="0.15">
      <c r="A23" s="368" t="str">
        <f>IF(ADMIN1!X30=0, "", ADMIN1!X30)</f>
        <v>❤️</v>
      </c>
      <c r="B23" s="345" t="str">
        <f>BDD!B20</f>
        <v>Arachides sans coque pelé CRU BIO</v>
      </c>
      <c r="C23" s="346">
        <f>BDD!G20</f>
        <v>7.52</v>
      </c>
      <c r="D23" s="347" t="str">
        <f>BDD!H20</f>
        <v>kg</v>
      </c>
      <c r="E23" s="348" t="str">
        <f>IF(BDD!I20="", "", "X")</f>
        <v>X</v>
      </c>
      <c r="F23" s="348" t="str">
        <f>IF(BDD!J20="", "", "X")</f>
        <v>X</v>
      </c>
      <c r="G23" s="348" t="str">
        <f>IF(BDD!K20="", "", "X")</f>
        <v/>
      </c>
      <c r="H23" s="348" t="str">
        <f>BDD!C20</f>
        <v>Chine</v>
      </c>
    </row>
    <row r="24" spans="1:8" ht="30" customHeight="1" x14ac:dyDescent="0.15">
      <c r="A24" s="368" t="str">
        <f>IF(ADMIN1!X31=0, "", ADMIN1!X31)</f>
        <v/>
      </c>
      <c r="B24" s="345" t="str">
        <f>BDD!B21</f>
        <v>Aubergine</v>
      </c>
      <c r="C24" s="346">
        <f>BDD!G21</f>
        <v>3.69</v>
      </c>
      <c r="D24" s="347" t="str">
        <f>BDD!H21</f>
        <v>kg</v>
      </c>
      <c r="E24" s="348" t="str">
        <f>IF(BDD!I21="", "", "X")</f>
        <v>X</v>
      </c>
      <c r="F24" s="348" t="str">
        <f>IF(BDD!J21="", "", "X")</f>
        <v>X</v>
      </c>
      <c r="G24" s="348" t="str">
        <f>IF(BDD!K21="", "", "X")</f>
        <v/>
      </c>
      <c r="H24" s="348" t="str">
        <f>BDD!C21</f>
        <v>Malaga</v>
      </c>
    </row>
    <row r="25" spans="1:8" ht="30" customHeight="1" x14ac:dyDescent="0.15">
      <c r="A25" s="368" t="str">
        <f>IF(ADMIN1!X32=0, "", ADMIN1!X32)</f>
        <v>❤️</v>
      </c>
      <c r="B25" s="345" t="str">
        <f>BDD!B22</f>
        <v>Avocat Bacon (grand)</v>
      </c>
      <c r="C25" s="346">
        <f>BDD!G22</f>
        <v>5.33</v>
      </c>
      <c r="D25" s="347" t="str">
        <f>BDD!H22</f>
        <v>kg</v>
      </c>
      <c r="E25" s="348" t="str">
        <f>IF(BDD!I22="", "", "X")</f>
        <v>X</v>
      </c>
      <c r="F25" s="348" t="str">
        <f>IF(BDD!J22="", "", "X")</f>
        <v>X</v>
      </c>
      <c r="G25" s="348" t="str">
        <f>IF(BDD!K22="", "", "X")</f>
        <v/>
      </c>
      <c r="H25" s="348" t="str">
        <f>BDD!C22</f>
        <v>Grenade</v>
      </c>
    </row>
    <row r="26" spans="1:8" ht="30" customHeight="1" x14ac:dyDescent="0.15">
      <c r="A26" s="368" t="str">
        <f>IF(ADMIN1!X33=0, "", ADMIN1!X33)</f>
        <v/>
      </c>
      <c r="B26" s="345" t="str">
        <f>BDD!B23</f>
        <v>Avocat Bacon BIO</v>
      </c>
      <c r="C26" s="346">
        <f>BDD!G23</f>
        <v>5.45</v>
      </c>
      <c r="D26" s="347" t="str">
        <f>BDD!H23</f>
        <v>kg</v>
      </c>
      <c r="E26" s="348" t="str">
        <f>IF(BDD!I23="", "", "X")</f>
        <v>X</v>
      </c>
      <c r="F26" s="348" t="str">
        <f>IF(BDD!J23="", "", "X")</f>
        <v>X</v>
      </c>
      <c r="G26" s="348" t="str">
        <f>IF(BDD!K23="", "", "X")</f>
        <v/>
      </c>
      <c r="H26" s="348" t="str">
        <f>BDD!C23</f>
        <v>Grenade</v>
      </c>
    </row>
    <row r="27" spans="1:8" ht="30" customHeight="1" x14ac:dyDescent="0.15">
      <c r="A27" s="368" t="str">
        <f>IF(ADMIN1!X34=0, "", ADMIN1!X34)</f>
        <v>❤️</v>
      </c>
      <c r="B27" s="345" t="str">
        <f>BDD!B24</f>
        <v>Avocat Bacon Cocktail (petit calibre)</v>
      </c>
      <c r="C27" s="346">
        <f>BDD!G24</f>
        <v>5.74</v>
      </c>
      <c r="D27" s="347" t="str">
        <f>BDD!H24</f>
        <v>kg</v>
      </c>
      <c r="E27" s="348" t="str">
        <f>IF(BDD!I24="", "", "X")</f>
        <v/>
      </c>
      <c r="F27" s="348" t="str">
        <f>IF(BDD!J24="", "", "X")</f>
        <v/>
      </c>
      <c r="G27" s="348" t="str">
        <f>IF(BDD!K24="", "", "X")</f>
        <v/>
      </c>
      <c r="H27" s="348" t="str">
        <f>BDD!C24</f>
        <v>Grenade</v>
      </c>
    </row>
    <row r="28" spans="1:8" ht="30" customHeight="1" x14ac:dyDescent="0.15">
      <c r="A28" s="368" t="str">
        <f>IF(ADMIN1!X35=0, "", ADMIN1!X35)</f>
        <v/>
      </c>
      <c r="B28" s="345" t="str">
        <f>BDD!B25</f>
        <v>Avocat Bacon médium BIO</v>
      </c>
      <c r="C28" s="346">
        <f>BDD!G25</f>
        <v>4.08</v>
      </c>
      <c r="D28" s="347" t="str">
        <f>BDD!H25</f>
        <v>kg</v>
      </c>
      <c r="E28" s="348" t="str">
        <f>IF(BDD!I25="", "", "X")</f>
        <v>X</v>
      </c>
      <c r="F28" s="348" t="str">
        <f>IF(BDD!J25="", "", "X")</f>
        <v>X</v>
      </c>
      <c r="G28" s="348" t="str">
        <f>IF(BDD!K25="", "", "X")</f>
        <v>X</v>
      </c>
      <c r="H28" s="348" t="str">
        <f>BDD!C25</f>
        <v>Malaga</v>
      </c>
    </row>
    <row r="29" spans="1:8" ht="30" customHeight="1" x14ac:dyDescent="0.15">
      <c r="A29" s="368" t="str">
        <f>IF(ADMIN1!X36=0, "", ADMIN1!X36)</f>
        <v>❤️</v>
      </c>
      <c r="B29" s="345" t="str">
        <f>BDD!B26</f>
        <v>Avocat Fuerte</v>
      </c>
      <c r="C29" s="346">
        <f>BDD!G26</f>
        <v>5.45</v>
      </c>
      <c r="D29" s="347" t="str">
        <f>BDD!H26</f>
        <v>kg</v>
      </c>
      <c r="E29" s="348" t="str">
        <f>IF(BDD!I26="", "", "X")</f>
        <v>X</v>
      </c>
      <c r="F29" s="348" t="str">
        <f>IF(BDD!J26="", "", "X")</f>
        <v>X</v>
      </c>
      <c r="G29" s="348" t="str">
        <f>IF(BDD!K26="", "", "X")</f>
        <v/>
      </c>
      <c r="H29" s="348" t="str">
        <f>BDD!C26</f>
        <v>Malaga</v>
      </c>
    </row>
    <row r="30" spans="1:8" ht="30" customHeight="1" x14ac:dyDescent="0.15">
      <c r="A30" s="368" t="str">
        <f>IF(ADMIN1!X37=0, "", ADMIN1!X37)</f>
        <v>❤️</v>
      </c>
      <c r="B30" s="345" t="str">
        <f>BDD!B27</f>
        <v>Avocat Fuerte BIO</v>
      </c>
      <c r="C30" s="346">
        <f>BDD!G27</f>
        <v>6.15</v>
      </c>
      <c r="D30" s="347" t="str">
        <f>BDD!H27</f>
        <v>kg</v>
      </c>
      <c r="E30" s="348" t="str">
        <f>IF(BDD!I27="", "", "X")</f>
        <v>X</v>
      </c>
      <c r="F30" s="348" t="str">
        <f>IF(BDD!J27="", "", "X")</f>
        <v>X</v>
      </c>
      <c r="G30" s="348" t="str">
        <f>IF(BDD!K27="", "", "X")</f>
        <v/>
      </c>
      <c r="H30" s="348" t="str">
        <f>BDD!C27</f>
        <v>Grenade</v>
      </c>
    </row>
    <row r="31" spans="1:8" ht="30" customHeight="1" x14ac:dyDescent="0.15">
      <c r="A31" s="368" t="str">
        <f>IF(ADMIN1!X38=0, "", ADMIN1!X38)</f>
        <v>❤️</v>
      </c>
      <c r="B31" s="345" t="str">
        <f>BDD!B28</f>
        <v>Baie de Goji BIO (env. 1kg)</v>
      </c>
      <c r="C31" s="346">
        <f>BDD!G28</f>
        <v>28.74</v>
      </c>
      <c r="D31" s="347" t="str">
        <f>BDD!H28</f>
        <v>Pièce</v>
      </c>
      <c r="E31" s="348" t="str">
        <f>IF(BDD!I28="", "", "X")</f>
        <v/>
      </c>
      <c r="F31" s="348" t="str">
        <f>IF(BDD!J28="", "", "X")</f>
        <v/>
      </c>
      <c r="G31" s="348" t="str">
        <f>IF(BDD!K28="", "", "X")</f>
        <v/>
      </c>
      <c r="H31" s="348" t="str">
        <f>BDD!C28</f>
        <v>Tibet</v>
      </c>
    </row>
    <row r="32" spans="1:8" ht="30" customHeight="1" x14ac:dyDescent="0.15">
      <c r="A32" s="368" t="str">
        <f>IF(ADMIN1!X39=0, "", ADMIN1!X39)</f>
        <v>❤️</v>
      </c>
      <c r="B32" s="345" t="str">
        <f>BDD!B29</f>
        <v>Baie de Goji BIO (envi. 500g)</v>
      </c>
      <c r="C32" s="346">
        <f>BDD!G29</f>
        <v>15.04</v>
      </c>
      <c r="D32" s="347" t="str">
        <f>BDD!H29</f>
        <v>Pièce</v>
      </c>
      <c r="E32" s="348" t="str">
        <f>IF(BDD!I29="", "", "X")</f>
        <v/>
      </c>
      <c r="F32" s="348" t="str">
        <f>IF(BDD!J29="", "", "X")</f>
        <v/>
      </c>
      <c r="G32" s="348" t="str">
        <f>IF(BDD!K29="", "", "X")</f>
        <v/>
      </c>
      <c r="H32" s="348" t="str">
        <f>BDD!C29</f>
        <v>Tibet</v>
      </c>
    </row>
    <row r="33" spans="1:8" ht="30" customHeight="1" x14ac:dyDescent="0.15">
      <c r="A33" s="368" t="str">
        <f>IF(ADMIN1!X40=0, "", ADMIN1!X40)</f>
        <v>❤️</v>
      </c>
      <c r="B33" s="345" t="str">
        <f>BDD!B30</f>
        <v>Banane Cavendish (mûri sur plante)</v>
      </c>
      <c r="C33" s="346">
        <f>BDD!G30</f>
        <v>4.08</v>
      </c>
      <c r="D33" s="347" t="str">
        <f>BDD!H30</f>
        <v>kg</v>
      </c>
      <c r="E33" s="348" t="str">
        <f>IF(BDD!I30="", "", "X")</f>
        <v>X</v>
      </c>
      <c r="F33" s="348" t="str">
        <f>IF(BDD!J30="", "", "X")</f>
        <v>X</v>
      </c>
      <c r="G33" s="348" t="str">
        <f>IF(BDD!K30="", "", "X")</f>
        <v>X</v>
      </c>
      <c r="H33" s="348" t="str">
        <f>BDD!C30</f>
        <v>Grenade</v>
      </c>
    </row>
    <row r="34" spans="1:8" ht="30" customHeight="1" x14ac:dyDescent="0.15">
      <c r="A34" s="368" t="str">
        <f>IF(ADMIN1!X41=0, "", ADMIN1!X41)</f>
        <v>❤️</v>
      </c>
      <c r="B34" s="345" t="str">
        <f>BDD!B31</f>
        <v>Banane Cavendish BIO/RECO
    - (robuste et ferme)</v>
      </c>
      <c r="C34" s="346">
        <f>BDD!G31</f>
        <v>4.78</v>
      </c>
      <c r="D34" s="347" t="str">
        <f>BDD!H31</f>
        <v>kg</v>
      </c>
      <c r="E34" s="348" t="str">
        <f>IF(BDD!I31="", "", "X")</f>
        <v>X</v>
      </c>
      <c r="F34" s="348" t="str">
        <f>IF(BDD!J31="", "", "X")</f>
        <v/>
      </c>
      <c r="G34" s="348" t="str">
        <f>IF(BDD!K31="", "", "X")</f>
        <v/>
      </c>
      <c r="H34" s="348" t="str">
        <f>BDD!C31</f>
        <v>Iles Canaries</v>
      </c>
    </row>
    <row r="35" spans="1:8" ht="30" customHeight="1" x14ac:dyDescent="0.15">
      <c r="A35" s="368" t="str">
        <f>IF(ADMIN1!X42=0, "", ADMIN1!X42)</f>
        <v>❤️</v>
      </c>
      <c r="B35" s="345" t="str">
        <f>BDD!B32</f>
        <v>Banane deshydratée BIO semi-sèche
    - (Production Rufino, env. 200g)</v>
      </c>
      <c r="C35" s="346">
        <f>BDD!G32</f>
        <v>4.78</v>
      </c>
      <c r="D35" s="347" t="str">
        <f>BDD!H32</f>
        <v>Pièce</v>
      </c>
      <c r="E35" s="348" t="str">
        <f>IF(BDD!I32="", "", "X")</f>
        <v/>
      </c>
      <c r="F35" s="348" t="str">
        <f>IF(BDD!J32="", "", "X")</f>
        <v/>
      </c>
      <c r="G35" s="348" t="str">
        <f>IF(BDD!K32="", "", "X")</f>
        <v/>
      </c>
      <c r="H35" s="348" t="str">
        <f>BDD!C32</f>
        <v>Grenade</v>
      </c>
    </row>
    <row r="36" spans="1:8" ht="30" customHeight="1" x14ac:dyDescent="0.15">
      <c r="A36" s="368" t="str">
        <f>IF(ADMIN1!X43=0, "", ADMIN1!X43)</f>
        <v/>
      </c>
      <c r="B36" s="345" t="str">
        <f>BDD!B33</f>
        <v>Bâtons de cannelle BIO (env. 100g)</v>
      </c>
      <c r="C36" s="346">
        <f>BDD!G33</f>
        <v>8.07</v>
      </c>
      <c r="D36" s="347" t="str">
        <f>BDD!H33</f>
        <v>Pièce</v>
      </c>
      <c r="E36" s="348" t="str">
        <f>IF(BDD!I33="", "", "X")</f>
        <v/>
      </c>
      <c r="F36" s="348" t="str">
        <f>IF(BDD!J33="", "", "X")</f>
        <v/>
      </c>
      <c r="G36" s="348" t="str">
        <f>IF(BDD!K33="", "", "X")</f>
        <v/>
      </c>
      <c r="H36" s="348" t="str">
        <f>BDD!C33</f>
        <v>Inde</v>
      </c>
    </row>
    <row r="37" spans="1:8" ht="30" customHeight="1" x14ac:dyDescent="0.15">
      <c r="A37" s="368" t="str">
        <f>IF(ADMIN1!X44=0, "", ADMIN1!X44)</f>
        <v/>
      </c>
      <c r="B37" s="345" t="str">
        <f>BDD!B34</f>
        <v>Betterave BIO</v>
      </c>
      <c r="C37" s="346">
        <f>BDD!G34</f>
        <v>2.3199999999999998</v>
      </c>
      <c r="D37" s="347" t="str">
        <f>BDD!H34</f>
        <v>kg</v>
      </c>
      <c r="E37" s="348" t="str">
        <f>IF(BDD!I34="", "", "X")</f>
        <v>X</v>
      </c>
      <c r="F37" s="348" t="str">
        <f>IF(BDD!J34="", "", "X")</f>
        <v/>
      </c>
      <c r="G37" s="348" t="str">
        <f>IF(BDD!K34="", "", "X")</f>
        <v/>
      </c>
      <c r="H37" s="348" t="str">
        <f>BDD!C34</f>
        <v>Malaga</v>
      </c>
    </row>
    <row r="38" spans="1:8" ht="30" customHeight="1" x14ac:dyDescent="0.15">
      <c r="A38" s="368" t="str">
        <f>IF(ADMIN1!X45=0, "", ADMIN1!X45)</f>
        <v>❤️</v>
      </c>
      <c r="B38" s="345" t="str">
        <f>BDD!B35</f>
        <v>Betterave en poudre BIO (env. 1kg)</v>
      </c>
      <c r="C38" s="346">
        <f>BDD!G35</f>
        <v>23.96</v>
      </c>
      <c r="D38" s="347" t="str">
        <f>BDD!H35</f>
        <v>Pièce</v>
      </c>
      <c r="E38" s="348" t="str">
        <f>IF(BDD!I35="", "", "X")</f>
        <v/>
      </c>
      <c r="F38" s="348" t="str">
        <f>IF(BDD!J35="", "", "X")</f>
        <v/>
      </c>
      <c r="G38" s="348" t="str">
        <f>IF(BDD!K35="", "", "X")</f>
        <v/>
      </c>
      <c r="H38" s="348" t="str">
        <f>BDD!C35</f>
        <v>Hongrie</v>
      </c>
    </row>
    <row r="39" spans="1:8" ht="30" customHeight="1" x14ac:dyDescent="0.15">
      <c r="A39" s="368" t="str">
        <f>IF(ADMIN1!X46=0, "", ADMIN1!X46)</f>
        <v>❤️</v>
      </c>
      <c r="B39" s="345" t="str">
        <f>BDD!B36</f>
        <v>Betterave en poudre BIO (env. 500g)</v>
      </c>
      <c r="C39" s="346">
        <f>BDD!G36</f>
        <v>12.73</v>
      </c>
      <c r="D39" s="347" t="str">
        <f>BDD!H36</f>
        <v>Pièce</v>
      </c>
      <c r="E39" s="348" t="str">
        <f>IF(BDD!I36="", "", "X")</f>
        <v/>
      </c>
      <c r="F39" s="348" t="str">
        <f>IF(BDD!J36="", "", "X")</f>
        <v/>
      </c>
      <c r="G39" s="348" t="str">
        <f>IF(BDD!K36="", "", "X")</f>
        <v/>
      </c>
      <c r="H39" s="348" t="str">
        <f>BDD!C36</f>
        <v>Hongrie</v>
      </c>
    </row>
    <row r="40" spans="1:8" ht="30" customHeight="1" x14ac:dyDescent="0.15">
      <c r="A40" s="368" t="str">
        <f>IF(ADMIN1!X47=0, "", ADMIN1!X47)</f>
        <v/>
      </c>
      <c r="B40" s="345" t="str">
        <f>BDD!B37</f>
        <v>Beurre de cacao BIO (env. 1kg)</v>
      </c>
      <c r="C40" s="346">
        <f>BDD!G37</f>
        <v>23.26</v>
      </c>
      <c r="D40" s="347" t="str">
        <f>BDD!H37</f>
        <v>Pièce</v>
      </c>
      <c r="E40" s="348" t="str">
        <f>IF(BDD!I37="", "", "X")</f>
        <v/>
      </c>
      <c r="F40" s="348" t="str">
        <f>IF(BDD!J37="", "", "X")</f>
        <v/>
      </c>
      <c r="G40" s="348" t="str">
        <f>IF(BDD!K37="", "", "X")</f>
        <v/>
      </c>
      <c r="H40" s="348" t="str">
        <f>BDD!C37</f>
        <v>Pérou</v>
      </c>
    </row>
    <row r="41" spans="1:8" ht="30" customHeight="1" x14ac:dyDescent="0.15">
      <c r="A41" s="368" t="str">
        <f>IF(ADMIN1!X48=0, "", ADMIN1!X48)</f>
        <v/>
      </c>
      <c r="B41" s="345" t="str">
        <f>BDD!B38</f>
        <v>Blette BIO</v>
      </c>
      <c r="C41" s="346">
        <f>BDD!G38</f>
        <v>5.45</v>
      </c>
      <c r="D41" s="347" t="str">
        <f>BDD!H38</f>
        <v>kg</v>
      </c>
      <c r="E41" s="348" t="str">
        <f>IF(BDD!I38="", "", "X")</f>
        <v/>
      </c>
      <c r="F41" s="348" t="str">
        <f>IF(BDD!J38="", "", "X")</f>
        <v/>
      </c>
      <c r="G41" s="348" t="str">
        <f>IF(BDD!K38="", "", "X")</f>
        <v/>
      </c>
      <c r="H41" s="348" t="str">
        <f>BDD!C38</f>
        <v>Grenade</v>
      </c>
    </row>
    <row r="42" spans="1:8" ht="30" customHeight="1" x14ac:dyDescent="0.15">
      <c r="A42" s="368" t="str">
        <f>IF(ADMIN1!X49=0, "", ADMIN1!X49)</f>
        <v/>
      </c>
      <c r="B42" s="345" t="str">
        <f>BDD!B39</f>
        <v xml:space="preserve">Cacao en poudre CRU BIO (env. 1 kg) </v>
      </c>
      <c r="C42" s="346">
        <f>BDD!G39</f>
        <v>14.65</v>
      </c>
      <c r="D42" s="347" t="str">
        <f>BDD!H39</f>
        <v>Pièce</v>
      </c>
      <c r="E42" s="348" t="str">
        <f>IF(BDD!I39="", "", "X")</f>
        <v>X</v>
      </c>
      <c r="F42" s="348" t="str">
        <f>IF(BDD!J39="", "", "X")</f>
        <v/>
      </c>
      <c r="G42" s="348" t="str">
        <f>IF(BDD!K39="", "", "X")</f>
        <v/>
      </c>
      <c r="H42" s="348" t="str">
        <f>BDD!C39</f>
        <v>Pérou</v>
      </c>
    </row>
    <row r="43" spans="1:8" ht="30" customHeight="1" x14ac:dyDescent="0.15">
      <c r="A43" s="368" t="str">
        <f>IF(ADMIN1!X50=0, "", ADMIN1!X50)</f>
        <v/>
      </c>
      <c r="B43" s="345" t="str">
        <f>BDD!B40</f>
        <v>Camu Camu en poudre BIO (env. 250g)</v>
      </c>
      <c r="C43" s="346">
        <f>BDD!G40</f>
        <v>18.48</v>
      </c>
      <c r="D43" s="347" t="str">
        <f>BDD!H40</f>
        <v>Pièce</v>
      </c>
      <c r="E43" s="348" t="str">
        <f>IF(BDD!I40="", "", "X")</f>
        <v/>
      </c>
      <c r="F43" s="348" t="str">
        <f>IF(BDD!J40="", "", "X")</f>
        <v/>
      </c>
      <c r="G43" s="348" t="str">
        <f>IF(BDD!K40="", "", "X")</f>
        <v/>
      </c>
      <c r="H43" s="348" t="str">
        <f>BDD!C40</f>
        <v>Pérou</v>
      </c>
    </row>
    <row r="44" spans="1:8" ht="30" customHeight="1" x14ac:dyDescent="0.15">
      <c r="A44" s="368" t="str">
        <f>IF(ADMIN1!X51=0, "", ADMIN1!X51)</f>
        <v/>
      </c>
      <c r="B44" s="345" t="str">
        <f>BDD!B41</f>
        <v>Carambole / fruit étoilé</v>
      </c>
      <c r="C44" s="346">
        <f>BDD!G41</f>
        <v>4.92</v>
      </c>
      <c r="D44" s="347" t="str">
        <f>BDD!H41</f>
        <v>kg</v>
      </c>
      <c r="E44" s="348" t="str">
        <f>IF(BDD!I41="", "", "X")</f>
        <v>X</v>
      </c>
      <c r="F44" s="348" t="str">
        <f>IF(BDD!J41="", "", "X")</f>
        <v>X</v>
      </c>
      <c r="G44" s="348" t="str">
        <f>IF(BDD!K41="", "", "X")</f>
        <v/>
      </c>
      <c r="H44" s="348" t="str">
        <f>BDD!C41</f>
        <v>Grenade</v>
      </c>
    </row>
    <row r="45" spans="1:8" ht="30" customHeight="1" x14ac:dyDescent="0.15">
      <c r="A45" s="368" t="str">
        <f>IF(ADMIN1!X52=0, "", ADMIN1!X52)</f>
        <v/>
      </c>
      <c r="B45" s="345" t="str">
        <f>BDD!B42</f>
        <v>Carotte avec fane</v>
      </c>
      <c r="C45" s="346">
        <f>BDD!G42</f>
        <v>3.14</v>
      </c>
      <c r="D45" s="347" t="str">
        <f>BDD!H42</f>
        <v>kg</v>
      </c>
      <c r="E45" s="348" t="str">
        <f>IF(BDD!I42="", "", "X")</f>
        <v>X</v>
      </c>
      <c r="F45" s="348" t="str">
        <f>IF(BDD!J42="", "", "X")</f>
        <v/>
      </c>
      <c r="G45" s="348" t="str">
        <f>IF(BDD!K42="", "", "X")</f>
        <v/>
      </c>
      <c r="H45" s="348" t="str">
        <f>BDD!C42</f>
        <v>Grenade</v>
      </c>
    </row>
    <row r="46" spans="1:8" ht="30" customHeight="1" x14ac:dyDescent="0.15">
      <c r="A46" s="368" t="str">
        <f>IF(ADMIN1!X53=0, "", ADMIN1!X53)</f>
        <v/>
      </c>
      <c r="B46" s="345" t="str">
        <f>BDD!B43</f>
        <v>Carotte sans fane</v>
      </c>
      <c r="C46" s="346">
        <f>BDD!G43</f>
        <v>1.9</v>
      </c>
      <c r="D46" s="347" t="str">
        <f>BDD!H43</f>
        <v>kg</v>
      </c>
      <c r="E46" s="348" t="str">
        <f>IF(BDD!I43="", "", "X")</f>
        <v>X</v>
      </c>
      <c r="F46" s="348" t="str">
        <f>IF(BDD!J43="", "", "X")</f>
        <v>X</v>
      </c>
      <c r="G46" s="348" t="str">
        <f>IF(BDD!K43="", "", "X")</f>
        <v>X</v>
      </c>
      <c r="H46" s="348" t="str">
        <f>BDD!C43</f>
        <v>Grenade</v>
      </c>
    </row>
    <row r="47" spans="1:8" ht="30" customHeight="1" x14ac:dyDescent="0.15">
      <c r="A47" s="368" t="str">
        <f>IF(ADMIN1!X54=0, "", ADMIN1!X54)</f>
        <v/>
      </c>
      <c r="B47" s="345" t="str">
        <f>BDD!B44</f>
        <v>Carotte sans fane BIO</v>
      </c>
      <c r="C47" s="346">
        <f>BDD!G44</f>
        <v>2.3199999999999998</v>
      </c>
      <c r="D47" s="347" t="str">
        <f>BDD!H44</f>
        <v>kg</v>
      </c>
      <c r="E47" s="348" t="str">
        <f>IF(BDD!I44="", "", "X")</f>
        <v>X</v>
      </c>
      <c r="F47" s="348" t="str">
        <f>IF(BDD!J44="", "", "X")</f>
        <v>X</v>
      </c>
      <c r="G47" s="348" t="str">
        <f>IF(BDD!K44="", "", "X")</f>
        <v/>
      </c>
      <c r="H47" s="348" t="str">
        <f>BDD!C44</f>
        <v>Malaga</v>
      </c>
    </row>
    <row r="48" spans="1:8" ht="30" customHeight="1" x14ac:dyDescent="0.15">
      <c r="A48" s="368" t="str">
        <f>IF(ADMIN1!X55=0, "", ADMIN1!X55)</f>
        <v>❤️</v>
      </c>
      <c r="B48" s="345" t="str">
        <f>BDD!B45</f>
        <v>Caroube de l'Alpujarra BIO (env 400g)</v>
      </c>
      <c r="C48" s="346">
        <f>BDD!G45</f>
        <v>1.34</v>
      </c>
      <c r="D48" s="347" t="str">
        <f>BDD!H45</f>
        <v>Pièce</v>
      </c>
      <c r="E48" s="348" t="str">
        <f>IF(BDD!I45="", "", "X")</f>
        <v/>
      </c>
      <c r="F48" s="348" t="str">
        <f>IF(BDD!J45="", "", "X")</f>
        <v/>
      </c>
      <c r="G48" s="348" t="str">
        <f>IF(BDD!K45="", "", "X")</f>
        <v/>
      </c>
      <c r="H48" s="348" t="str">
        <f>BDD!C45</f>
        <v>Grenade</v>
      </c>
    </row>
    <row r="49" spans="1:8" ht="30" customHeight="1" x14ac:dyDescent="0.15">
      <c r="A49" s="368" t="str">
        <f>IF(ADMIN1!X56=0, "", ADMIN1!X56)</f>
        <v/>
      </c>
      <c r="B49" s="345" t="str">
        <f>BDD!B46</f>
        <v>Céleri vert</v>
      </c>
      <c r="C49" s="346">
        <f>BDD!G46</f>
        <v>3.41</v>
      </c>
      <c r="D49" s="347" t="str">
        <f>BDD!H46</f>
        <v>kg</v>
      </c>
      <c r="E49" s="348" t="str">
        <f>IF(BDD!I46="", "", "X")</f>
        <v>X</v>
      </c>
      <c r="F49" s="348" t="str">
        <f>IF(BDD!J46="", "", "X")</f>
        <v/>
      </c>
      <c r="G49" s="348" t="str">
        <f>IF(BDD!K46="", "", "X")</f>
        <v/>
      </c>
      <c r="H49" s="348" t="str">
        <f>BDD!C46</f>
        <v>Grenade</v>
      </c>
    </row>
    <row r="50" spans="1:8" ht="30" customHeight="1" x14ac:dyDescent="0.15">
      <c r="A50" s="368" t="str">
        <f>IF(ADMIN1!X57=0, "", ADMIN1!X57)</f>
        <v/>
      </c>
      <c r="B50" s="345" t="str">
        <f>BDD!B47</f>
        <v>Céleri vert BIO</v>
      </c>
      <c r="C50" s="346">
        <f>BDD!G47</f>
        <v>3.69</v>
      </c>
      <c r="D50" s="347" t="str">
        <f>BDD!H47</f>
        <v>kg</v>
      </c>
      <c r="E50" s="348" t="str">
        <f>IF(BDD!I47="", "", "X")</f>
        <v>X</v>
      </c>
      <c r="F50" s="348" t="str">
        <f>IF(BDD!J47="", "", "X")</f>
        <v/>
      </c>
      <c r="G50" s="348" t="str">
        <f>IF(BDD!K47="", "", "X")</f>
        <v/>
      </c>
      <c r="H50" s="348" t="str">
        <f>BDD!C47</f>
        <v>Malaga</v>
      </c>
    </row>
    <row r="51" spans="1:8" ht="30" customHeight="1" x14ac:dyDescent="0.15">
      <c r="A51" s="368" t="str">
        <f>IF(ADMIN1!X58=0, "", ADMIN1!X58)</f>
        <v>❤️</v>
      </c>
      <c r="B51" s="345" t="str">
        <f>BDD!B48</f>
        <v>Chia BIO (env. 1kg)</v>
      </c>
      <c r="C51" s="346">
        <f>BDD!G48</f>
        <v>6.15</v>
      </c>
      <c r="D51" s="347" t="str">
        <f>BDD!H48</f>
        <v>Pièce</v>
      </c>
      <c r="E51" s="348" t="str">
        <f>IF(BDD!I48="", "", "X")</f>
        <v>X</v>
      </c>
      <c r="F51" s="348" t="str">
        <f>IF(BDD!J48="", "", "X")</f>
        <v/>
      </c>
      <c r="G51" s="348" t="str">
        <f>IF(BDD!K48="", "", "X")</f>
        <v/>
      </c>
      <c r="H51" s="348" t="str">
        <f>BDD!C48</f>
        <v>Bolivie</v>
      </c>
    </row>
    <row r="52" spans="1:8" ht="30" customHeight="1" x14ac:dyDescent="0.15">
      <c r="A52" s="368" t="str">
        <f>IF(ADMIN1!X59=0, "", ADMIN1!X59)</f>
        <v>❤️</v>
      </c>
      <c r="B52" s="345" t="str">
        <f>BDD!B49</f>
        <v>Chips de coco CRU BIO (env. 1kg)</v>
      </c>
      <c r="C52" s="346">
        <f>BDD!G49</f>
        <v>9.3000000000000007</v>
      </c>
      <c r="D52" s="347" t="str">
        <f>BDD!H49</f>
        <v>Pièce</v>
      </c>
      <c r="E52" s="348" t="str">
        <f>IF(BDD!I49="", "", "X")</f>
        <v>X</v>
      </c>
      <c r="F52" s="348" t="str">
        <f>IF(BDD!J49="", "", "X")</f>
        <v>X</v>
      </c>
      <c r="G52" s="348" t="str">
        <f>IF(BDD!K49="", "", "X")</f>
        <v/>
      </c>
      <c r="H52" s="348" t="str">
        <f>BDD!C49</f>
        <v>Sri Lanka</v>
      </c>
    </row>
    <row r="53" spans="1:8" ht="30" customHeight="1" x14ac:dyDescent="0.15">
      <c r="A53" s="368" t="str">
        <f>IF(ADMIN1!X60=0, "", ADMIN1!X60)</f>
        <v/>
      </c>
      <c r="B53" s="345" t="str">
        <f>BDD!B50</f>
        <v>Chirimoya (grand)</v>
      </c>
      <c r="C53" s="346">
        <f>BDD!G50</f>
        <v>4.08</v>
      </c>
      <c r="D53" s="347" t="str">
        <f>BDD!H50</f>
        <v>kg</v>
      </c>
      <c r="E53" s="348" t="str">
        <f>IF(BDD!I50="", "", "X")</f>
        <v>X</v>
      </c>
      <c r="F53" s="348" t="str">
        <f>IF(BDD!J50="", "", "X")</f>
        <v>X</v>
      </c>
      <c r="G53" s="348" t="str">
        <f>IF(BDD!K50="", "", "X")</f>
        <v>X</v>
      </c>
      <c r="H53" s="348" t="str">
        <f>BDD!C50</f>
        <v>Grenade</v>
      </c>
    </row>
    <row r="54" spans="1:8" ht="30" customHeight="1" x14ac:dyDescent="0.15">
      <c r="A54" s="368" t="str">
        <f>IF(ADMIN1!X61=0, "", ADMIN1!X61)</f>
        <v/>
      </c>
      <c r="B54" s="345" t="str">
        <f>BDD!B51</f>
        <v>Chirimoya BIO (production Rufino)</v>
      </c>
      <c r="C54" s="346">
        <f>BDD!G51</f>
        <v>5.0599999999999996</v>
      </c>
      <c r="D54" s="347" t="str">
        <f>BDD!H51</f>
        <v>kg</v>
      </c>
      <c r="E54" s="348" t="str">
        <f>IF(BDD!I51="", "", "X")</f>
        <v>X</v>
      </c>
      <c r="F54" s="348" t="str">
        <f>IF(BDD!J51="", "", "X")</f>
        <v>X</v>
      </c>
      <c r="G54" s="348" t="str">
        <f>IF(BDD!K51="", "", "X")</f>
        <v>X</v>
      </c>
      <c r="H54" s="348" t="str">
        <f>BDD!C51</f>
        <v>Grenade</v>
      </c>
    </row>
    <row r="55" spans="1:8" ht="30" customHeight="1" x14ac:dyDescent="0.15">
      <c r="A55" s="368" t="str">
        <f>IF(ADMIN1!X62=0, "", ADMIN1!X62)</f>
        <v/>
      </c>
      <c r="B55" s="345" t="str">
        <f>BDD!B52</f>
        <v>Chou Kale BIO (production Rufino)</v>
      </c>
      <c r="C55" s="346">
        <f>BDD!G52</f>
        <v>6.56</v>
      </c>
      <c r="D55" s="347" t="str">
        <f>BDD!H52</f>
        <v>kg</v>
      </c>
      <c r="E55" s="348" t="str">
        <f>IF(BDD!I52="", "", "X")</f>
        <v>X</v>
      </c>
      <c r="F55" s="348" t="str">
        <f>IF(BDD!J52="", "", "X")</f>
        <v/>
      </c>
      <c r="G55" s="348" t="str">
        <f>IF(BDD!K52="", "", "X")</f>
        <v/>
      </c>
      <c r="H55" s="348" t="str">
        <f>BDD!C52</f>
        <v>Grenade</v>
      </c>
    </row>
    <row r="56" spans="1:8" ht="30" customHeight="1" x14ac:dyDescent="0.15">
      <c r="A56" s="368" t="str">
        <f>IF(ADMIN1!X63=0, "", ADMIN1!X63)</f>
        <v/>
      </c>
      <c r="B56" s="345" t="str">
        <f>BDD!B53</f>
        <v>Chou Kale Winterbor Crespa BIO baby (Production de Rufino)</v>
      </c>
      <c r="C56" s="346">
        <f>BDD!G53</f>
        <v>6.15</v>
      </c>
      <c r="D56" s="347" t="str">
        <f>BDD!H53</f>
        <v>kg</v>
      </c>
      <c r="E56" s="348" t="str">
        <f>IF(BDD!I53="", "", "X")</f>
        <v>X</v>
      </c>
      <c r="F56" s="348" t="str">
        <f>IF(BDD!J53="", "", "X")</f>
        <v/>
      </c>
      <c r="G56" s="348" t="str">
        <f>IF(BDD!K53="", "", "X")</f>
        <v/>
      </c>
      <c r="H56" s="348" t="str">
        <f>BDD!C53</f>
        <v>Grenade</v>
      </c>
    </row>
    <row r="57" spans="1:8" ht="30" customHeight="1" x14ac:dyDescent="0.15">
      <c r="A57" s="368" t="str">
        <f>IF(ADMIN1!X64=0, "", ADMIN1!X64)</f>
        <v/>
      </c>
      <c r="B57" s="345" t="str">
        <f>BDD!B54</f>
        <v>Chou vert BIO</v>
      </c>
      <c r="C57" s="346">
        <f>BDD!G54</f>
        <v>3</v>
      </c>
      <c r="D57" s="347" t="str">
        <f>BDD!H54</f>
        <v>kg</v>
      </c>
      <c r="E57" s="348" t="str">
        <f>IF(BDD!I54="", "", "X")</f>
        <v>X</v>
      </c>
      <c r="F57" s="348" t="str">
        <f>IF(BDD!J54="", "", "X")</f>
        <v/>
      </c>
      <c r="G57" s="348" t="str">
        <f>IF(BDD!K54="", "", "X")</f>
        <v/>
      </c>
      <c r="H57" s="348" t="str">
        <f>BDD!C54</f>
        <v>Malaga</v>
      </c>
    </row>
    <row r="58" spans="1:8" ht="30" customHeight="1" x14ac:dyDescent="0.15">
      <c r="A58" s="368" t="str">
        <f>IF(ADMIN1!X65=0, "", ADMIN1!X65)</f>
        <v/>
      </c>
      <c r="B58" s="345" t="str">
        <f>BDD!B55</f>
        <v>Citron Caviar (culture naturelle, plateau 200g)</v>
      </c>
      <c r="C58" s="346">
        <f>BDD!G55</f>
        <v>10.93</v>
      </c>
      <c r="D58" s="347" t="str">
        <f>BDD!H55</f>
        <v>Pièce</v>
      </c>
      <c r="E58" s="348" t="str">
        <f>IF(BDD!I55="", "", "X")</f>
        <v/>
      </c>
      <c r="F58" s="348" t="str">
        <f>IF(BDD!J55="", "", "X")</f>
        <v/>
      </c>
      <c r="G58" s="348" t="str">
        <f>IF(BDD!K55="", "", "X")</f>
        <v/>
      </c>
      <c r="H58" s="348" t="str">
        <f>BDD!C55</f>
        <v>Salobrena</v>
      </c>
    </row>
    <row r="59" spans="1:8" ht="30" customHeight="1" x14ac:dyDescent="0.15">
      <c r="A59" s="368" t="str">
        <f>IF(ADMIN1!X66=0, "", ADMIN1!X66)</f>
        <v/>
      </c>
      <c r="B59" s="345" t="str">
        <f>BDD!B56</f>
        <v>Citron Caviar (culture naturelle, plateau 500g)</v>
      </c>
      <c r="C59" s="346">
        <f>BDD!G56</f>
        <v>23.26</v>
      </c>
      <c r="D59" s="347" t="str">
        <f>BDD!H56</f>
        <v>Pièce</v>
      </c>
      <c r="E59" s="348" t="str">
        <f>IF(BDD!I56="", "", "X")</f>
        <v/>
      </c>
      <c r="F59" s="348" t="str">
        <f>IF(BDD!J56="", "", "X")</f>
        <v/>
      </c>
      <c r="G59" s="348" t="str">
        <f>IF(BDD!K56="", "", "X")</f>
        <v/>
      </c>
      <c r="H59" s="348" t="str">
        <f>BDD!C56</f>
        <v>Salobrena</v>
      </c>
    </row>
    <row r="60" spans="1:8" ht="30" customHeight="1" x14ac:dyDescent="0.15">
      <c r="A60" s="368" t="str">
        <f>IF(ADMIN1!X67=0, "", ADMIN1!X67)</f>
        <v>❤️</v>
      </c>
      <c r="B60" s="345" t="str">
        <f>BDD!B57</f>
        <v>Citron Caviar BIO
    - (plateau de 200g)</v>
      </c>
      <c r="C60" s="346">
        <f>BDD!G57</f>
        <v>12.3</v>
      </c>
      <c r="D60" s="347" t="str">
        <f>BDD!H57</f>
        <v>200g</v>
      </c>
      <c r="E60" s="348" t="str">
        <f>IF(BDD!I57="", "", "X")</f>
        <v/>
      </c>
      <c r="F60" s="348" t="str">
        <f>IF(BDD!J57="", "", "X")</f>
        <v/>
      </c>
      <c r="G60" s="348" t="str">
        <f>IF(BDD!K57="", "", "X")</f>
        <v/>
      </c>
      <c r="H60" s="348" t="str">
        <f>BDD!C57</f>
        <v>Grenade</v>
      </c>
    </row>
    <row r="61" spans="1:8" ht="30" customHeight="1" x14ac:dyDescent="0.15">
      <c r="A61" s="368" t="str">
        <f>IF(ADMIN1!X68=0, "", ADMIN1!X68)</f>
        <v>❤️</v>
      </c>
      <c r="B61" s="345" t="str">
        <f>BDD!B58</f>
        <v>Citron Caviar BIO
    - (plateau de 500g)</v>
      </c>
      <c r="C61" s="346">
        <f>BDD!G58</f>
        <v>26</v>
      </c>
      <c r="D61" s="347" t="str">
        <f>BDD!H58</f>
        <v>500g</v>
      </c>
      <c r="E61" s="348" t="str">
        <f>IF(BDD!I58="", "", "X")</f>
        <v/>
      </c>
      <c r="F61" s="348" t="str">
        <f>IF(BDD!J58="", "", "X")</f>
        <v/>
      </c>
      <c r="G61" s="348" t="str">
        <f>IF(BDD!K58="", "", "X")</f>
        <v/>
      </c>
      <c r="H61" s="348" t="str">
        <f>BDD!C58</f>
        <v>Grenade</v>
      </c>
    </row>
    <row r="62" spans="1:8" ht="30" customHeight="1" x14ac:dyDescent="0.15">
      <c r="A62" s="368" t="str">
        <f>IF(ADMIN1!X69=0, "", ADMIN1!X69)</f>
        <v>❤️</v>
      </c>
      <c r="B62" s="345" t="str">
        <f>BDD!B59</f>
        <v>Citron jaune (mûri sur plante)</v>
      </c>
      <c r="C62" s="346">
        <f>BDD!G59</f>
        <v>2.93</v>
      </c>
      <c r="D62" s="347" t="str">
        <f>BDD!H59</f>
        <v>kg</v>
      </c>
      <c r="E62" s="348" t="str">
        <f>IF(BDD!I59="", "", "X")</f>
        <v>X</v>
      </c>
      <c r="F62" s="348" t="str">
        <f>IF(BDD!J59="", "", "X")</f>
        <v>X</v>
      </c>
      <c r="G62" s="348" t="str">
        <f>IF(BDD!K59="", "", "X")</f>
        <v>X</v>
      </c>
      <c r="H62" s="348" t="str">
        <f>BDD!C59</f>
        <v>Grenade</v>
      </c>
    </row>
    <row r="63" spans="1:8" ht="30" customHeight="1" x14ac:dyDescent="0.15">
      <c r="A63" s="368" t="str">
        <f>IF(ADMIN1!X70=0, "", ADMIN1!X70)</f>
        <v/>
      </c>
      <c r="B63" s="345" t="str">
        <f>BDD!B60</f>
        <v>Citron jaune BIO (seconde catégorie)</v>
      </c>
      <c r="C63" s="346">
        <f>BDD!G60</f>
        <v>1.77</v>
      </c>
      <c r="D63" s="347" t="str">
        <f>BDD!H60</f>
        <v>kg</v>
      </c>
      <c r="E63" s="348" t="str">
        <f>IF(BDD!I60="", "", "X")</f>
        <v>X</v>
      </c>
      <c r="F63" s="348" t="str">
        <f>IF(BDD!J60="", "", "X")</f>
        <v>X</v>
      </c>
      <c r="G63" s="348" t="str">
        <f>IF(BDD!K60="", "", "X")</f>
        <v>X</v>
      </c>
      <c r="H63" s="348" t="str">
        <f>BDD!C60</f>
        <v>Malaga</v>
      </c>
    </row>
    <row r="64" spans="1:8" ht="30" customHeight="1" x14ac:dyDescent="0.15">
      <c r="A64" s="368" t="str">
        <f>IF(ADMIN1!X71=0, "", ADMIN1!X71)</f>
        <v>❤️</v>
      </c>
      <c r="B64" s="345" t="str">
        <f>BDD!B61</f>
        <v xml:space="preserve">Citron jaune Verna BIO (mûri sur arbre)
    - (grand/moyen) </v>
      </c>
      <c r="C64" s="346">
        <f>BDD!G61</f>
        <v>3.14</v>
      </c>
      <c r="D64" s="347" t="str">
        <f>BDD!H61</f>
        <v>kg</v>
      </c>
      <c r="E64" s="348" t="str">
        <f>IF(BDD!I61="", "", "X")</f>
        <v>X</v>
      </c>
      <c r="F64" s="348" t="str">
        <f>IF(BDD!J61="", "", "X")</f>
        <v>X</v>
      </c>
      <c r="G64" s="348" t="str">
        <f>IF(BDD!K61="", "", "X")</f>
        <v>X</v>
      </c>
      <c r="H64" s="348" t="str">
        <f>BDD!C61</f>
        <v>Malaga</v>
      </c>
    </row>
    <row r="65" spans="1:8" ht="30" customHeight="1" x14ac:dyDescent="0.15">
      <c r="A65" s="368" t="str">
        <f>IF(ADMIN1!X72=0, "", ADMIN1!X72)</f>
        <v>❤️</v>
      </c>
      <c r="B65" s="345" t="str">
        <f>BDD!B62</f>
        <v>Citron vert</v>
      </c>
      <c r="C65" s="346">
        <f>BDD!G62</f>
        <v>3.14</v>
      </c>
      <c r="D65" s="347" t="str">
        <f>BDD!H62</f>
        <v>kg</v>
      </c>
      <c r="E65" s="348" t="str">
        <f>IF(BDD!I62="", "", "X")</f>
        <v>X</v>
      </c>
      <c r="F65" s="348" t="str">
        <f>IF(BDD!J62="", "", "X")</f>
        <v>X</v>
      </c>
      <c r="G65" s="348" t="str">
        <f>IF(BDD!K62="", "", "X")</f>
        <v/>
      </c>
      <c r="H65" s="348" t="str">
        <f>BDD!C62</f>
        <v>Grenade</v>
      </c>
    </row>
    <row r="66" spans="1:8" ht="30" customHeight="1" x14ac:dyDescent="0.15">
      <c r="A66" s="368" t="str">
        <f>IF(ADMIN1!X73=0, "", ADMIN1!X73)</f>
        <v/>
      </c>
      <c r="B66" s="345" t="str">
        <f>BDD!B63</f>
        <v xml:space="preserve">Citronnelle BIO
    - (bouquet de 5 tiges) </v>
      </c>
      <c r="C66" s="346">
        <f>BDD!G63</f>
        <v>2.59</v>
      </c>
      <c r="D66" s="347" t="str">
        <f>BDD!H63</f>
        <v>Pièce</v>
      </c>
      <c r="E66" s="348" t="str">
        <f>IF(BDD!I63="", "", "X")</f>
        <v/>
      </c>
      <c r="F66" s="348" t="str">
        <f>IF(BDD!J63="", "", "X")</f>
        <v/>
      </c>
      <c r="G66" s="348" t="str">
        <f>IF(BDD!K63="", "", "X")</f>
        <v/>
      </c>
      <c r="H66" s="348" t="str">
        <f>BDD!C63</f>
        <v>Grenade</v>
      </c>
    </row>
    <row r="67" spans="1:8" ht="30" customHeight="1" x14ac:dyDescent="0.15">
      <c r="A67" s="368" t="str">
        <f>IF(ADMIN1!X74=0, "", ADMIN1!X74)</f>
        <v>❤️</v>
      </c>
      <c r="B67" s="345" t="str">
        <f>BDD!B64</f>
        <v>Coco Pagode fraîche</v>
      </c>
      <c r="C67" s="346">
        <f>BDD!G64</f>
        <v>4.51</v>
      </c>
      <c r="D67" s="347" t="str">
        <f>BDD!H64</f>
        <v>Pièce</v>
      </c>
      <c r="E67" s="348" t="str">
        <f>IF(BDD!I64="", "", "X")</f>
        <v>X</v>
      </c>
      <c r="F67" s="348" t="str">
        <f>IF(BDD!J64="", "", "X")</f>
        <v>X</v>
      </c>
      <c r="G67" s="348" t="str">
        <f>IF(BDD!K64="", "", "X")</f>
        <v/>
      </c>
      <c r="H67" s="348" t="str">
        <f>BDD!C64</f>
        <v>Taîlande</v>
      </c>
    </row>
    <row r="68" spans="1:8" ht="30" customHeight="1" x14ac:dyDescent="0.15">
      <c r="A68" s="368" t="str">
        <f>IF(ADMIN1!X75=0, "", ADMIN1!X75)</f>
        <v/>
      </c>
      <c r="B68" s="345" t="str">
        <f>BDD!B65</f>
        <v>Coing</v>
      </c>
      <c r="C68" s="346">
        <f>BDD!G65</f>
        <v>2.3199999999999998</v>
      </c>
      <c r="D68" s="347" t="str">
        <f>BDD!H65</f>
        <v>kg</v>
      </c>
      <c r="E68" s="348" t="str">
        <f>IF(BDD!I65="", "", "X")</f>
        <v>X</v>
      </c>
      <c r="F68" s="348" t="str">
        <f>IF(BDD!J65="", "", "X")</f>
        <v>X</v>
      </c>
      <c r="G68" s="348" t="str">
        <f>IF(BDD!K65="", "", "X")</f>
        <v/>
      </c>
      <c r="H68" s="348" t="str">
        <f>BDD!C65</f>
        <v>Malaga</v>
      </c>
    </row>
    <row r="69" spans="1:8" ht="30" customHeight="1" x14ac:dyDescent="0.15">
      <c r="A69" s="368" t="str">
        <f>IF(ADMIN1!X76=0, "", ADMIN1!X76)</f>
        <v>❤️</v>
      </c>
      <c r="B69" s="345" t="str">
        <f>BDD!B66</f>
        <v>Concombre mini gourmet</v>
      </c>
      <c r="C69" s="346">
        <f>BDD!G66</f>
        <v>2.71</v>
      </c>
      <c r="D69" s="347" t="str">
        <f>BDD!H66</f>
        <v>kg</v>
      </c>
      <c r="E69" s="348" t="str">
        <f>IF(BDD!I66="", "", "X")</f>
        <v>X</v>
      </c>
      <c r="F69" s="348" t="str">
        <f>IF(BDD!J66="", "", "X")</f>
        <v>X</v>
      </c>
      <c r="G69" s="348" t="str">
        <f>IF(BDD!K66="", "", "X")</f>
        <v/>
      </c>
      <c r="H69" s="348" t="str">
        <f>BDD!C66</f>
        <v>Grenade</v>
      </c>
    </row>
    <row r="70" spans="1:8" ht="30" customHeight="1" x14ac:dyDescent="0.15">
      <c r="A70" s="368" t="str">
        <f>IF(ADMIN1!X77=0, "", ADMIN1!X77)</f>
        <v/>
      </c>
      <c r="B70" s="345" t="str">
        <f>BDD!B67</f>
        <v>Courge Butternut BIO</v>
      </c>
      <c r="C70" s="346">
        <f>BDD!G67</f>
        <v>1.63</v>
      </c>
      <c r="D70" s="347" t="str">
        <f>BDD!H67</f>
        <v>kg</v>
      </c>
      <c r="E70" s="348" t="str">
        <f>IF(BDD!I67="", "", "X")</f>
        <v>X</v>
      </c>
      <c r="F70" s="348" t="str">
        <f>IF(BDD!J67="", "", "X")</f>
        <v/>
      </c>
      <c r="G70" s="348" t="str">
        <f>IF(BDD!K67="", "", "X")</f>
        <v/>
      </c>
      <c r="H70" s="348" t="str">
        <f>BDD!C67</f>
        <v>Malaga</v>
      </c>
    </row>
    <row r="71" spans="1:8" ht="30" customHeight="1" x14ac:dyDescent="0.15">
      <c r="A71" s="368" t="str">
        <f>IF(ADMIN1!X78=0, "", ADMIN1!X78)</f>
        <v/>
      </c>
      <c r="B71" s="345" t="str">
        <f>BDD!B68</f>
        <v>Courgette BIO (2nd catégorie)</v>
      </c>
      <c r="C71" s="346">
        <f>BDD!G68</f>
        <v>3.14</v>
      </c>
      <c r="D71" s="347" t="str">
        <f>BDD!H68</f>
        <v>kg</v>
      </c>
      <c r="E71" s="348" t="str">
        <f>IF(BDD!I68="", "", "X")</f>
        <v>X</v>
      </c>
      <c r="F71" s="348" t="str">
        <f>IF(BDD!J68="", "", "X")</f>
        <v>X</v>
      </c>
      <c r="G71" s="348" t="str">
        <f>IF(BDD!K68="", "", "X")</f>
        <v>X</v>
      </c>
      <c r="H71" s="348" t="str">
        <f>BDD!C68</f>
        <v>Malaga</v>
      </c>
    </row>
    <row r="72" spans="1:8" ht="30" customHeight="1" x14ac:dyDescent="0.15">
      <c r="A72" s="368" t="str">
        <f>IF(ADMIN1!X79=0, "", ADMIN1!X79)</f>
        <v/>
      </c>
      <c r="B72" s="345" t="str">
        <f>BDD!B69</f>
        <v>Crackers déshydratés CRU BIO (env. 200g)
    - (tomate, tournesol, sarrasin, lin, oignons, ...)</v>
      </c>
      <c r="C72" s="346">
        <f>BDD!G69</f>
        <v>7.38</v>
      </c>
      <c r="D72" s="347" t="str">
        <f>BDD!H69</f>
        <v>Pièce</v>
      </c>
      <c r="E72" s="348" t="str">
        <f>IF(BDD!I69="", "", "X")</f>
        <v/>
      </c>
      <c r="F72" s="348" t="str">
        <f>IF(BDD!J69="", "", "X")</f>
        <v/>
      </c>
      <c r="G72" s="348" t="str">
        <f>IF(BDD!K69="", "", "X")</f>
        <v/>
      </c>
      <c r="H72" s="348" t="str">
        <f>BDD!C69</f>
        <v>Espagne</v>
      </c>
    </row>
    <row r="73" spans="1:8" ht="30" customHeight="1" x14ac:dyDescent="0.15">
      <c r="A73" s="368" t="str">
        <f>IF(ADMIN1!X80=0, "", ADMIN1!X80)</f>
        <v>❤️</v>
      </c>
      <c r="B73" s="345" t="str">
        <f>BDD!B70</f>
        <v>Curcuma frais BIO (paquet 500g)</v>
      </c>
      <c r="C73" s="346">
        <f>BDD!G70</f>
        <v>9.56</v>
      </c>
      <c r="D73" s="347" t="str">
        <f>BDD!H70</f>
        <v>Pièce</v>
      </c>
      <c r="E73" s="348" t="str">
        <f>IF(BDD!I70="", "", "X")</f>
        <v>X</v>
      </c>
      <c r="F73" s="348" t="str">
        <f>IF(BDD!J70="", "", "X")</f>
        <v/>
      </c>
      <c r="G73" s="348" t="str">
        <f>IF(BDD!K70="", "", "X")</f>
        <v/>
      </c>
      <c r="H73" s="348" t="str">
        <f>BDD!C70</f>
        <v>Pérou</v>
      </c>
    </row>
    <row r="74" spans="1:8" ht="30" customHeight="1" x14ac:dyDescent="0.15">
      <c r="A74" s="368" t="str">
        <f>IF(ADMIN1!X81=0, "", ADMIN1!X81)</f>
        <v>❤️</v>
      </c>
      <c r="B74" s="345" t="str">
        <f>BDD!B71</f>
        <v>Dattes Deglet Nour en rame BIO</v>
      </c>
      <c r="C74" s="346">
        <f>BDD!G71</f>
        <v>12.3</v>
      </c>
      <c r="D74" s="347" t="str">
        <f>BDD!H71</f>
        <v>kg</v>
      </c>
      <c r="E74" s="348" t="str">
        <f>IF(BDD!I71="", "", "X")</f>
        <v>X</v>
      </c>
      <c r="F74" s="348" t="str">
        <f>IF(BDD!J71="", "", "X")</f>
        <v>X</v>
      </c>
      <c r="G74" s="348" t="str">
        <f>IF(BDD!K71="", "", "X")</f>
        <v/>
      </c>
      <c r="H74" s="348" t="str">
        <f>BDD!C71</f>
        <v>Israël</v>
      </c>
    </row>
    <row r="75" spans="1:8" ht="30" customHeight="1" x14ac:dyDescent="0.15">
      <c r="A75" s="368" t="str">
        <f>IF(ADMIN1!X82=0, "", ADMIN1!X82)</f>
        <v/>
      </c>
      <c r="B75" s="345" t="str">
        <f>BDD!B72</f>
        <v>Dattes Deglet Nour sans rame BIO</v>
      </c>
      <c r="C75" s="346">
        <f>BDD!G72</f>
        <v>9.56</v>
      </c>
      <c r="D75" s="347" t="str">
        <f>BDD!H72</f>
        <v>kg</v>
      </c>
      <c r="E75" s="348" t="str">
        <f>IF(BDD!I72="", "", "X")</f>
        <v>X</v>
      </c>
      <c r="F75" s="348" t="str">
        <f>IF(BDD!J72="", "", "X")</f>
        <v>X</v>
      </c>
      <c r="G75" s="348" t="str">
        <f>IF(BDD!K72="", "", "X")</f>
        <v/>
      </c>
      <c r="H75" s="348" t="str">
        <f>BDD!C72</f>
        <v>Tunisie</v>
      </c>
    </row>
    <row r="76" spans="1:8" ht="30" customHeight="1" x14ac:dyDescent="0.15">
      <c r="A76" s="368" t="str">
        <f>IF(ADMIN1!X83=0, "", ADMIN1!X83)</f>
        <v>❤️</v>
      </c>
      <c r="B76" s="345" t="str">
        <f>BDD!B73</f>
        <v>Dattes Deglet sans noyau BIO</v>
      </c>
      <c r="C76" s="346">
        <f>BDD!G73</f>
        <v>10.93</v>
      </c>
      <c r="D76" s="347" t="str">
        <f>BDD!H73</f>
        <v>kg</v>
      </c>
      <c r="E76" s="348" t="str">
        <f>IF(BDD!I73="", "", "X")</f>
        <v>X</v>
      </c>
      <c r="F76" s="348" t="str">
        <f>IF(BDD!J73="", "", "X")</f>
        <v/>
      </c>
      <c r="G76" s="348" t="str">
        <f>IF(BDD!K73="", "", "X")</f>
        <v/>
      </c>
      <c r="H76" s="348" t="str">
        <f>BDD!C73</f>
        <v>Tunisie</v>
      </c>
    </row>
    <row r="77" spans="1:8" ht="30" customHeight="1" x14ac:dyDescent="0.15">
      <c r="A77" s="368" t="str">
        <f>IF(ADMIN1!X84=0, "", ADMIN1!X84)</f>
        <v>❤️</v>
      </c>
      <c r="B77" s="345" t="str">
        <f>BDD!B74</f>
        <v>Dattes Mazafati de Bam BIO (env. 250g)</v>
      </c>
      <c r="C77" s="346">
        <f>BDD!G74</f>
        <v>4.6399999999999997</v>
      </c>
      <c r="D77" s="347" t="str">
        <f>BDD!H74</f>
        <v>Pièce</v>
      </c>
      <c r="E77" s="348" t="str">
        <f>IF(BDD!I74="", "", "X")</f>
        <v>X</v>
      </c>
      <c r="F77" s="348" t="str">
        <f>IF(BDD!J74="", "", "X")</f>
        <v>X</v>
      </c>
      <c r="G77" s="348" t="str">
        <f>IF(BDD!K74="", "", "X")</f>
        <v>X</v>
      </c>
      <c r="H77" s="348" t="str">
        <f>BDD!C74</f>
        <v>Iran</v>
      </c>
    </row>
    <row r="78" spans="1:8" ht="30" customHeight="1" x14ac:dyDescent="0.15">
      <c r="A78" s="368" t="str">
        <f>IF(ADMIN1!X85=0, "", ADMIN1!X85)</f>
        <v>❤️</v>
      </c>
      <c r="B78" s="345" t="str">
        <f>BDD!B75</f>
        <v>Dattes Medjool Jumbo semi-sèche BIO</v>
      </c>
      <c r="C78" s="346">
        <f>BDD!G75</f>
        <v>25.19</v>
      </c>
      <c r="D78" s="347" t="str">
        <f>BDD!H75</f>
        <v>kg</v>
      </c>
      <c r="E78" s="348" t="str">
        <f>IF(BDD!I75="", "", "X")</f>
        <v>X</v>
      </c>
      <c r="F78" s="348" t="str">
        <f>IF(BDD!J75="", "", "X")</f>
        <v/>
      </c>
      <c r="G78" s="348" t="str">
        <f>IF(BDD!K75="", "", "X")</f>
        <v/>
      </c>
      <c r="H78" s="348" t="str">
        <f>BDD!C75</f>
        <v>Israël</v>
      </c>
    </row>
    <row r="79" spans="1:8" ht="30" customHeight="1" x14ac:dyDescent="0.15">
      <c r="A79" s="368" t="str">
        <f>IF(ADMIN1!X86=0, "", ADMIN1!X86)</f>
        <v/>
      </c>
      <c r="B79" s="345" t="str">
        <f>BDD!B76</f>
        <v>Eau de mer micro-filtrée hypertonique
    - (n°1 : box 3L)</v>
      </c>
      <c r="C79" s="346">
        <f>BDD!G76</f>
        <v>7.47</v>
      </c>
      <c r="D79" s="347" t="str">
        <f>BDD!H76</f>
        <v>Pièce</v>
      </c>
      <c r="E79" s="348" t="str">
        <f>IF(BDD!I76="", "", "X")</f>
        <v/>
      </c>
      <c r="F79" s="348" t="str">
        <f>IF(BDD!J76="", "", "X")</f>
        <v/>
      </c>
      <c r="G79" s="348" t="str">
        <f>IF(BDD!K76="", "", "X")</f>
        <v/>
      </c>
      <c r="H79" s="348" t="str">
        <f>BDD!C76</f>
        <v>Ibiza</v>
      </c>
    </row>
    <row r="80" spans="1:8" ht="30" customHeight="1" x14ac:dyDescent="0.15">
      <c r="A80" s="368" t="str">
        <f>IF(ADMIN1!X87=0, "", ADMIN1!X87)</f>
        <v>❤️</v>
      </c>
      <c r="B80" s="345" t="str">
        <f>BDD!B77</f>
        <v>Eau de mer micro-filtrée hypertonique
    - (n°2 : box 11L)</v>
      </c>
      <c r="C80" s="346">
        <f>BDD!G77</f>
        <v>30</v>
      </c>
      <c r="D80" s="347" t="str">
        <f>BDD!H77</f>
        <v>Pièce</v>
      </c>
      <c r="E80" s="348" t="str">
        <f>IF(BDD!I77="", "", "X")</f>
        <v/>
      </c>
      <c r="F80" s="348" t="str">
        <f>IF(BDD!J77="", "", "X")</f>
        <v/>
      </c>
      <c r="G80" s="348" t="str">
        <f>IF(BDD!K77="", "", "X")</f>
        <v/>
      </c>
      <c r="H80" s="348" t="str">
        <f>BDD!C77</f>
        <v>Ibiza</v>
      </c>
    </row>
    <row r="81" spans="1:8" ht="30" customHeight="1" x14ac:dyDescent="0.15">
      <c r="A81" s="368" t="str">
        <f>IF(ADMIN1!X88=0, "", ADMIN1!X88)</f>
        <v>❤️</v>
      </c>
      <c r="B81" s="345" t="str">
        <f>BDD!B78</f>
        <v>Eau de mer micro-filtrée hypertonique
    - (n°3 : box 20L)</v>
      </c>
      <c r="C81" s="346">
        <f>BDD!G78</f>
        <v>45</v>
      </c>
      <c r="D81" s="347" t="str">
        <f>BDD!H78</f>
        <v>Pièce</v>
      </c>
      <c r="E81" s="348" t="str">
        <f>IF(BDD!I78="", "", "X")</f>
        <v/>
      </c>
      <c r="F81" s="348" t="str">
        <f>IF(BDD!J78="", "", "X")</f>
        <v/>
      </c>
      <c r="G81" s="348" t="str">
        <f>IF(BDD!K78="", "", "X")</f>
        <v/>
      </c>
      <c r="H81" s="348" t="str">
        <f>BDD!C78</f>
        <v>Ibiza</v>
      </c>
    </row>
    <row r="82" spans="1:8" ht="30" customHeight="1" x14ac:dyDescent="0.15">
      <c r="A82" s="368" t="str">
        <f>IF(ADMIN1!X89=0, "", ADMIN1!X89)</f>
        <v/>
      </c>
      <c r="B82" s="345" t="str">
        <f>BDD!B79</f>
        <v>Epi de maïs doux frais</v>
      </c>
      <c r="C82" s="346">
        <f>BDD!G79</f>
        <v>1.34</v>
      </c>
      <c r="D82" s="347" t="str">
        <f>BDD!H79</f>
        <v>Pièce</v>
      </c>
      <c r="E82" s="348" t="str">
        <f>IF(BDD!I79="", "", "X")</f>
        <v/>
      </c>
      <c r="F82" s="348" t="str">
        <f>IF(BDD!J79="", "", "X")</f>
        <v/>
      </c>
      <c r="G82" s="348" t="str">
        <f>IF(BDD!K79="", "", "X")</f>
        <v/>
      </c>
      <c r="H82" s="348" t="str">
        <f>BDD!C79</f>
        <v>Malaga</v>
      </c>
    </row>
    <row r="83" spans="1:8" ht="30" customHeight="1" x14ac:dyDescent="0.15">
      <c r="A83" s="368" t="str">
        <f>IF(ADMIN1!X90=0, "", ADMIN1!X90)</f>
        <v>❤️</v>
      </c>
      <c r="B83" s="345" t="str">
        <f>BDD!B80</f>
        <v>Extracteur de jus ANGEL 5500</v>
      </c>
      <c r="C83" s="346">
        <f>BDD!G80</f>
        <v>1000</v>
      </c>
      <c r="D83" s="347" t="str">
        <f>BDD!H80</f>
        <v>Pièce</v>
      </c>
      <c r="E83" s="348" t="str">
        <f>IF(BDD!I80="", "", "X")</f>
        <v/>
      </c>
      <c r="F83" s="348" t="str">
        <f>IF(BDD!J80="", "", "X")</f>
        <v/>
      </c>
      <c r="G83" s="348" t="str">
        <f>IF(BDD!K80="", "", "X")</f>
        <v/>
      </c>
      <c r="H83" s="348" t="str">
        <f>BDD!C80</f>
        <v>Union européenne</v>
      </c>
    </row>
    <row r="84" spans="1:8" ht="30" customHeight="1" x14ac:dyDescent="0.15">
      <c r="A84" s="368" t="str">
        <f>IF(ADMIN1!X91=0, "", ADMIN1!X91)</f>
        <v>❤️</v>
      </c>
      <c r="B84" s="345" t="str">
        <f>BDD!B81</f>
        <v>Fane de Betterave Baby BIO
    - (Production de Rufino)</v>
      </c>
      <c r="C84" s="346">
        <f>BDD!G81</f>
        <v>5.19</v>
      </c>
      <c r="D84" s="347" t="str">
        <f>BDD!H81</f>
        <v>kg</v>
      </c>
      <c r="E84" s="348" t="str">
        <f>IF(BDD!I81="", "", "X")</f>
        <v/>
      </c>
      <c r="F84" s="348" t="str">
        <f>IF(BDD!J81="", "", "X")</f>
        <v/>
      </c>
      <c r="G84" s="348" t="str">
        <f>IF(BDD!K81="", "", "X")</f>
        <v/>
      </c>
      <c r="H84" s="348" t="str">
        <f>BDD!C81</f>
        <v>Grenade</v>
      </c>
    </row>
    <row r="85" spans="1:8" ht="30" customHeight="1" x14ac:dyDescent="0.15">
      <c r="A85" s="368" t="str">
        <f>IF(ADMIN1!X92=0, "", ADMIN1!X92)</f>
        <v/>
      </c>
      <c r="B85" s="345" t="str">
        <f>BDD!B82</f>
        <v>Fane de betterave BIO (production Rufino)</v>
      </c>
      <c r="C85" s="346">
        <f>BDD!G82</f>
        <v>5.19</v>
      </c>
      <c r="D85" s="347" t="str">
        <f>BDD!H82</f>
        <v>kg</v>
      </c>
      <c r="E85" s="348" t="str">
        <f>IF(BDD!I82="", "", "X")</f>
        <v/>
      </c>
      <c r="F85" s="348" t="str">
        <f>IF(BDD!J82="", "", "X")</f>
        <v/>
      </c>
      <c r="G85" s="348" t="str">
        <f>IF(BDD!K82="", "", "X")</f>
        <v/>
      </c>
      <c r="H85" s="348" t="str">
        <f>BDD!C82</f>
        <v>Grenade</v>
      </c>
    </row>
    <row r="86" spans="1:8" ht="30" customHeight="1" x14ac:dyDescent="0.15">
      <c r="A86" s="368" t="str">
        <f>IF(ADMIN1!X93=0, "", ADMIN1!X93)</f>
        <v/>
      </c>
      <c r="B86" s="345" t="str">
        <f>BDD!B83</f>
        <v>Farine de coco (env. 1kg)</v>
      </c>
      <c r="C86" s="346">
        <f>BDD!G83</f>
        <v>8.48</v>
      </c>
      <c r="D86" s="347" t="str">
        <f>BDD!H83</f>
        <v>Pièce</v>
      </c>
      <c r="E86" s="348" t="str">
        <f>IF(BDD!I83="", "", "X")</f>
        <v/>
      </c>
      <c r="F86" s="348" t="str">
        <f>IF(BDD!J83="", "", "X")</f>
        <v/>
      </c>
      <c r="G86" s="348" t="str">
        <f>IF(BDD!K83="", "", "X")</f>
        <v/>
      </c>
      <c r="H86" s="348" t="str">
        <f>BDD!C83</f>
        <v>Sri Lanka</v>
      </c>
    </row>
    <row r="87" spans="1:8" ht="30" customHeight="1" x14ac:dyDescent="0.15">
      <c r="A87" s="368" t="str">
        <f>IF(ADMIN1!X94=0, "", ADMIN1!X94)</f>
        <v>❤️</v>
      </c>
      <c r="B87" s="345" t="str">
        <f>BDD!B84</f>
        <v>Fenugrec en graines BIO (env. 500g)</v>
      </c>
      <c r="C87" s="346">
        <f>BDD!G84</f>
        <v>12.3</v>
      </c>
      <c r="D87" s="347" t="str">
        <f>BDD!H84</f>
        <v>Pièce</v>
      </c>
      <c r="E87" s="348" t="str">
        <f>IF(BDD!I84="", "", "X")</f>
        <v/>
      </c>
      <c r="F87" s="348" t="str">
        <f>IF(BDD!J84="", "", "X")</f>
        <v/>
      </c>
      <c r="G87" s="348" t="str">
        <f>IF(BDD!K84="", "", "X")</f>
        <v/>
      </c>
      <c r="H87" s="348" t="str">
        <f>BDD!C84</f>
        <v>Égypte</v>
      </c>
    </row>
    <row r="88" spans="1:8" ht="30" customHeight="1" x14ac:dyDescent="0.15">
      <c r="A88" s="368" t="str">
        <f>IF(ADMIN1!X95=0, "", ADMIN1!X95)</f>
        <v>❤️</v>
      </c>
      <c r="B88" s="345" t="str">
        <f>BDD!B85</f>
        <v>Fève de Cacao entière CRU BIO (env. 1kg)</v>
      </c>
      <c r="C88" s="346">
        <f>BDD!G85</f>
        <v>21.89</v>
      </c>
      <c r="D88" s="347" t="str">
        <f>BDD!H85</f>
        <v>Pièce</v>
      </c>
      <c r="E88" s="348" t="str">
        <f>IF(BDD!I85="", "", "X")</f>
        <v>X</v>
      </c>
      <c r="F88" s="348" t="str">
        <f>IF(BDD!J85="", "", "X")</f>
        <v/>
      </c>
      <c r="G88" s="348" t="str">
        <f>IF(BDD!K85="", "", "X")</f>
        <v/>
      </c>
      <c r="H88" s="348" t="str">
        <f>BDD!C85</f>
        <v>Pérou</v>
      </c>
    </row>
    <row r="89" spans="1:8" ht="30" customHeight="1" x14ac:dyDescent="0.15">
      <c r="A89" s="368" t="str">
        <f>IF(ADMIN1!X96=0, "", ADMIN1!X96)</f>
        <v>❤️</v>
      </c>
      <c r="B89" s="345" t="str">
        <f>BDD!B86</f>
        <v>Figue de Barbarie</v>
      </c>
      <c r="C89" s="346">
        <f>BDD!G86</f>
        <v>6.7</v>
      </c>
      <c r="D89" s="347" t="str">
        <f>BDD!H86</f>
        <v>kg</v>
      </c>
      <c r="E89" s="348" t="str">
        <f>IF(BDD!I86="", "", "X")</f>
        <v>X</v>
      </c>
      <c r="F89" s="348" t="str">
        <f>IF(BDD!J86="", "", "X")</f>
        <v>X</v>
      </c>
      <c r="G89" s="348" t="str">
        <f>IF(BDD!K86="", "", "X")</f>
        <v/>
      </c>
      <c r="H89" s="348" t="str">
        <f>BDD!C86</f>
        <v>Grenade</v>
      </c>
    </row>
    <row r="90" spans="1:8" ht="30" customHeight="1" x14ac:dyDescent="0.15">
      <c r="A90" s="368" t="str">
        <f>IF(ADMIN1!X97=0, "", ADMIN1!X97)</f>
        <v>❤️</v>
      </c>
      <c r="B90" s="345" t="str">
        <f>BDD!B87</f>
        <v>Figues sèches BIO</v>
      </c>
      <c r="C90" s="346">
        <f>BDD!G87</f>
        <v>11.63</v>
      </c>
      <c r="D90" s="347" t="str">
        <f>BDD!H87</f>
        <v>kg</v>
      </c>
      <c r="E90" s="348" t="str">
        <f>IF(BDD!I87="", "", "X")</f>
        <v>X</v>
      </c>
      <c r="F90" s="348" t="str">
        <f>IF(BDD!J87="", "", "X")</f>
        <v/>
      </c>
      <c r="G90" s="348" t="str">
        <f>IF(BDD!K87="", "", "X")</f>
        <v/>
      </c>
      <c r="H90" s="348" t="str">
        <f>BDD!C87</f>
        <v>Turquie</v>
      </c>
    </row>
    <row r="91" spans="1:8" ht="30" customHeight="1" x14ac:dyDescent="0.15">
      <c r="A91" s="368" t="str">
        <f>IF(ADMIN1!X98=0, "", ADMIN1!X98)</f>
        <v>❤️</v>
      </c>
      <c r="B91" s="345" t="str">
        <f>BDD!B88</f>
        <v>Fruits du Baobab en poudre BIO</v>
      </c>
      <c r="C91" s="346">
        <f>BDD!G88</f>
        <v>36.5</v>
      </c>
      <c r="D91" s="347" t="str">
        <f>BDD!H88</f>
        <v>kg</v>
      </c>
      <c r="E91" s="348" t="str">
        <f>IF(BDD!I88="", "", "X")</f>
        <v/>
      </c>
      <c r="F91" s="348" t="str">
        <f>IF(BDD!J88="", "", "X")</f>
        <v/>
      </c>
      <c r="G91" s="348" t="str">
        <f>IF(BDD!K88="", "", "X")</f>
        <v/>
      </c>
      <c r="H91" s="348" t="str">
        <f>BDD!C88</f>
        <v>Import</v>
      </c>
    </row>
    <row r="92" spans="1:8" ht="30" customHeight="1" x14ac:dyDescent="0.15">
      <c r="A92" s="368" t="str">
        <f>IF(ADMIN1!X99=0, "", ADMIN1!X99)</f>
        <v>❤️</v>
      </c>
      <c r="B92" s="345" t="str">
        <f>BDD!B89</f>
        <v>Gingembre BIO</v>
      </c>
      <c r="C92" s="346">
        <f>BDD!G89</f>
        <v>7.25</v>
      </c>
      <c r="D92" s="347" t="str">
        <f>BDD!H89</f>
        <v>kg</v>
      </c>
      <c r="E92" s="348" t="str">
        <f>IF(BDD!I89="", "", "X")</f>
        <v>X</v>
      </c>
      <c r="F92" s="348" t="str">
        <f>IF(BDD!J89="", "", "X")</f>
        <v>X</v>
      </c>
      <c r="G92" s="348" t="str">
        <f>IF(BDD!K89="", "", "X")</f>
        <v/>
      </c>
      <c r="H92" s="348" t="str">
        <f>BDD!C89</f>
        <v>Pérou</v>
      </c>
    </row>
    <row r="93" spans="1:8" ht="30" customHeight="1" x14ac:dyDescent="0.15">
      <c r="A93" s="368" t="str">
        <f>IF(ADMIN1!X100=0, "", ADMIN1!X100)</f>
        <v>OFFRE</v>
      </c>
      <c r="B93" s="345" t="str">
        <f>BDD!B90</f>
        <v>Goyave</v>
      </c>
      <c r="C93" s="346">
        <f>BDD!G90</f>
        <v>4.08</v>
      </c>
      <c r="D93" s="347" t="str">
        <f>BDD!H90</f>
        <v>kg</v>
      </c>
      <c r="E93" s="348" t="str">
        <f>IF(BDD!I90="", "", "X")</f>
        <v>X</v>
      </c>
      <c r="F93" s="348" t="str">
        <f>IF(BDD!J90="", "", "X")</f>
        <v>X</v>
      </c>
      <c r="G93" s="348" t="str">
        <f>IF(BDD!K90="", "", "X")</f>
        <v>X</v>
      </c>
      <c r="H93" s="348" t="str">
        <f>BDD!C90</f>
        <v>Grenade</v>
      </c>
    </row>
    <row r="94" spans="1:8" ht="30" customHeight="1" x14ac:dyDescent="0.15">
      <c r="A94" s="368" t="str">
        <f>IF(ADMIN1!X101=0, "", ADMIN1!X101)</f>
        <v>❤️</v>
      </c>
      <c r="B94" s="345" t="str">
        <f>BDD!B91</f>
        <v>Graines de chanvre pelées CRU BIO
    - (env. 1 kg)</v>
      </c>
      <c r="C94" s="346">
        <f>BDD!G91</f>
        <v>17.78</v>
      </c>
      <c r="D94" s="347" t="str">
        <f>BDD!H91</f>
        <v>kg</v>
      </c>
      <c r="E94" s="348" t="str">
        <f>IF(BDD!I91="", "", "X")</f>
        <v>X</v>
      </c>
      <c r="F94" s="348" t="str">
        <f>IF(BDD!J91="", "", "X")</f>
        <v/>
      </c>
      <c r="G94" s="348" t="str">
        <f>IF(BDD!K91="", "", "X")</f>
        <v/>
      </c>
      <c r="H94" s="348" t="str">
        <f>BDD!C91</f>
        <v>Chine</v>
      </c>
    </row>
    <row r="95" spans="1:8" ht="30" customHeight="1" x14ac:dyDescent="0.15">
      <c r="A95" s="368" t="str">
        <f>IF(ADMIN1!X102=0, "", ADMIN1!X102)</f>
        <v/>
      </c>
      <c r="B95" s="345" t="str">
        <f>BDD!B92</f>
        <v>Graines de tournesol sans coque CRU BIO
    - (env. 1kg)</v>
      </c>
      <c r="C95" s="346">
        <f>BDD!G92</f>
        <v>4.51</v>
      </c>
      <c r="D95" s="347" t="str">
        <f>BDD!H92</f>
        <v>kg</v>
      </c>
      <c r="E95" s="348" t="str">
        <f>IF(BDD!I92="", "", "X")</f>
        <v>X</v>
      </c>
      <c r="F95" s="348" t="str">
        <f>IF(BDD!J92="", "", "X")</f>
        <v>X</v>
      </c>
      <c r="G95" s="348" t="str">
        <f>IF(BDD!K92="", "", "X")</f>
        <v/>
      </c>
      <c r="H95" s="348" t="str">
        <f>BDD!C92</f>
        <v>Bulgarie</v>
      </c>
    </row>
    <row r="96" spans="1:8" ht="30" customHeight="1" x14ac:dyDescent="0.15">
      <c r="A96" s="368" t="str">
        <f>IF(ADMIN1!X103=0, "", ADMIN1!X103)</f>
        <v/>
      </c>
      <c r="B96" s="345" t="str">
        <f>BDD!B93</f>
        <v>Graines de tournesol sans coque CRU BIO
    - (env. 500g)</v>
      </c>
      <c r="C96" s="346">
        <f>BDD!G93</f>
        <v>2.95</v>
      </c>
      <c r="D96" s="347" t="str">
        <f>BDD!H93</f>
        <v>Pièce</v>
      </c>
      <c r="E96" s="348" t="str">
        <f>IF(BDD!I93="", "", "X")</f>
        <v/>
      </c>
      <c r="F96" s="348" t="str">
        <f>IF(BDD!J93="", "", "X")</f>
        <v/>
      </c>
      <c r="G96" s="348" t="str">
        <f>IF(BDD!K93="", "", "X")</f>
        <v/>
      </c>
      <c r="H96" s="348" t="str">
        <f>BDD!C93</f>
        <v>Bulgarie</v>
      </c>
    </row>
    <row r="97" spans="1:8" ht="30" customHeight="1" x14ac:dyDescent="0.15">
      <c r="A97" s="368" t="str">
        <f>IF(ADMIN1!X104=0, "", ADMIN1!X104)</f>
        <v>❤️</v>
      </c>
      <c r="B97" s="345" t="str">
        <f>BDD!B94</f>
        <v>Grenade</v>
      </c>
      <c r="C97" s="346">
        <f>BDD!G94</f>
        <v>2.4500000000000002</v>
      </c>
      <c r="D97" s="347" t="str">
        <f>BDD!H94</f>
        <v>kg</v>
      </c>
      <c r="E97" s="348" t="str">
        <f>IF(BDD!I94="", "", "X")</f>
        <v>X</v>
      </c>
      <c r="F97" s="348" t="str">
        <f>IF(BDD!J94="", "", "X")</f>
        <v>X</v>
      </c>
      <c r="G97" s="348" t="str">
        <f>IF(BDD!K94="", "", "X")</f>
        <v>X</v>
      </c>
      <c r="H97" s="348" t="str">
        <f>BDD!C94</f>
        <v>Grenade</v>
      </c>
    </row>
    <row r="98" spans="1:8" ht="30" customHeight="1" x14ac:dyDescent="0.15">
      <c r="A98" s="368" t="str">
        <f>IF(ADMIN1!X105=0, "", ADMIN1!X105)</f>
        <v>OFFRE</v>
      </c>
      <c r="B98" s="345" t="str">
        <f>BDD!B95</f>
        <v>Grenade BIO</v>
      </c>
      <c r="C98" s="346">
        <f>BDD!G95</f>
        <v>3</v>
      </c>
      <c r="D98" s="347" t="str">
        <f>BDD!H95</f>
        <v>kg</v>
      </c>
      <c r="E98" s="348" t="str">
        <f>IF(BDD!I95="", "", "X")</f>
        <v>X</v>
      </c>
      <c r="F98" s="348" t="str">
        <f>IF(BDD!J95="", "", "X")</f>
        <v>X</v>
      </c>
      <c r="G98" s="348" t="str">
        <f>IF(BDD!K95="", "", "X")</f>
        <v>X</v>
      </c>
      <c r="H98" s="348" t="str">
        <f>BDD!C95</f>
        <v>Grenade</v>
      </c>
    </row>
    <row r="99" spans="1:8" ht="30" customHeight="1" x14ac:dyDescent="0.15">
      <c r="A99" s="368" t="str">
        <f>IF(ADMIN1!X106=0, "", ADMIN1!X106)</f>
        <v/>
      </c>
      <c r="B99" s="345" t="str">
        <f>BDD!B96</f>
        <v xml:space="preserve">Grenade Purple Queen BIO </v>
      </c>
      <c r="C99" s="346">
        <f>BDD!G96</f>
        <v>3.27</v>
      </c>
      <c r="D99" s="347" t="str">
        <f>BDD!H96</f>
        <v>kg</v>
      </c>
      <c r="E99" s="348" t="str">
        <f>IF(BDD!I96="", "", "X")</f>
        <v>X</v>
      </c>
      <c r="F99" s="348" t="str">
        <f>IF(BDD!J96="", "", "X")</f>
        <v>X</v>
      </c>
      <c r="G99" s="348" t="str">
        <f>IF(BDD!K96="", "", "X")</f>
        <v>X</v>
      </c>
      <c r="H99" s="348" t="str">
        <f>BDD!C96</f>
        <v>Malaga</v>
      </c>
    </row>
    <row r="100" spans="1:8" ht="30" customHeight="1" x14ac:dyDescent="0.15">
      <c r="A100" s="368" t="str">
        <f>IF(ADMIN1!X107=0, "", ADMIN1!X107)</f>
        <v/>
      </c>
      <c r="B100" s="345" t="str">
        <f>BDD!B97</f>
        <v>Huile d'olive Alorena 1L BIO</v>
      </c>
      <c r="C100" s="346">
        <f>BDD!G97</f>
        <v>9.3000000000000007</v>
      </c>
      <c r="D100" s="347" t="str">
        <f>BDD!H97</f>
        <v>kg</v>
      </c>
      <c r="E100" s="348" t="str">
        <f>IF(BDD!I97="", "", "X")</f>
        <v/>
      </c>
      <c r="F100" s="348" t="str">
        <f>IF(BDD!J97="", "", "X")</f>
        <v/>
      </c>
      <c r="G100" s="348" t="str">
        <f>IF(BDD!K97="", "", "X")</f>
        <v/>
      </c>
      <c r="H100" s="348" t="str">
        <f>BDD!C97</f>
        <v>Malaga</v>
      </c>
    </row>
    <row r="101" spans="1:8" ht="30" customHeight="1" x14ac:dyDescent="0.15">
      <c r="A101" s="368" t="str">
        <f>IF(ADMIN1!X108=0, "", ADMIN1!X108)</f>
        <v>❤️</v>
      </c>
      <c r="B101" s="345" t="str">
        <f>BDD!B98</f>
        <v>Huile d'olive Aloreña 5L BIO</v>
      </c>
      <c r="C101" s="346">
        <f>BDD!G98</f>
        <v>41.07</v>
      </c>
      <c r="D101" s="347" t="str">
        <f>BDD!H98</f>
        <v>5l</v>
      </c>
      <c r="E101" s="348" t="str">
        <f>IF(BDD!I98="", "", "X")</f>
        <v/>
      </c>
      <c r="F101" s="348" t="str">
        <f>IF(BDD!J98="", "", "X")</f>
        <v/>
      </c>
      <c r="G101" s="348" t="str">
        <f>IF(BDD!K98="", "", "X")</f>
        <v/>
      </c>
      <c r="H101" s="348" t="str">
        <f>BDD!C98</f>
        <v>Malaga</v>
      </c>
    </row>
    <row r="102" spans="1:8" ht="30" customHeight="1" x14ac:dyDescent="0.15">
      <c r="A102" s="368" t="str">
        <f>IF(ADMIN1!X109=0, "", ADMIN1!X109)</f>
        <v>❤️</v>
      </c>
      <c r="B102" s="345" t="str">
        <f>BDD!B99</f>
        <v>Kaki différentes variétés
    - (persimon, rouge brillant, tomatero)</v>
      </c>
      <c r="C102" s="346">
        <f>BDD!G99</f>
        <v>3.27</v>
      </c>
      <c r="D102" s="347" t="str">
        <f>BDD!H99</f>
        <v>kg</v>
      </c>
      <c r="E102" s="348" t="str">
        <f>IF(BDD!I99="", "", "X")</f>
        <v>X</v>
      </c>
      <c r="F102" s="348" t="str">
        <f>IF(BDD!J99="", "", "X")</f>
        <v>X</v>
      </c>
      <c r="G102" s="348" t="str">
        <f>IF(BDD!K99="", "", "X")</f>
        <v/>
      </c>
      <c r="H102" s="348" t="str">
        <f>BDD!C99</f>
        <v>Grenade</v>
      </c>
    </row>
    <row r="103" spans="1:8" ht="30" customHeight="1" x14ac:dyDescent="0.15">
      <c r="A103" s="368" t="str">
        <f>IF(ADMIN1!X110=0, "", ADMIN1!X110)</f>
        <v>❤️</v>
      </c>
      <c r="B103" s="345" t="str">
        <f>BDD!B100</f>
        <v>Kaki Fuyu</v>
      </c>
      <c r="C103" s="346">
        <f>BDD!G100</f>
        <v>3.69</v>
      </c>
      <c r="D103" s="347" t="str">
        <f>BDD!H100</f>
        <v>kg</v>
      </c>
      <c r="E103" s="348" t="str">
        <f>IF(BDD!I100="", "", "X")</f>
        <v>X</v>
      </c>
      <c r="F103" s="348" t="str">
        <f>IF(BDD!J100="", "", "X")</f>
        <v>X</v>
      </c>
      <c r="G103" s="348" t="str">
        <f>IF(BDD!K100="", "", "X")</f>
        <v>X</v>
      </c>
      <c r="H103" s="348" t="str">
        <f>BDD!C100</f>
        <v>Grenade</v>
      </c>
    </row>
    <row r="104" spans="1:8" ht="30" customHeight="1" x14ac:dyDescent="0.15">
      <c r="A104" s="368" t="str">
        <f>IF(ADMIN1!X111=0, "", ADMIN1!X111)</f>
        <v/>
      </c>
      <c r="B104" s="345" t="str">
        <f>BDD!B101</f>
        <v xml:space="preserve">Kiwi </v>
      </c>
      <c r="C104" s="346">
        <f>BDD!G101</f>
        <v>5.45</v>
      </c>
      <c r="D104" s="347" t="str">
        <f>BDD!H101</f>
        <v>kg</v>
      </c>
      <c r="E104" s="348" t="str">
        <f>IF(BDD!I101="", "", "X")</f>
        <v>X</v>
      </c>
      <c r="F104" s="348" t="str">
        <f>IF(BDD!J101="", "", "X")</f>
        <v>X</v>
      </c>
      <c r="G104" s="348" t="str">
        <f>IF(BDD!K101="", "", "X")</f>
        <v/>
      </c>
      <c r="H104" s="348" t="str">
        <f>BDD!C101</f>
        <v>Grenade</v>
      </c>
    </row>
    <row r="105" spans="1:8" ht="30" customHeight="1" x14ac:dyDescent="0.15">
      <c r="A105" s="368" t="str">
        <f>IF(ADMIN1!X112=0, "", ADMIN1!X112)</f>
        <v/>
      </c>
      <c r="B105" s="345" t="str">
        <f>BDD!B102</f>
        <v>Kiwi  BIO</v>
      </c>
      <c r="C105" s="346">
        <f>BDD!G102</f>
        <v>6.01</v>
      </c>
      <c r="D105" s="347" t="str">
        <f>BDD!H102</f>
        <v>kg</v>
      </c>
      <c r="E105" s="348" t="str">
        <f>IF(BDD!I102="", "", "X")</f>
        <v>X</v>
      </c>
      <c r="F105" s="348" t="str">
        <f>IF(BDD!J102="", "", "X")</f>
        <v>X</v>
      </c>
      <c r="G105" s="348" t="str">
        <f>IF(BDD!K102="", "", "X")</f>
        <v/>
      </c>
      <c r="H105" s="348" t="str">
        <f>BDD!C102</f>
        <v>Portugal</v>
      </c>
    </row>
    <row r="106" spans="1:8" ht="30" customHeight="1" x14ac:dyDescent="0.15">
      <c r="A106" s="368" t="str">
        <f>IF(ADMIN1!X113=0, "", ADMIN1!X113)</f>
        <v>❤️</v>
      </c>
      <c r="B106" s="345" t="str">
        <f>BDD!B103</f>
        <v>Kiwi Sun Gold</v>
      </c>
      <c r="C106" s="346">
        <f>BDD!G103</f>
        <v>9.44</v>
      </c>
      <c r="D106" s="347" t="str">
        <f>BDD!H103</f>
        <v>kg</v>
      </c>
      <c r="E106" s="348" t="str">
        <f>IF(BDD!I103="", "", "X")</f>
        <v/>
      </c>
      <c r="F106" s="348" t="str">
        <f>IF(BDD!J103="", "", "X")</f>
        <v/>
      </c>
      <c r="G106" s="348" t="str">
        <f>IF(BDD!K103="", "", "X")</f>
        <v/>
      </c>
      <c r="H106" s="348" t="str">
        <f>BDD!C103</f>
        <v>Nouvelle
Zélande</v>
      </c>
    </row>
    <row r="107" spans="1:8" ht="30" customHeight="1" x14ac:dyDescent="0.15">
      <c r="A107" s="368" t="str">
        <f>IF(ADMIN1!X114=0, "", ADMIN1!X114)</f>
        <v>❤️</v>
      </c>
      <c r="B107" s="345" t="str">
        <f>BDD!B104</f>
        <v>Lait de coco en poudre CRU BIO (1kg)</v>
      </c>
      <c r="C107" s="346">
        <f>BDD!G104</f>
        <v>34.22</v>
      </c>
      <c r="D107" s="347" t="str">
        <f>BDD!H104</f>
        <v>kg</v>
      </c>
      <c r="E107" s="348" t="str">
        <f>IF(BDD!I104="", "", "X")</f>
        <v>X</v>
      </c>
      <c r="F107" s="348" t="str">
        <f>IF(BDD!J104="", "", "X")</f>
        <v/>
      </c>
      <c r="G107" s="348" t="str">
        <f>IF(BDD!K104="", "", "X")</f>
        <v/>
      </c>
      <c r="H107" s="348" t="str">
        <f>BDD!C104</f>
        <v>Sri Lanka</v>
      </c>
    </row>
    <row r="108" spans="1:8" ht="30" customHeight="1" x14ac:dyDescent="0.15">
      <c r="A108" s="368" t="str">
        <f>IF(ADMIN1!X115=0, "", ADMIN1!X115)</f>
        <v>❤️</v>
      </c>
      <c r="B108" s="345" t="str">
        <f>BDD!B105</f>
        <v>Lait de coco en poudre CRU BIO (500g)</v>
      </c>
      <c r="C108" s="346">
        <f>BDD!G105</f>
        <v>17.78</v>
      </c>
      <c r="D108" s="347" t="str">
        <f>BDD!H105</f>
        <v>kg</v>
      </c>
      <c r="E108" s="348" t="str">
        <f>IF(BDD!I105="", "", "X")</f>
        <v/>
      </c>
      <c r="F108" s="348" t="str">
        <f>IF(BDD!J105="", "", "X")</f>
        <v/>
      </c>
      <c r="G108" s="348" t="str">
        <f>IF(BDD!K105="", "", "X")</f>
        <v/>
      </c>
      <c r="H108" s="348" t="str">
        <f>BDD!C105</f>
        <v>Sri Lanka</v>
      </c>
    </row>
    <row r="109" spans="1:8" ht="30" customHeight="1" x14ac:dyDescent="0.15">
      <c r="A109" s="368" t="str">
        <f>IF(ADMIN1!X116=0, "", ADMIN1!X116)</f>
        <v>❤️</v>
      </c>
      <c r="B109" s="345" t="str">
        <f>BDD!B106</f>
        <v>Lima-Limon BIO (entre citron vert et jaune)
    - (Variété indienne)</v>
      </c>
      <c r="C109" s="346">
        <f>BDD!G106</f>
        <v>3.14</v>
      </c>
      <c r="D109" s="347" t="str">
        <f>BDD!H106</f>
        <v>kg</v>
      </c>
      <c r="E109" s="348" t="str">
        <f>IF(BDD!I106="", "", "X")</f>
        <v>X</v>
      </c>
      <c r="F109" s="348" t="str">
        <f>IF(BDD!J106="", "", "X")</f>
        <v>X</v>
      </c>
      <c r="G109" s="348" t="str">
        <f>IF(BDD!K106="", "", "X")</f>
        <v>X</v>
      </c>
      <c r="H109" s="348" t="str">
        <f>BDD!C106</f>
        <v>Malaga</v>
      </c>
    </row>
    <row r="110" spans="1:8" ht="30" customHeight="1" x14ac:dyDescent="0.15">
      <c r="A110" s="368" t="str">
        <f>IF(ADMIN1!X117=0, "", ADMIN1!X117)</f>
        <v>OFFRE</v>
      </c>
      <c r="B110" s="345" t="str">
        <f>BDD!B107</f>
        <v>Lucuma cru en poudre CRU BIO (env. 1 kg)</v>
      </c>
      <c r="C110" s="346">
        <f>BDD!G107</f>
        <v>30.11</v>
      </c>
      <c r="D110" s="347" t="str">
        <f>BDD!H107</f>
        <v>Pièce</v>
      </c>
      <c r="E110" s="348" t="str">
        <f>IF(BDD!I107="", "", "X")</f>
        <v/>
      </c>
      <c r="F110" s="348" t="str">
        <f>IF(BDD!J107="", "", "X")</f>
        <v/>
      </c>
      <c r="G110" s="348" t="str">
        <f>IF(BDD!K107="", "", "X")</f>
        <v/>
      </c>
      <c r="H110" s="348" t="str">
        <f>BDD!C107</f>
        <v>Pérou</v>
      </c>
    </row>
    <row r="111" spans="1:8" ht="30" customHeight="1" x14ac:dyDescent="0.15">
      <c r="A111" s="368" t="str">
        <f>IF(ADMIN1!X118=0, "", ADMIN1!X118)</f>
        <v>OFFRE</v>
      </c>
      <c r="B111" s="345" t="str">
        <f>BDD!B108</f>
        <v>Maca brute en poudre CRU BIO (env. 1kg)</v>
      </c>
      <c r="C111" s="346">
        <f>BDD!G108</f>
        <v>16.41</v>
      </c>
      <c r="D111" s="347" t="str">
        <f>BDD!H108</f>
        <v>Pièce</v>
      </c>
      <c r="E111" s="348" t="str">
        <f>IF(BDD!I108="", "", "X")</f>
        <v>X</v>
      </c>
      <c r="F111" s="348" t="str">
        <f>IF(BDD!J108="", "", "X")</f>
        <v/>
      </c>
      <c r="G111" s="348" t="str">
        <f>IF(BDD!K108="", "", "X")</f>
        <v/>
      </c>
      <c r="H111" s="348" t="str">
        <f>BDD!C108</f>
        <v>Pérou</v>
      </c>
    </row>
    <row r="112" spans="1:8" ht="30" customHeight="1" x14ac:dyDescent="0.15">
      <c r="A112" s="368" t="str">
        <f>IF(ADMIN1!X119=0, "", ADMIN1!X119)</f>
        <v>❤️</v>
      </c>
      <c r="B112" s="345" t="str">
        <f>BDD!B109</f>
        <v>Maca brute en poudre CRU BIO (env. 500g)</v>
      </c>
      <c r="C112" s="346">
        <f>BDD!G109</f>
        <v>8.89</v>
      </c>
      <c r="D112" s="347" t="str">
        <f>BDD!H109</f>
        <v>Pièce</v>
      </c>
      <c r="E112" s="348" t="str">
        <f>IF(BDD!I109="", "", "X")</f>
        <v/>
      </c>
      <c r="F112" s="348" t="str">
        <f>IF(BDD!J109="", "", "X")</f>
        <v/>
      </c>
      <c r="G112" s="348" t="str">
        <f>IF(BDD!K109="", "", "X")</f>
        <v/>
      </c>
      <c r="H112" s="348" t="str">
        <f>BDD!C109</f>
        <v>Pérou</v>
      </c>
    </row>
    <row r="113" spans="1:8" ht="30" customHeight="1" x14ac:dyDescent="0.15">
      <c r="A113" s="368" t="str">
        <f>IF(ADMIN1!X120=0, "", ADMIN1!X120)</f>
        <v>OFFRE</v>
      </c>
      <c r="B113" s="345" t="str">
        <f>BDD!B110</f>
        <v>Maca noire BIO (env. 1kg)</v>
      </c>
      <c r="C113" s="346">
        <f>BDD!G110</f>
        <v>27.37</v>
      </c>
      <c r="D113" s="347" t="str">
        <f>BDD!H110</f>
        <v>Pièce</v>
      </c>
      <c r="E113" s="348" t="str">
        <f>IF(BDD!I110="", "", "X")</f>
        <v/>
      </c>
      <c r="F113" s="348" t="str">
        <f>IF(BDD!J110="", "", "X")</f>
        <v/>
      </c>
      <c r="G113" s="348" t="str">
        <f>IF(BDD!K110="", "", "X")</f>
        <v/>
      </c>
      <c r="H113" s="348" t="str">
        <f>BDD!C110</f>
        <v>Pérou</v>
      </c>
    </row>
    <row r="114" spans="1:8" ht="30" customHeight="1" x14ac:dyDescent="0.15">
      <c r="A114" s="368" t="str">
        <f>IF(ADMIN1!X121=0, "", ADMIN1!X121)</f>
        <v>OFFRE</v>
      </c>
      <c r="B114" s="345" t="str">
        <f>BDD!B111</f>
        <v>Maca noire BIO (env. 500g)</v>
      </c>
      <c r="C114" s="346">
        <f>BDD!G111</f>
        <v>14.37</v>
      </c>
      <c r="D114" s="347" t="str">
        <f>BDD!H111</f>
        <v>Pièce</v>
      </c>
      <c r="E114" s="348" t="str">
        <f>IF(BDD!I111="", "", "X")</f>
        <v/>
      </c>
      <c r="F114" s="348" t="str">
        <f>IF(BDD!J111="", "", "X")</f>
        <v/>
      </c>
      <c r="G114" s="348" t="str">
        <f>IF(BDD!K111="", "", "X")</f>
        <v/>
      </c>
      <c r="H114" s="348" t="str">
        <f>BDD!C111</f>
        <v>Pérou</v>
      </c>
    </row>
    <row r="115" spans="1:8" ht="30" customHeight="1" x14ac:dyDescent="0.15">
      <c r="A115" s="368" t="str">
        <f>IF(ADMIN1!X122=0, "", ADMIN1!X122)</f>
        <v/>
      </c>
      <c r="B115" s="345" t="str">
        <f>BDD!B112</f>
        <v>Maïs doux frais (plateau de 2 pièces)</v>
      </c>
      <c r="C115" s="346">
        <f>BDD!G112</f>
        <v>2.71</v>
      </c>
      <c r="D115" s="347" t="str">
        <f>BDD!H112</f>
        <v>Pièce</v>
      </c>
      <c r="E115" s="348" t="str">
        <f>IF(BDD!I112="", "", "X")</f>
        <v/>
      </c>
      <c r="F115" s="348" t="str">
        <f>IF(BDD!J112="", "", "X")</f>
        <v/>
      </c>
      <c r="G115" s="348" t="str">
        <f>IF(BDD!K112="", "", "X")</f>
        <v/>
      </c>
      <c r="H115" s="348" t="str">
        <f>BDD!C112</f>
        <v>Malaga</v>
      </c>
    </row>
    <row r="116" spans="1:8" ht="30" customHeight="1" x14ac:dyDescent="0.15">
      <c r="A116" s="368" t="str">
        <f>IF(ADMIN1!X123=0, "", ADMIN1!X123)</f>
        <v>❤️</v>
      </c>
      <c r="B116" s="345" t="str">
        <f>BDD!B113</f>
        <v>Mangue déshydratée Irwin gourmet (à basse température, tranches)</v>
      </c>
      <c r="C116" s="346">
        <f>BDD!G113</f>
        <v>53.4</v>
      </c>
      <c r="D116" s="347" t="str">
        <f>BDD!H113</f>
        <v>kg</v>
      </c>
      <c r="E116" s="348" t="str">
        <f>IF(BDD!I113="", "", "X")</f>
        <v/>
      </c>
      <c r="F116" s="348" t="str">
        <f>IF(BDD!J113="", "", "X")</f>
        <v/>
      </c>
      <c r="G116" s="348" t="str">
        <f>IF(BDD!K113="", "", "X")</f>
        <v/>
      </c>
      <c r="H116" s="348" t="str">
        <f>BDD!C113</f>
        <v>Grenade</v>
      </c>
    </row>
    <row r="117" spans="1:8" ht="30" customHeight="1" x14ac:dyDescent="0.15">
      <c r="A117" s="368" t="str">
        <f>IF(ADMIN1!X124=0, "", ADMIN1!X124)</f>
        <v/>
      </c>
      <c r="B117" s="345" t="str">
        <f>BDD!B114</f>
        <v>Mangue déshydratée rouge Palmer (semi-sèche  de fabrication artisanale, env. 500g)</v>
      </c>
      <c r="C117" s="346">
        <f>BDD!G114</f>
        <v>11.63</v>
      </c>
      <c r="D117" s="347" t="str">
        <f>BDD!H114</f>
        <v>Pièce</v>
      </c>
      <c r="E117" s="348" t="str">
        <f>IF(BDD!I114="", "", "X")</f>
        <v/>
      </c>
      <c r="F117" s="348" t="str">
        <f>IF(BDD!J114="", "", "X")</f>
        <v/>
      </c>
      <c r="G117" s="348" t="str">
        <f>IF(BDD!K114="", "", "X")</f>
        <v/>
      </c>
      <c r="H117" s="348" t="str">
        <f>BDD!C114</f>
        <v>Grenade</v>
      </c>
    </row>
    <row r="118" spans="1:8" ht="30" customHeight="1" x14ac:dyDescent="0.15">
      <c r="A118" s="368" t="str">
        <f>IF(ADMIN1!X125=0, "", ADMIN1!X125)</f>
        <v>❤️</v>
      </c>
      <c r="B118" s="345" t="str">
        <f>BDD!B115</f>
        <v>Mangue Irwin (grande)</v>
      </c>
      <c r="C118" s="346">
        <f>BDD!G115</f>
        <v>7.25</v>
      </c>
      <c r="D118" s="347" t="str">
        <f>BDD!H115</f>
        <v>kg</v>
      </c>
      <c r="E118" s="348" t="str">
        <f>IF(BDD!I115="", "", "X")</f>
        <v>X</v>
      </c>
      <c r="F118" s="348" t="str">
        <f>IF(BDD!J115="", "", "X")</f>
        <v>X</v>
      </c>
      <c r="G118" s="348" t="str">
        <f>IF(BDD!K115="", "", "X")</f>
        <v/>
      </c>
      <c r="H118" s="348" t="str">
        <f>BDD!C115</f>
        <v>Malaga</v>
      </c>
    </row>
    <row r="119" spans="1:8" ht="30" customHeight="1" x14ac:dyDescent="0.15">
      <c r="A119" s="368" t="str">
        <f>IF(ADMIN1!X126=0, "", ADMIN1!X126)</f>
        <v>❤️</v>
      </c>
      <c r="B119" s="345" t="str">
        <f>BDD!B116</f>
        <v>Mangue Keitt</v>
      </c>
      <c r="C119" s="346">
        <f>BDD!G116</f>
        <v>4.37</v>
      </c>
      <c r="D119" s="347" t="str">
        <f>BDD!H116</f>
        <v>kg</v>
      </c>
      <c r="E119" s="348" t="str">
        <f>IF(BDD!I116="", "", "X")</f>
        <v>X</v>
      </c>
      <c r="F119" s="348" t="str">
        <f>IF(BDD!J116="", "", "X")</f>
        <v>X</v>
      </c>
      <c r="G119" s="348" t="str">
        <f>IF(BDD!K116="", "", "X")</f>
        <v>X</v>
      </c>
      <c r="H119" s="348" t="str">
        <f>BDD!C116</f>
        <v>Grenade</v>
      </c>
    </row>
    <row r="120" spans="1:8" ht="30" customHeight="1" x14ac:dyDescent="0.15">
      <c r="A120" s="368" t="str">
        <f>IF(ADMIN1!X127=0, "", ADMIN1!X127)</f>
        <v>❤️</v>
      </c>
      <c r="B120" s="345" t="str">
        <f>BDD!B117</f>
        <v>Mangue Keitt BIO</v>
      </c>
      <c r="C120" s="346">
        <f>BDD!G117</f>
        <v>5.33</v>
      </c>
      <c r="D120" s="347" t="str">
        <f>BDD!H117</f>
        <v>kg</v>
      </c>
      <c r="E120" s="348" t="str">
        <f>IF(BDD!I117="", "", "X")</f>
        <v>X</v>
      </c>
      <c r="F120" s="348" t="str">
        <f>IF(BDD!J117="", "", "X")</f>
        <v>X</v>
      </c>
      <c r="G120" s="348" t="str">
        <f>IF(BDD!K117="", "", "X")</f>
        <v>X</v>
      </c>
      <c r="H120" s="348" t="str">
        <f>BDD!C117</f>
        <v>Grenade</v>
      </c>
    </row>
    <row r="121" spans="1:8" ht="30" customHeight="1" x14ac:dyDescent="0.15">
      <c r="A121" s="368" t="str">
        <f>IF(ADMIN1!X128=0, "", ADMIN1!X128)</f>
        <v>OFFRE</v>
      </c>
      <c r="B121" s="345" t="str">
        <f>BDD!B118</f>
        <v>Mangue Keitt BIO (légères brûlures superficielles à côté du pédoncule causées par le soleil)</v>
      </c>
      <c r="C121" s="346">
        <f>BDD!G118</f>
        <v>3</v>
      </c>
      <c r="D121" s="347" t="str">
        <f>BDD!H118</f>
        <v>kg</v>
      </c>
      <c r="E121" s="348" t="str">
        <f>IF(BDD!I118="", "", "X")</f>
        <v>X</v>
      </c>
      <c r="F121" s="348" t="str">
        <f>IF(BDD!J118="", "", "X")</f>
        <v>X</v>
      </c>
      <c r="G121" s="348" t="str">
        <f>IF(BDD!K118="", "", "X")</f>
        <v>X</v>
      </c>
      <c r="H121" s="348" t="str">
        <f>BDD!C118</f>
        <v>Malaga</v>
      </c>
    </row>
    <row r="122" spans="1:8" ht="30" customHeight="1" x14ac:dyDescent="0.15">
      <c r="A122" s="368" t="str">
        <f>IF(ADMIN1!X129=0, "", ADMIN1!X129)</f>
        <v>❤️</v>
      </c>
      <c r="B122" s="345" t="str">
        <f>BDD!B119</f>
        <v>Mangue Keitt BIO (petit)</v>
      </c>
      <c r="C122" s="346">
        <f>BDD!G119</f>
        <v>4.08</v>
      </c>
      <c r="D122" s="347" t="str">
        <f>BDD!H119</f>
        <v>kg</v>
      </c>
      <c r="E122" s="348" t="str">
        <f>IF(BDD!I119="", "", "X")</f>
        <v>X</v>
      </c>
      <c r="F122" s="348" t="str">
        <f>IF(BDD!J119="", "", "X")</f>
        <v>X</v>
      </c>
      <c r="G122" s="348" t="str">
        <f>IF(BDD!K119="", "", "X")</f>
        <v>X</v>
      </c>
      <c r="H122" s="348" t="str">
        <f>BDD!C119</f>
        <v>Malaga</v>
      </c>
    </row>
    <row r="123" spans="1:8" ht="30" customHeight="1" x14ac:dyDescent="0.15">
      <c r="A123" s="368" t="str">
        <f>IF(ADMIN1!X130=0, "", ADMIN1!X130)</f>
        <v>❤️</v>
      </c>
      <c r="B123" s="345" t="str">
        <f>BDD!B120</f>
        <v>Mangue Kent (moyen) murie sur l'arbre</v>
      </c>
      <c r="C123" s="346">
        <f>BDD!G120</f>
        <v>3.96</v>
      </c>
      <c r="D123" s="347" t="str">
        <f>BDD!H120</f>
        <v>kg</v>
      </c>
      <c r="E123" s="348" t="str">
        <f>IF(BDD!I120="", "", "X")</f>
        <v>X</v>
      </c>
      <c r="F123" s="348" t="str">
        <f>IF(BDD!J120="", "", "X")</f>
        <v>X</v>
      </c>
      <c r="G123" s="348" t="str">
        <f>IF(BDD!K120="", "", "X")</f>
        <v>X</v>
      </c>
      <c r="H123" s="348" t="str">
        <f>BDD!C120</f>
        <v>Malaga</v>
      </c>
    </row>
    <row r="124" spans="1:8" ht="30" customHeight="1" x14ac:dyDescent="0.15">
      <c r="A124" s="368" t="str">
        <f>IF(ADMIN1!X131=0, "", ADMIN1!X131)</f>
        <v>OFFRE</v>
      </c>
      <c r="B124" s="345" t="str">
        <f>BDD!B121</f>
        <v>Mangue Kent Bio (légères brûlures superficielles à côté de la tige produites par le soleil)</v>
      </c>
      <c r="C124" s="346">
        <f>BDD!G121</f>
        <v>3</v>
      </c>
      <c r="D124" s="347" t="str">
        <f>BDD!H121</f>
        <v>kg</v>
      </c>
      <c r="E124" s="348" t="str">
        <f>IF(BDD!I121="", "", "X")</f>
        <v>X</v>
      </c>
      <c r="F124" s="348" t="str">
        <f>IF(BDD!J121="", "", "X")</f>
        <v>X</v>
      </c>
      <c r="G124" s="348" t="str">
        <f>IF(BDD!K121="", "", "X")</f>
        <v>X</v>
      </c>
      <c r="H124" s="348" t="str">
        <f>BDD!C121</f>
        <v>Malaga</v>
      </c>
    </row>
    <row r="125" spans="1:8" ht="30" customHeight="1" x14ac:dyDescent="0.15">
      <c r="A125" s="368" t="str">
        <f>IF(ADMIN1!X132=0, "", ADMIN1!X132)</f>
        <v>❤️</v>
      </c>
      <c r="B125" s="345" t="str">
        <f>BDD!B122</f>
        <v>Mangue Lipens</v>
      </c>
      <c r="C125" s="346">
        <f>BDD!G122</f>
        <v>2.71</v>
      </c>
      <c r="D125" s="347" t="str">
        <f>BDD!H122</f>
        <v>kg</v>
      </c>
      <c r="E125" s="348" t="str">
        <f>IF(BDD!I122="", "", "X")</f>
        <v>X</v>
      </c>
      <c r="F125" s="348" t="str">
        <f>IF(BDD!J122="", "", "X")</f>
        <v/>
      </c>
      <c r="G125" s="348" t="str">
        <f>IF(BDD!K122="", "", "X")</f>
        <v/>
      </c>
      <c r="H125" s="348" t="str">
        <f>BDD!C122</f>
        <v>Grenade</v>
      </c>
    </row>
    <row r="126" spans="1:8" ht="30" customHeight="1" x14ac:dyDescent="0.15">
      <c r="A126" s="368" t="str">
        <f>IF(ADMIN1!X133=0, "", ADMIN1!X133)</f>
        <v>❤️</v>
      </c>
      <c r="B126" s="345" t="str">
        <f>BDD!B123</f>
        <v>Mangue Osteen</v>
      </c>
      <c r="C126" s="346">
        <f>BDD!G123</f>
        <v>4.78</v>
      </c>
      <c r="D126" s="347" t="str">
        <f>BDD!H123</f>
        <v>kg</v>
      </c>
      <c r="E126" s="348" t="str">
        <f>IF(BDD!I123="", "", "X")</f>
        <v>X</v>
      </c>
      <c r="F126" s="348" t="str">
        <f>IF(BDD!J123="", "", "X")</f>
        <v>X</v>
      </c>
      <c r="G126" s="348" t="str">
        <f>IF(BDD!K123="", "", "X")</f>
        <v>X</v>
      </c>
      <c r="H126" s="348" t="str">
        <f>BDD!C123</f>
        <v>Grenade</v>
      </c>
    </row>
    <row r="127" spans="1:8" ht="30" customHeight="1" x14ac:dyDescent="0.15">
      <c r="A127" s="368" t="str">
        <f>IF(ADMIN1!X134=0, "", ADMIN1!X134)</f>
        <v>❤️</v>
      </c>
      <c r="B127" s="345" t="str">
        <f>BDD!B124</f>
        <v>Mangue Osteen (Ferme Eparadise, mûrie sur plante, récoltée quotidiennement)</v>
      </c>
      <c r="C127" s="346">
        <f>BDD!G124</f>
        <v>5.45</v>
      </c>
      <c r="D127" s="347" t="str">
        <f>BDD!H124</f>
        <v>kg</v>
      </c>
      <c r="E127" s="348" t="str">
        <f>IF(BDD!I124="", "", "X")</f>
        <v>X</v>
      </c>
      <c r="F127" s="348" t="str">
        <f>IF(BDD!J124="", "", "X")</f>
        <v>X</v>
      </c>
      <c r="G127" s="348" t="str">
        <f>IF(BDD!K124="", "", "X")</f>
        <v>X</v>
      </c>
      <c r="H127" s="348" t="str">
        <f>BDD!C124</f>
        <v>Grenade</v>
      </c>
    </row>
    <row r="128" spans="1:8" ht="30" customHeight="1" x14ac:dyDescent="0.15">
      <c r="A128" s="368" t="str">
        <f>IF(ADMIN1!X135=0, "", ADMIN1!X135)</f>
        <v>❤️</v>
      </c>
      <c r="B128" s="345" t="str">
        <f>BDD!B125</f>
        <v>Mangue Osteen BIO (Qualité supérieure, mûrie sur plante)</v>
      </c>
      <c r="C128" s="346">
        <f>BDD!G125</f>
        <v>5.19</v>
      </c>
      <c r="D128" s="347" t="str">
        <f>BDD!H125</f>
        <v>kg</v>
      </c>
      <c r="E128" s="348" t="str">
        <f>IF(BDD!I125="", "", "X")</f>
        <v>X</v>
      </c>
      <c r="F128" s="348" t="str">
        <f>IF(BDD!J125="", "", "X")</f>
        <v>X</v>
      </c>
      <c r="G128" s="348" t="str">
        <f>IF(BDD!K125="", "", "X")</f>
        <v/>
      </c>
      <c r="H128" s="348" t="str">
        <f>BDD!C125</f>
        <v>Salobrena</v>
      </c>
    </row>
    <row r="129" spans="1:8" ht="30" customHeight="1" x14ac:dyDescent="0.15">
      <c r="A129" s="368" t="str">
        <f>IF(ADMIN1!X136=0, "", ADMIN1!X136)</f>
        <v/>
      </c>
      <c r="B129" s="345" t="str">
        <f>BDD!B126</f>
        <v>Mangue Osteen mini gourmet</v>
      </c>
      <c r="C129" s="346">
        <f>BDD!G126</f>
        <v>3.82</v>
      </c>
      <c r="D129" s="347" t="str">
        <f>BDD!H126</f>
        <v>kg</v>
      </c>
      <c r="E129" s="348" t="str">
        <f>IF(BDD!I126="", "", "X")</f>
        <v>X</v>
      </c>
      <c r="F129" s="348" t="str">
        <f>IF(BDD!J126="", "", "X")</f>
        <v>X</v>
      </c>
      <c r="G129" s="348" t="str">
        <f>IF(BDD!K126="", "", "X")</f>
        <v/>
      </c>
      <c r="H129" s="348" t="str">
        <f>BDD!C126</f>
        <v>Grenade</v>
      </c>
    </row>
    <row r="130" spans="1:8" ht="30" customHeight="1" x14ac:dyDescent="0.15">
      <c r="A130" s="368" t="str">
        <f>IF(ADMIN1!X137=0, "", ADMIN1!X137)</f>
        <v/>
      </c>
      <c r="B130" s="345" t="str">
        <f>BDD!B127</f>
        <v>Mangue Palmer Rouge BIO (Grand)</v>
      </c>
      <c r="C130" s="346">
        <f>BDD!G127</f>
        <v>5.0599999999999996</v>
      </c>
      <c r="D130" s="347" t="str">
        <f>BDD!H127</f>
        <v>kg</v>
      </c>
      <c r="E130" s="348" t="str">
        <f>IF(BDD!I127="", "", "X")</f>
        <v>X</v>
      </c>
      <c r="F130" s="348" t="str">
        <f>IF(BDD!J127="", "", "X")</f>
        <v>X</v>
      </c>
      <c r="G130" s="348" t="str">
        <f>IF(BDD!K127="", "", "X")</f>
        <v/>
      </c>
      <c r="H130" s="348" t="str">
        <f>BDD!C127</f>
        <v>Grenade</v>
      </c>
    </row>
    <row r="131" spans="1:8" ht="30" customHeight="1" x14ac:dyDescent="0.15">
      <c r="A131" s="368" t="str">
        <f>IF(ADMIN1!X138=0, "", ADMIN1!X138)</f>
        <v/>
      </c>
      <c r="B131" s="345" t="str">
        <f>BDD!B128</f>
        <v>Mangue Palmer rouge gourmet BIO</v>
      </c>
      <c r="C131" s="346">
        <f>BDD!G128</f>
        <v>3.41</v>
      </c>
      <c r="D131" s="347" t="str">
        <f>BDD!H128</f>
        <v>kg</v>
      </c>
      <c r="E131" s="348" t="str">
        <f>IF(BDD!I128="", "", "X")</f>
        <v>X</v>
      </c>
      <c r="F131" s="348" t="str">
        <f>IF(BDD!J128="", "", "X")</f>
        <v>X</v>
      </c>
      <c r="G131" s="348" t="str">
        <f>IF(BDD!K128="", "", "X")</f>
        <v>X</v>
      </c>
      <c r="H131" s="348" t="str">
        <f>BDD!C128</f>
        <v>Grenade</v>
      </c>
    </row>
    <row r="132" spans="1:8" ht="30" customHeight="1" x14ac:dyDescent="0.15">
      <c r="A132" s="368" t="str">
        <f>IF(ADMIN1!X139=0, "", ADMIN1!X139)</f>
        <v/>
      </c>
      <c r="B132" s="345" t="str">
        <f>BDD!B129</f>
        <v>Mangue plusieurs variétés
    - (Haden, Irwin, Lipens, Osteen, Tommy Atkins)</v>
      </c>
      <c r="C132" s="346">
        <f>BDD!G129</f>
        <v>2.71</v>
      </c>
      <c r="D132" s="347" t="str">
        <f>BDD!H129</f>
        <v>kg</v>
      </c>
      <c r="E132" s="348" t="str">
        <f>IF(BDD!I129="", "", "X")</f>
        <v/>
      </c>
      <c r="F132" s="348" t="str">
        <f>IF(BDD!J129="", "", "X")</f>
        <v/>
      </c>
      <c r="G132" s="348" t="str">
        <f>IF(BDD!K129="", "", "X")</f>
        <v/>
      </c>
      <c r="H132" s="348" t="str">
        <f>BDD!C129</f>
        <v>Grenade</v>
      </c>
    </row>
    <row r="133" spans="1:8" ht="30" customHeight="1" x14ac:dyDescent="0.15">
      <c r="A133" s="368" t="str">
        <f>IF(ADMIN1!X140=0, "", ADMIN1!X140)</f>
        <v>❤️</v>
      </c>
      <c r="B133" s="345" t="str">
        <f>BDD!B130</f>
        <v>Melon peau de crapaud</v>
      </c>
      <c r="C133" s="346">
        <f>BDD!G130</f>
        <v>1.77</v>
      </c>
      <c r="D133" s="347" t="str">
        <f>BDD!H130</f>
        <v>kg</v>
      </c>
      <c r="E133" s="348" t="str">
        <f>IF(BDD!I130="", "", "X")</f>
        <v>X</v>
      </c>
      <c r="F133" s="348" t="str">
        <f>IF(BDD!J130="", "", "X")</f>
        <v>X</v>
      </c>
      <c r="G133" s="348" t="str">
        <f>IF(BDD!K130="", "", "X")</f>
        <v>X</v>
      </c>
      <c r="H133" s="348" t="str">
        <f>BDD!C130</f>
        <v>Cordova</v>
      </c>
    </row>
    <row r="134" spans="1:8" ht="30" customHeight="1" x14ac:dyDescent="0.15">
      <c r="A134" s="368" t="str">
        <f>IF(ADMIN1!X141=0, "", ADMIN1!X141)</f>
        <v/>
      </c>
      <c r="B134" s="345" t="str">
        <f>BDD!B131</f>
        <v>Melon peau de crapaud BIO</v>
      </c>
      <c r="C134" s="346">
        <f>BDD!G131</f>
        <v>2.59</v>
      </c>
      <c r="D134" s="347" t="str">
        <f>BDD!H131</f>
        <v>kg</v>
      </c>
      <c r="E134" s="348" t="str">
        <f>IF(BDD!I131="", "", "X")</f>
        <v>X</v>
      </c>
      <c r="F134" s="348" t="str">
        <f>IF(BDD!J131="", "", "X")</f>
        <v>X</v>
      </c>
      <c r="G134" s="348" t="str">
        <f>IF(BDD!K131="", "", "X")</f>
        <v/>
      </c>
      <c r="H134" s="348" t="str">
        <f>BDD!C131</f>
        <v>Andalousie</v>
      </c>
    </row>
    <row r="135" spans="1:8" ht="30" customHeight="1" x14ac:dyDescent="0.15">
      <c r="A135" s="368" t="str">
        <f>IF(ADMIN1!X142=0, "", ADMIN1!X142)</f>
        <v>❤️</v>
      </c>
      <c r="B135" s="345" t="str">
        <f>BDD!B132</f>
        <v>Miel d'avocat (Bocal en verre 1kg)</v>
      </c>
      <c r="C135" s="346">
        <f>BDD!G132</f>
        <v>12.73</v>
      </c>
      <c r="D135" s="347" t="str">
        <f>BDD!H132</f>
        <v>Pièce</v>
      </c>
      <c r="E135" s="348" t="str">
        <f>IF(BDD!I132="", "", "X")</f>
        <v>X</v>
      </c>
      <c r="F135" s="348" t="str">
        <f>IF(BDD!J132="", "", "X")</f>
        <v/>
      </c>
      <c r="G135" s="348" t="str">
        <f>IF(BDD!K132="", "", "X")</f>
        <v/>
      </c>
      <c r="H135" s="348" t="str">
        <f>BDD!C132</f>
        <v>Grenade</v>
      </c>
    </row>
    <row r="136" spans="1:8" ht="30" customHeight="1" x14ac:dyDescent="0.15">
      <c r="A136" s="368" t="str">
        <f>IF(ADMIN1!X143=0, "", ADMIN1!X143)</f>
        <v>❤️</v>
      </c>
      <c r="B136" s="345" t="str">
        <f>BDD!B133</f>
        <v>Miel d'eucalyptus BIO (Bocal en verre 1kg)</v>
      </c>
      <c r="C136" s="346">
        <f>BDD!G133</f>
        <v>19.850000000000001</v>
      </c>
      <c r="D136" s="347" t="str">
        <f>BDD!H133</f>
        <v>Pièce</v>
      </c>
      <c r="E136" s="348" t="str">
        <f>IF(BDD!I133="", "", "X")</f>
        <v>X</v>
      </c>
      <c r="F136" s="348" t="str">
        <f>IF(BDD!J133="", "", "X")</f>
        <v/>
      </c>
      <c r="G136" s="348" t="str">
        <f>IF(BDD!K133="", "", "X")</f>
        <v/>
      </c>
      <c r="H136" s="348" t="str">
        <f>BDD!C133</f>
        <v>Huelva</v>
      </c>
    </row>
    <row r="137" spans="1:8" ht="30" customHeight="1" x14ac:dyDescent="0.15">
      <c r="A137" s="368" t="str">
        <f>IF(ADMIN1!X144=0, "", ADMIN1!X144)</f>
        <v>❤️</v>
      </c>
      <c r="B137" s="345" t="str">
        <f>BDD!B134</f>
        <v>Miel de Fleur d'oranger (Bocal en verre 1kg)</v>
      </c>
      <c r="C137" s="346">
        <f>BDD!G134</f>
        <v>12.73</v>
      </c>
      <c r="D137" s="347" t="str">
        <f>BDD!H134</f>
        <v>Pièce</v>
      </c>
      <c r="E137" s="348" t="str">
        <f>IF(BDD!I134="", "", "X")</f>
        <v>X</v>
      </c>
      <c r="F137" s="348" t="str">
        <f>IF(BDD!J134="", "", "X")</f>
        <v/>
      </c>
      <c r="G137" s="348" t="str">
        <f>IF(BDD!K134="", "", "X")</f>
        <v/>
      </c>
      <c r="H137" s="348" t="str">
        <f>BDD!C134</f>
        <v>Grenade</v>
      </c>
    </row>
    <row r="138" spans="1:8" ht="30" customHeight="1" x14ac:dyDescent="0.15">
      <c r="A138" s="368" t="str">
        <f>IF(ADMIN1!X145=0, "", ADMIN1!X145)</f>
        <v>❤️</v>
      </c>
      <c r="B138" s="345" t="str">
        <f>BDD!B135</f>
        <v>Miel de Huelva multifleurs sans filtration CRU BIO  
    - (Bocal en verre 1kg)</v>
      </c>
      <c r="C138" s="346">
        <f>BDD!G135</f>
        <v>15.04</v>
      </c>
      <c r="D138" s="347" t="str">
        <f>BDD!H135</f>
        <v>Pièce</v>
      </c>
      <c r="E138" s="348" t="str">
        <f>IF(BDD!I135="", "", "X")</f>
        <v>X</v>
      </c>
      <c r="F138" s="348" t="str">
        <f>IF(BDD!J135="", "", "X")</f>
        <v/>
      </c>
      <c r="G138" s="348" t="str">
        <f>IF(BDD!K135="", "", "X")</f>
        <v/>
      </c>
      <c r="H138" s="348" t="str">
        <f>BDD!C135</f>
        <v>Huelva</v>
      </c>
    </row>
    <row r="139" spans="1:8" ht="30" customHeight="1" x14ac:dyDescent="0.15">
      <c r="A139" s="368" t="str">
        <f>IF(ADMIN1!X146=0, "", ADMIN1!X146)</f>
        <v>❤️</v>
      </c>
      <c r="B139" s="345" t="str">
        <f>BDD!B136</f>
        <v>Miel de montagne (Bocal en verre 1kg)</v>
      </c>
      <c r="C139" s="346">
        <f>BDD!G136</f>
        <v>12.73</v>
      </c>
      <c r="D139" s="347" t="str">
        <f>BDD!H136</f>
        <v>Pièce</v>
      </c>
      <c r="E139" s="348" t="str">
        <f>IF(BDD!I136="", "", "X")</f>
        <v>X</v>
      </c>
      <c r="F139" s="348" t="str">
        <f>IF(BDD!J136="", "", "X")</f>
        <v/>
      </c>
      <c r="G139" s="348" t="str">
        <f>IF(BDD!K136="", "", "X")</f>
        <v/>
      </c>
      <c r="H139" s="348" t="str">
        <f>BDD!C136</f>
        <v>Grenade</v>
      </c>
    </row>
    <row r="140" spans="1:8" ht="30" customHeight="1" x14ac:dyDescent="0.15">
      <c r="A140" s="368" t="str">
        <f>IF(ADMIN1!X147=0, "", ADMIN1!X147)</f>
        <v>❤️</v>
      </c>
      <c r="B140" s="345" t="str">
        <f>BDD!B137</f>
        <v>Miel de Romarin (Bocal en verre 1kg)</v>
      </c>
      <c r="C140" s="346">
        <f>BDD!G137</f>
        <v>12.73</v>
      </c>
      <c r="D140" s="347" t="str">
        <f>BDD!H137</f>
        <v>Pièce</v>
      </c>
      <c r="E140" s="348" t="str">
        <f>IF(BDD!I137="", "", "X")</f>
        <v>X</v>
      </c>
      <c r="F140" s="348" t="str">
        <f>IF(BDD!J137="", "", "X")</f>
        <v/>
      </c>
      <c r="G140" s="348" t="str">
        <f>IF(BDD!K137="", "", "X")</f>
        <v/>
      </c>
      <c r="H140" s="348" t="str">
        <f>BDD!C137</f>
        <v>Grenade</v>
      </c>
    </row>
    <row r="141" spans="1:8" ht="30" customHeight="1" x14ac:dyDescent="0.15">
      <c r="A141" s="368" t="str">
        <f>IF(ADMIN1!X148=0, "", ADMIN1!X148)</f>
        <v>❤️</v>
      </c>
      <c r="B141" s="345" t="str">
        <f>BDD!B138</f>
        <v>Miel Multi-fleurs (Bocal en verre 1kg)</v>
      </c>
      <c r="C141" s="346">
        <f>BDD!G138</f>
        <v>10.67</v>
      </c>
      <c r="D141" s="347" t="str">
        <f>BDD!H138</f>
        <v>Pièce</v>
      </c>
      <c r="E141" s="348" t="str">
        <f>IF(BDD!I138="", "", "X")</f>
        <v>X</v>
      </c>
      <c r="F141" s="348" t="str">
        <f>IF(BDD!J138="", "", "X")</f>
        <v/>
      </c>
      <c r="G141" s="348" t="str">
        <f>IF(BDD!K138="", "", "X")</f>
        <v/>
      </c>
      <c r="H141" s="348" t="str">
        <f>BDD!C138</f>
        <v>Grenade</v>
      </c>
    </row>
    <row r="142" spans="1:8" ht="30" customHeight="1" x14ac:dyDescent="0.15">
      <c r="A142" s="368" t="str">
        <f>IF(ADMIN1!X149=0, "", ADMIN1!X149)</f>
        <v/>
      </c>
      <c r="B142" s="345" t="str">
        <f>BDD!B139</f>
        <v>Néfle d'hiver</v>
      </c>
      <c r="C142" s="346">
        <f>BDD!G139</f>
        <v>2.71</v>
      </c>
      <c r="D142" s="347" t="str">
        <f>BDD!H139</f>
        <v>kg</v>
      </c>
      <c r="E142" s="348" t="str">
        <f>IF(BDD!I139="", "", "X")</f>
        <v>X</v>
      </c>
      <c r="F142" s="348" t="str">
        <f>IF(BDD!J139="", "", "X")</f>
        <v/>
      </c>
      <c r="G142" s="348" t="str">
        <f>IF(BDD!K139="", "", "X")</f>
        <v/>
      </c>
      <c r="H142" s="348" t="str">
        <f>BDD!C139</f>
        <v>Grenade</v>
      </c>
    </row>
    <row r="143" spans="1:8" ht="30" customHeight="1" x14ac:dyDescent="0.15">
      <c r="A143" s="368" t="str">
        <f>IF(ADMIN1!X150=0, "", ADMIN1!X150)</f>
        <v>❤️</v>
      </c>
      <c r="B143" s="345" t="str">
        <f>BDD!B140</f>
        <v>Noisette sans coque CRU BIO (env. 1kg)</v>
      </c>
      <c r="C143" s="346">
        <f>BDD!G140</f>
        <v>19.850000000000001</v>
      </c>
      <c r="D143" s="347" t="str">
        <f>BDD!H140</f>
        <v>Pièce</v>
      </c>
      <c r="E143" s="348" t="str">
        <f>IF(BDD!I140="", "", "X")</f>
        <v>X</v>
      </c>
      <c r="F143" s="348" t="str">
        <f>IF(BDD!J140="", "", "X")</f>
        <v/>
      </c>
      <c r="G143" s="348" t="str">
        <f>IF(BDD!K140="", "", "X")</f>
        <v/>
      </c>
      <c r="H143" s="348" t="str">
        <f>BDD!C140</f>
        <v>National</v>
      </c>
    </row>
    <row r="144" spans="1:8" ht="30" customHeight="1" x14ac:dyDescent="0.15">
      <c r="A144" s="368" t="str">
        <f>IF(ADMIN1!X151=0, "", ADMIN1!X151)</f>
        <v>❤️</v>
      </c>
      <c r="B144" s="345" t="str">
        <f>BDD!B141</f>
        <v>Noix de cajou BIO (env. 1kg)</v>
      </c>
      <c r="C144" s="346">
        <f>BDD!G141</f>
        <v>20.52</v>
      </c>
      <c r="D144" s="347" t="str">
        <f>BDD!H141</f>
        <v>Pièce</v>
      </c>
      <c r="E144" s="348" t="str">
        <f>IF(BDD!I141="", "", "X")</f>
        <v>X</v>
      </c>
      <c r="F144" s="348" t="str">
        <f>IF(BDD!J141="", "", "X")</f>
        <v>X</v>
      </c>
      <c r="G144" s="348" t="str">
        <f>IF(BDD!K141="", "", "X")</f>
        <v/>
      </c>
      <c r="H144" s="348" t="str">
        <f>BDD!C141</f>
        <v>Indes</v>
      </c>
    </row>
    <row r="145" spans="1:8" ht="30" customHeight="1" x14ac:dyDescent="0.15">
      <c r="A145" s="368" t="str">
        <f>IF(ADMIN1!X152=0, "", ADMIN1!X152)</f>
        <v>❤️</v>
      </c>
      <c r="B145" s="345" t="str">
        <f>BDD!B142</f>
        <v>Noix de Macadamia sans coque BIO
    - (env. 1kg)</v>
      </c>
      <c r="C145" s="346">
        <f>BDD!G142</f>
        <v>43.81</v>
      </c>
      <c r="D145" s="347" t="str">
        <f>BDD!H142</f>
        <v>Pièce</v>
      </c>
      <c r="E145" s="348" t="str">
        <f>IF(BDD!I142="", "", "X")</f>
        <v/>
      </c>
      <c r="F145" s="348" t="str">
        <f>IF(BDD!J142="", "", "X")</f>
        <v/>
      </c>
      <c r="G145" s="348" t="str">
        <f>IF(BDD!K142="", "", "X")</f>
        <v/>
      </c>
      <c r="H145" s="348" t="str">
        <f>BDD!C142</f>
        <v>Kenya</v>
      </c>
    </row>
    <row r="146" spans="1:8" ht="30" customHeight="1" x14ac:dyDescent="0.15">
      <c r="A146" s="368" t="str">
        <f>IF(ADMIN1!X153=0, "", ADMIN1!X153)</f>
        <v>❤️</v>
      </c>
      <c r="B146" s="345" t="str">
        <f>BDD!B143</f>
        <v>Noix de Macadamia sans coque BIO
    - (env. 500g)</v>
      </c>
      <c r="C146" s="346">
        <f>BDD!G143</f>
        <v>22.59</v>
      </c>
      <c r="D146" s="347" t="str">
        <f>BDD!H143</f>
        <v>Pièce</v>
      </c>
      <c r="E146" s="348" t="str">
        <f>IF(BDD!I143="", "", "X")</f>
        <v/>
      </c>
      <c r="F146" s="348" t="str">
        <f>IF(BDD!J143="", "", "X")</f>
        <v/>
      </c>
      <c r="G146" s="348" t="str">
        <f>IF(BDD!K143="", "", "X")</f>
        <v/>
      </c>
      <c r="H146" s="348" t="str">
        <f>BDD!C143</f>
        <v>Kenya</v>
      </c>
    </row>
    <row r="147" spans="1:8" ht="30" customHeight="1" x14ac:dyDescent="0.15">
      <c r="A147" s="368" t="str">
        <f>IF(ADMIN1!X154=0, "", ADMIN1!X154)</f>
        <v>❤️</v>
      </c>
      <c r="B147" s="345" t="str">
        <f>BDD!B144</f>
        <v>Noix de Pécan sans coque BIO (env. 1kg)</v>
      </c>
      <c r="C147" s="346">
        <f>BDD!G144</f>
        <v>35.880000000000003</v>
      </c>
      <c r="D147" s="347" t="str">
        <f>BDD!H144</f>
        <v>Pièce</v>
      </c>
      <c r="E147" s="348" t="str">
        <f>IF(BDD!I144="", "", "X")</f>
        <v>X</v>
      </c>
      <c r="F147" s="348" t="str">
        <f>IF(BDD!J144="", "", "X")</f>
        <v/>
      </c>
      <c r="G147" s="348" t="str">
        <f>IF(BDD!K144="", "", "X")</f>
        <v/>
      </c>
      <c r="H147" s="348" t="str">
        <f>BDD!C144</f>
        <v>Mexique</v>
      </c>
    </row>
    <row r="148" spans="1:8" ht="30" customHeight="1" x14ac:dyDescent="0.15">
      <c r="A148" s="368" t="str">
        <f>IF(ADMIN1!X155=0, "", ADMIN1!X155)</f>
        <v>❤️</v>
      </c>
      <c r="B148" s="345" t="str">
        <f>BDD!B145</f>
        <v>Noix de Pécan sans coque BIO (env. 500g)</v>
      </c>
      <c r="C148" s="346">
        <f>BDD!G145</f>
        <v>18.62</v>
      </c>
      <c r="D148" s="347" t="str">
        <f>BDD!H145</f>
        <v>Pièce</v>
      </c>
      <c r="E148" s="348" t="str">
        <f>IF(BDD!I145="", "", "X")</f>
        <v/>
      </c>
      <c r="F148" s="348" t="str">
        <f>IF(BDD!J145="", "", "X")</f>
        <v/>
      </c>
      <c r="G148" s="348" t="str">
        <f>IF(BDD!K145="", "", "X")</f>
        <v/>
      </c>
      <c r="H148" s="348" t="str">
        <f>BDD!C145</f>
        <v>Mexique</v>
      </c>
    </row>
    <row r="149" spans="1:8" ht="30" customHeight="1" x14ac:dyDescent="0.15">
      <c r="A149" s="368" t="str">
        <f>IF(ADMIN1!X156=0, "", ADMIN1!X156)</f>
        <v/>
      </c>
      <c r="B149" s="345" t="str">
        <f>BDD!B146</f>
        <v>Oignon blanc BIO</v>
      </c>
      <c r="C149" s="346">
        <f>BDD!G146</f>
        <v>1.77</v>
      </c>
      <c r="D149" s="347" t="str">
        <f>BDD!H146</f>
        <v>kg</v>
      </c>
      <c r="E149" s="348" t="str">
        <f>IF(BDD!I146="", "", "X")</f>
        <v>X</v>
      </c>
      <c r="F149" s="348" t="str">
        <f>IF(BDD!J146="", "", "X")</f>
        <v>X</v>
      </c>
      <c r="G149" s="348" t="str">
        <f>IF(BDD!K146="", "", "X")</f>
        <v/>
      </c>
      <c r="H149" s="348" t="str">
        <f>BDD!C146</f>
        <v>Malaga</v>
      </c>
    </row>
    <row r="150" spans="1:8" ht="30" customHeight="1" x14ac:dyDescent="0.15">
      <c r="A150" s="368" t="str">
        <f>IF(ADMIN1!X157=0, "", ADMIN1!X157)</f>
        <v/>
      </c>
      <c r="B150" s="345" t="str">
        <f>BDD!B147</f>
        <v>Oignon rouge BIO</v>
      </c>
      <c r="C150" s="346">
        <f>BDD!G147</f>
        <v>2.04</v>
      </c>
      <c r="D150" s="347" t="str">
        <f>BDD!H147</f>
        <v>kg</v>
      </c>
      <c r="E150" s="348" t="str">
        <f>IF(BDD!I147="", "", "X")</f>
        <v>X</v>
      </c>
      <c r="F150" s="348" t="str">
        <f>IF(BDD!J147="", "", "X")</f>
        <v>X</v>
      </c>
      <c r="G150" s="348" t="str">
        <f>IF(BDD!K147="", "", "X")</f>
        <v/>
      </c>
      <c r="H150" s="348" t="str">
        <f>BDD!C147</f>
        <v>Malaga</v>
      </c>
    </row>
    <row r="151" spans="1:8" ht="30" customHeight="1" x14ac:dyDescent="0.15">
      <c r="A151" s="368" t="str">
        <f>IF(ADMIN1!X158=0, "", ADMIN1!X158)</f>
        <v/>
      </c>
      <c r="B151" s="345" t="str">
        <f>BDD!B148</f>
        <v>Olives Aloreña BIO non pasteurisées (Bocal 800g)</v>
      </c>
      <c r="C151" s="346">
        <f>BDD!G148</f>
        <v>5.45</v>
      </c>
      <c r="D151" s="347" t="str">
        <f>BDD!H148</f>
        <v>Pièce</v>
      </c>
      <c r="E151" s="348" t="str">
        <f>IF(BDD!I148="", "", "X")</f>
        <v>X</v>
      </c>
      <c r="F151" s="348" t="str">
        <f>IF(BDD!J148="", "", "X")</f>
        <v/>
      </c>
      <c r="G151" s="348" t="str">
        <f>IF(BDD!K148="", "", "X")</f>
        <v/>
      </c>
      <c r="H151" s="348" t="str">
        <f>BDD!C148</f>
        <v>Malaga</v>
      </c>
    </row>
    <row r="152" spans="1:8" ht="30" customHeight="1" x14ac:dyDescent="0.15">
      <c r="A152" s="368" t="str">
        <f>IF(ADMIN1!X159=0, "", ADMIN1!X159)</f>
        <v/>
      </c>
      <c r="B152" s="345" t="str">
        <f>BDD!B149</f>
        <v>Olives fermentées BIO non pasteurisées (env. 450g, Fraîches, semi-sèches, sèches, au choix, sans sel, sans eau et sans autres ajouts)</v>
      </c>
      <c r="C152" s="346">
        <f>BDD!G149</f>
        <v>10.119999999999999</v>
      </c>
      <c r="D152" s="347" t="str">
        <f>BDD!H149</f>
        <v>Pièce</v>
      </c>
      <c r="E152" s="348" t="str">
        <f>IF(BDD!I149="", "", "X")</f>
        <v/>
      </c>
      <c r="F152" s="348" t="str">
        <f>IF(BDD!J149="", "", "X")</f>
        <v/>
      </c>
      <c r="G152" s="348" t="str">
        <f>IF(BDD!K149="", "", "X")</f>
        <v/>
      </c>
      <c r="H152" s="348" t="str">
        <f>BDD!C149</f>
        <v>Valence</v>
      </c>
    </row>
    <row r="153" spans="1:8" ht="30" customHeight="1" x14ac:dyDescent="0.15">
      <c r="A153" s="368" t="str">
        <f>IF(ADMIN1!X160=0, "", ADMIN1!X160)</f>
        <v>❤️</v>
      </c>
      <c r="B153" s="345" t="str">
        <f>BDD!B150</f>
        <v>Olives noires BIO (bocal 500g, sans noyau, semi-séchées, non pasteurisées)</v>
      </c>
      <c r="C153" s="346">
        <f>BDD!G150</f>
        <v>9.0299999999999994</v>
      </c>
      <c r="D153" s="347" t="str">
        <f>BDD!H150</f>
        <v>Pièce</v>
      </c>
      <c r="E153" s="348" t="str">
        <f>IF(BDD!I150="", "", "X")</f>
        <v/>
      </c>
      <c r="F153" s="348" t="str">
        <f>IF(BDD!J150="", "", "X")</f>
        <v/>
      </c>
      <c r="G153" s="348" t="str">
        <f>IF(BDD!K150="", "", "X")</f>
        <v/>
      </c>
      <c r="H153" s="348" t="str">
        <f>BDD!C150</f>
        <v>Import</v>
      </c>
    </row>
    <row r="154" spans="1:8" ht="30" customHeight="1" x14ac:dyDescent="0.15">
      <c r="A154" s="368" t="str">
        <f>IF(ADMIN1!X161=0, "", ADMIN1!X161)</f>
        <v/>
      </c>
      <c r="B154" s="345" t="str">
        <f>BDD!B151</f>
        <v>Olives vertes Gordal Manzanilla fraîches</v>
      </c>
      <c r="C154" s="346">
        <f>BDD!G151</f>
        <v>4.08</v>
      </c>
      <c r="D154" s="347" t="str">
        <f>BDD!H151</f>
        <v>kg</v>
      </c>
      <c r="E154" s="348" t="str">
        <f>IF(BDD!I151="", "", "X")</f>
        <v>X</v>
      </c>
      <c r="F154" s="348" t="str">
        <f>IF(BDD!J151="", "", "X")</f>
        <v/>
      </c>
      <c r="G154" s="348" t="str">
        <f>IF(BDD!K151="", "", "X")</f>
        <v/>
      </c>
      <c r="H154" s="348" t="str">
        <f>BDD!C151</f>
        <v>Grenade</v>
      </c>
    </row>
    <row r="155" spans="1:8" ht="30" customHeight="1" x14ac:dyDescent="0.15">
      <c r="A155" s="368" t="str">
        <f>IF(ADMIN1!X162=0, "", ADMIN1!X162)</f>
        <v/>
      </c>
      <c r="B155" s="345" t="str">
        <f>BDD!B152</f>
        <v>Orange Valencialate</v>
      </c>
      <c r="C155" s="346">
        <f>BDD!G152</f>
        <v>3.27</v>
      </c>
      <c r="D155" s="347" t="str">
        <f>BDD!H152</f>
        <v>kg</v>
      </c>
      <c r="E155" s="348" t="str">
        <f>IF(BDD!I152="", "", "X")</f>
        <v>X</v>
      </c>
      <c r="F155" s="348" t="str">
        <f>IF(BDD!J152="", "", "X")</f>
        <v>X</v>
      </c>
      <c r="G155" s="348" t="str">
        <f>IF(BDD!K152="", "", "X")</f>
        <v/>
      </c>
      <c r="H155" s="348" t="str">
        <f>BDD!C152</f>
        <v>Andalousie</v>
      </c>
    </row>
    <row r="156" spans="1:8" ht="30" customHeight="1" x14ac:dyDescent="0.15">
      <c r="A156" s="368" t="str">
        <f>IF(ADMIN1!X163=0, "", ADMIN1!X163)</f>
        <v/>
      </c>
      <c r="B156" s="345" t="str">
        <f>BDD!B153</f>
        <v>Paprika épicé de la Vera BIO (env. 1kg)</v>
      </c>
      <c r="C156" s="346">
        <f>BDD!G153</f>
        <v>16.41</v>
      </c>
      <c r="D156" s="347" t="str">
        <f>BDD!H153</f>
        <v>Pièce</v>
      </c>
      <c r="E156" s="348" t="str">
        <f>IF(BDD!I153="", "", "X")</f>
        <v/>
      </c>
      <c r="F156" s="348" t="str">
        <f>IF(BDD!J153="", "", "X")</f>
        <v/>
      </c>
      <c r="G156" s="348" t="str">
        <f>IF(BDD!K153="", "", "X")</f>
        <v/>
      </c>
      <c r="H156" s="348" t="str">
        <f>BDD!C153</f>
        <v>Espagne
Sierra de Gredos</v>
      </c>
    </row>
    <row r="157" spans="1:8" ht="30" customHeight="1" x14ac:dyDescent="0.15">
      <c r="A157" s="368" t="str">
        <f>IF(ADMIN1!X164=0, "", ADMIN1!X164)</f>
        <v>❤️</v>
      </c>
      <c r="B157" s="345" t="str">
        <f>BDD!B154</f>
        <v>Patate douce BIO (Grande)</v>
      </c>
      <c r="C157" s="346">
        <f>BDD!G154</f>
        <v>2.59</v>
      </c>
      <c r="D157" s="347" t="str">
        <f>BDD!H154</f>
        <v>kg</v>
      </c>
      <c r="E157" s="348" t="str">
        <f>IF(BDD!I154="", "", "X")</f>
        <v>X</v>
      </c>
      <c r="F157" s="348" t="str">
        <f>IF(BDD!J154="", "", "X")</f>
        <v>X</v>
      </c>
      <c r="G157" s="348" t="str">
        <f>IF(BDD!K154="", "", "X")</f>
        <v>X</v>
      </c>
      <c r="H157" s="348" t="str">
        <f>BDD!C154</f>
        <v>Malaga</v>
      </c>
    </row>
    <row r="158" spans="1:8" ht="30" customHeight="1" x14ac:dyDescent="0.15">
      <c r="A158" s="368" t="str">
        <f>IF(ADMIN1!X165=0, "", ADMIN1!X165)</f>
        <v>❤️</v>
      </c>
      <c r="B158" s="345" t="str">
        <f>BDD!B155</f>
        <v>Patate douce BIO (Moyenne)</v>
      </c>
      <c r="C158" s="346">
        <f>BDD!G155</f>
        <v>2.04</v>
      </c>
      <c r="D158" s="347" t="str">
        <f>BDD!H155</f>
        <v>kg</v>
      </c>
      <c r="E158" s="348" t="str">
        <f>IF(BDD!I155="", "", "X")</f>
        <v>X</v>
      </c>
      <c r="F158" s="348" t="str">
        <f>IF(BDD!J155="", "", "X")</f>
        <v>X</v>
      </c>
      <c r="G158" s="348" t="str">
        <f>IF(BDD!K155="", "", "X")</f>
        <v>X</v>
      </c>
      <c r="H158" s="348" t="str">
        <f>BDD!C155</f>
        <v>Malaga</v>
      </c>
    </row>
    <row r="159" spans="1:8" ht="30" customHeight="1" x14ac:dyDescent="0.15">
      <c r="A159" s="368" t="str">
        <f>IF(ADMIN1!X166=0, "", ADMIN1!X166)</f>
        <v/>
      </c>
      <c r="B159" s="345" t="str">
        <f>BDD!B156</f>
        <v>Patate Douce Violette BIO (Moyenne, grande) Nouvelle récolte</v>
      </c>
      <c r="C159" s="346">
        <f>BDD!G156</f>
        <v>3.41</v>
      </c>
      <c r="D159" s="347" t="str">
        <f>BDD!H156</f>
        <v>kg</v>
      </c>
      <c r="E159" s="348" t="str">
        <f>IF(BDD!I156="", "", "X")</f>
        <v>X</v>
      </c>
      <c r="F159" s="348" t="str">
        <f>IF(BDD!J156="", "", "X")</f>
        <v>X</v>
      </c>
      <c r="G159" s="348" t="str">
        <f>IF(BDD!K156="", "", "X")</f>
        <v>X</v>
      </c>
      <c r="H159" s="348" t="str">
        <f>BDD!C156</f>
        <v>Malaga</v>
      </c>
    </row>
    <row r="160" spans="1:8" ht="30" customHeight="1" x14ac:dyDescent="0.15">
      <c r="A160" s="368" t="str">
        <f>IF(ADMIN1!X167=0, "", ADMIN1!X167)</f>
        <v>❤️</v>
      </c>
      <c r="B160" s="345" t="str">
        <f>BDD!B157</f>
        <v>Pistache avec coque CRU (env. 1kg)</v>
      </c>
      <c r="C160" s="346">
        <f>BDD!G157</f>
        <v>34.22</v>
      </c>
      <c r="D160" s="347" t="str">
        <f>BDD!H157</f>
        <v>Pièce</v>
      </c>
      <c r="E160" s="348" t="str">
        <f>IF(BDD!I157="", "", "X")</f>
        <v/>
      </c>
      <c r="F160" s="348" t="str">
        <f>IF(BDD!J157="", "", "X")</f>
        <v/>
      </c>
      <c r="G160" s="348" t="str">
        <f>IF(BDD!K157="", "", "X")</f>
        <v/>
      </c>
      <c r="H160" s="348" t="str">
        <f>BDD!C157</f>
        <v>Espagne</v>
      </c>
    </row>
    <row r="161" spans="1:8" ht="30" customHeight="1" x14ac:dyDescent="0.15">
      <c r="A161" s="368" t="str">
        <f>IF(ADMIN1!X168=0, "", ADMIN1!X168)</f>
        <v>❤️</v>
      </c>
      <c r="B161" s="345" t="str">
        <f>BDD!B158</f>
        <v>Pistache avec coque CRU (env. 500g)</v>
      </c>
      <c r="C161" s="346">
        <f>BDD!G158</f>
        <v>17.78</v>
      </c>
      <c r="D161" s="347" t="str">
        <f>BDD!H158</f>
        <v>Pièce</v>
      </c>
      <c r="E161" s="348" t="str">
        <f>IF(BDD!I158="", "", "X")</f>
        <v/>
      </c>
      <c r="F161" s="348" t="str">
        <f>IF(BDD!J158="", "", "X")</f>
        <v/>
      </c>
      <c r="G161" s="348" t="str">
        <f>IF(BDD!K158="", "", "X")</f>
        <v/>
      </c>
      <c r="H161" s="348" t="str">
        <f>BDD!C158</f>
        <v>Espagne</v>
      </c>
    </row>
    <row r="162" spans="1:8" ht="30" customHeight="1" x14ac:dyDescent="0.15">
      <c r="A162" s="368" t="str">
        <f>IF(ADMIN1!X169=0, "", ADMIN1!X169)</f>
        <v/>
      </c>
      <c r="B162" s="345" t="str">
        <f>BDD!B159</f>
        <v>Pitaya (fruit du dragon, jaune à l'extérieur et pulpe blanche)</v>
      </c>
      <c r="C162" s="346">
        <f>BDD!G159</f>
        <v>9.56</v>
      </c>
      <c r="D162" s="347" t="str">
        <f>BDD!H159</f>
        <v>kg</v>
      </c>
      <c r="E162" s="348" t="str">
        <f>IF(BDD!I159="", "", "X")</f>
        <v/>
      </c>
      <c r="F162" s="348" t="str">
        <f>IF(BDD!J159="", "", "X")</f>
        <v/>
      </c>
      <c r="G162" s="348" t="str">
        <f>IF(BDD!K159="", "", "X")</f>
        <v/>
      </c>
      <c r="H162" s="348" t="str">
        <f>BDD!C159</f>
        <v>Grenade</v>
      </c>
    </row>
    <row r="163" spans="1:8" ht="30" customHeight="1" x14ac:dyDescent="0.15">
      <c r="A163" s="368" t="str">
        <f>IF(ADMIN1!X170=0, "", ADMIN1!X170)</f>
        <v>❤️</v>
      </c>
      <c r="B163" s="345" t="str">
        <f>BDD!B160</f>
        <v>Pitaya rouge BIO</v>
      </c>
      <c r="C163" s="346">
        <f>BDD!G160</f>
        <v>11.91</v>
      </c>
      <c r="D163" s="347" t="str">
        <f>BDD!H160</f>
        <v>kg</v>
      </c>
      <c r="E163" s="348" t="str">
        <f>IF(BDD!I160="", "", "X")</f>
        <v>X</v>
      </c>
      <c r="F163" s="348" t="str">
        <f>IF(BDD!J160="", "", "X")</f>
        <v/>
      </c>
      <c r="G163" s="348" t="str">
        <f>IF(BDD!K160="", "", "X")</f>
        <v/>
      </c>
      <c r="H163" s="348" t="str">
        <f>BDD!C160</f>
        <v>Grenade</v>
      </c>
    </row>
    <row r="164" spans="1:8" ht="30" customHeight="1" x14ac:dyDescent="0.15">
      <c r="A164" s="368" t="str">
        <f>IF(ADMIN1!X171=0, "", ADMIN1!X171)</f>
        <v/>
      </c>
      <c r="B164" s="345" t="str">
        <f>BDD!B161</f>
        <v xml:space="preserve">Poire Conférence  </v>
      </c>
      <c r="C164" s="346">
        <f>BDD!G161</f>
        <v>3.41</v>
      </c>
      <c r="D164" s="347" t="str">
        <f>BDD!H161</f>
        <v>kg</v>
      </c>
      <c r="E164" s="348" t="str">
        <f>IF(BDD!I161="", "", "X")</f>
        <v>X</v>
      </c>
      <c r="F164" s="348" t="str">
        <f>IF(BDD!J161="", "", "X")</f>
        <v>X</v>
      </c>
      <c r="G164" s="348" t="str">
        <f>IF(BDD!K161="", "", "X")</f>
        <v/>
      </c>
      <c r="H164" s="348" t="str">
        <f>BDD!C161</f>
        <v>Espagne</v>
      </c>
    </row>
    <row r="165" spans="1:8" ht="30" customHeight="1" x14ac:dyDescent="0.15">
      <c r="A165" s="368" t="str">
        <f>IF(ADMIN1!X172=0, "", ADMIN1!X172)</f>
        <v/>
      </c>
      <c r="B165" s="345" t="str">
        <f>BDD!B162</f>
        <v>Poire Conférence BIO</v>
      </c>
      <c r="C165" s="346">
        <f>BDD!G162</f>
        <v>3.82</v>
      </c>
      <c r="D165" s="347" t="str">
        <f>BDD!H162</f>
        <v>kg</v>
      </c>
      <c r="E165" s="348" t="str">
        <f>IF(BDD!I162="", "", "X")</f>
        <v>X</v>
      </c>
      <c r="F165" s="348" t="str">
        <f>IF(BDD!J162="", "", "X")</f>
        <v>X</v>
      </c>
      <c r="G165" s="348" t="str">
        <f>IF(BDD!K162="", "", "X")</f>
        <v/>
      </c>
      <c r="H165" s="348" t="str">
        <f>BDD!C162</f>
        <v>Espagne</v>
      </c>
    </row>
    <row r="166" spans="1:8" ht="30" customHeight="1" x14ac:dyDescent="0.15">
      <c r="A166" s="368" t="str">
        <f>IF(ADMIN1!X173=0, "", ADMIN1!X173)</f>
        <v/>
      </c>
      <c r="B166" s="345" t="str">
        <f>BDD!B163</f>
        <v>Poireau BIO</v>
      </c>
      <c r="C166" s="346">
        <f>BDD!G163</f>
        <v>3.41</v>
      </c>
      <c r="D166" s="347" t="str">
        <f>BDD!H163</f>
        <v>kg</v>
      </c>
      <c r="E166" s="348" t="str">
        <f>IF(BDD!I163="", "", "X")</f>
        <v>X</v>
      </c>
      <c r="F166" s="348" t="str">
        <f>IF(BDD!J163="", "", "X")</f>
        <v/>
      </c>
      <c r="G166" s="348" t="str">
        <f>IF(BDD!K163="", "", "X")</f>
        <v/>
      </c>
      <c r="H166" s="348" t="str">
        <f>BDD!C163</f>
        <v>Malaga</v>
      </c>
    </row>
    <row r="167" spans="1:8" ht="30" customHeight="1" x14ac:dyDescent="0.15">
      <c r="A167" s="368" t="str">
        <f>IF(ADMIN1!X174=0, "", ADMIN1!X174)</f>
        <v>❤️</v>
      </c>
      <c r="B167" s="345" t="str">
        <f>BDD!B164</f>
        <v>Poivron mini en couleur</v>
      </c>
      <c r="C167" s="346">
        <f>BDD!G164</f>
        <v>3.14</v>
      </c>
      <c r="D167" s="347" t="str">
        <f>BDD!H164</f>
        <v>kg</v>
      </c>
      <c r="E167" s="348" t="str">
        <f>IF(BDD!I164="", "", "X")</f>
        <v>X</v>
      </c>
      <c r="F167" s="348" t="str">
        <f>IF(BDD!J164="", "", "X")</f>
        <v>X</v>
      </c>
      <c r="G167" s="348" t="str">
        <f>IF(BDD!K164="", "", "X")</f>
        <v/>
      </c>
      <c r="H167" s="348" t="str">
        <f>BDD!C164</f>
        <v>Grenade</v>
      </c>
    </row>
    <row r="168" spans="1:8" ht="30" customHeight="1" x14ac:dyDescent="0.15">
      <c r="A168" s="368" t="str">
        <f>IF(ADMIN1!X175=0, "", ADMIN1!X175)</f>
        <v/>
      </c>
      <c r="B168" s="345" t="str">
        <f>BDD!B165</f>
        <v>Poivron rouge Ramiro BIO</v>
      </c>
      <c r="C168" s="346">
        <f>BDD!G165</f>
        <v>5.19</v>
      </c>
      <c r="D168" s="347" t="str">
        <f>BDD!H165</f>
        <v>kg</v>
      </c>
      <c r="E168" s="348" t="str">
        <f>IF(BDD!I165="", "", "X")</f>
        <v>X</v>
      </c>
      <c r="F168" s="348" t="str">
        <f>IF(BDD!J165="", "", "X")</f>
        <v/>
      </c>
      <c r="G168" s="348" t="str">
        <f>IF(BDD!K165="", "", "X")</f>
        <v/>
      </c>
      <c r="H168" s="348" t="str">
        <f>BDD!C165</f>
        <v>Malaga</v>
      </c>
    </row>
    <row r="169" spans="1:8" ht="30" customHeight="1" x14ac:dyDescent="0.15">
      <c r="A169" s="368" t="str">
        <f>IF(ADMIN1!X176=0, "", ADMIN1!X176)</f>
        <v>❤️</v>
      </c>
      <c r="B169" s="345" t="str">
        <f>BDD!B166</f>
        <v>Polen Frais BIO (bocal 500g)</v>
      </c>
      <c r="C169" s="346">
        <f>BDD!G166</f>
        <v>17.78</v>
      </c>
      <c r="D169" s="347" t="str">
        <f>BDD!H166</f>
        <v>Pièce</v>
      </c>
      <c r="E169" s="348" t="str">
        <f>IF(BDD!I166="", "", "X")</f>
        <v/>
      </c>
      <c r="F169" s="348" t="str">
        <f>IF(BDD!J166="", "", "X")</f>
        <v/>
      </c>
      <c r="G169" s="348" t="str">
        <f>IF(BDD!K166="", "", "X")</f>
        <v/>
      </c>
      <c r="H169" s="348" t="str">
        <f>BDD!C166</f>
        <v>Cordoue</v>
      </c>
    </row>
    <row r="170" spans="1:8" ht="30" customHeight="1" x14ac:dyDescent="0.15">
      <c r="A170" s="368" t="str">
        <f>IF(ADMIN1!X177=0, "", ADMIN1!X177)</f>
        <v>❤️</v>
      </c>
      <c r="B170" s="345" t="str">
        <f>BDD!B167</f>
        <v>Polen sec BIO (bocal 500g)</v>
      </c>
      <c r="C170" s="346">
        <f>BDD!G167</f>
        <v>18.48</v>
      </c>
      <c r="D170" s="347" t="str">
        <f>BDD!H167</f>
        <v>Pièce</v>
      </c>
      <c r="E170" s="348" t="str">
        <f>IF(BDD!I167="", "", "X")</f>
        <v/>
      </c>
      <c r="F170" s="348" t="str">
        <f>IF(BDD!J167="", "", "X")</f>
        <v/>
      </c>
      <c r="G170" s="348" t="str">
        <f>IF(BDD!K167="", "", "X")</f>
        <v/>
      </c>
      <c r="H170" s="348" t="str">
        <f>BDD!C167</f>
        <v>Huelva</v>
      </c>
    </row>
    <row r="171" spans="1:8" ht="30" customHeight="1" x14ac:dyDescent="0.15">
      <c r="A171" s="368" t="str">
        <f>IF(ADMIN1!X178=0, "", ADMIN1!X178)</f>
        <v/>
      </c>
      <c r="B171" s="345" t="str">
        <f>BDD!B168</f>
        <v>Pomme de terre Lucinda blanche BIO</v>
      </c>
      <c r="C171" s="346">
        <f>BDD!G168</f>
        <v>1.9</v>
      </c>
      <c r="D171" s="347" t="str">
        <f>BDD!H168</f>
        <v>kg</v>
      </c>
      <c r="E171" s="348" t="str">
        <f>IF(BDD!I168="", "", "X")</f>
        <v>X</v>
      </c>
      <c r="F171" s="348" t="str">
        <f>IF(BDD!J168="", "", "X")</f>
        <v>X</v>
      </c>
      <c r="G171" s="348" t="str">
        <f>IF(BDD!K168="", "", "X")</f>
        <v/>
      </c>
      <c r="H171" s="348" t="str">
        <f>BDD!C168</f>
        <v>Malaga</v>
      </c>
    </row>
    <row r="172" spans="1:8" ht="30" customHeight="1" x14ac:dyDescent="0.15">
      <c r="A172" s="368" t="str">
        <f>IF(ADMIN1!X179=0, "", ADMIN1!X179)</f>
        <v/>
      </c>
      <c r="B172" s="345" t="str">
        <f>BDD!B169</f>
        <v>Pomme de terre rouge BIO</v>
      </c>
      <c r="C172" s="346">
        <f>BDD!G169</f>
        <v>2.3199999999999998</v>
      </c>
      <c r="D172" s="347" t="str">
        <f>BDD!H169</f>
        <v>kg</v>
      </c>
      <c r="E172" s="348" t="str">
        <f>IF(BDD!I169="", "", "X")</f>
        <v>X</v>
      </c>
      <c r="F172" s="348" t="str">
        <f>IF(BDD!J169="", "", "X")</f>
        <v>X</v>
      </c>
      <c r="G172" s="348" t="str">
        <f>IF(BDD!K169="", "", "X")</f>
        <v/>
      </c>
      <c r="H172" s="348" t="str">
        <f>BDD!C169</f>
        <v>Grenade</v>
      </c>
    </row>
    <row r="173" spans="1:8" ht="30" customHeight="1" x14ac:dyDescent="0.15">
      <c r="A173" s="368" t="str">
        <f>IF(ADMIN1!X180=0, "", ADMIN1!X180)</f>
        <v/>
      </c>
      <c r="B173" s="345" t="str">
        <f>BDD!B170</f>
        <v>Pomme Golden</v>
      </c>
      <c r="C173" s="346">
        <f>BDD!G170</f>
        <v>2.1800000000000002</v>
      </c>
      <c r="D173" s="347" t="str">
        <f>BDD!H170</f>
        <v>kg</v>
      </c>
      <c r="E173" s="348" t="str">
        <f>IF(BDD!I170="", "", "X")</f>
        <v>X</v>
      </c>
      <c r="F173" s="348" t="str">
        <f>IF(BDD!J170="", "", "X")</f>
        <v>X</v>
      </c>
      <c r="G173" s="348" t="str">
        <f>IF(BDD!K170="", "", "X")</f>
        <v>X</v>
      </c>
      <c r="H173" s="348" t="str">
        <f>BDD!C170</f>
        <v>Grenade</v>
      </c>
    </row>
    <row r="174" spans="1:8" ht="30" customHeight="1" x14ac:dyDescent="0.15">
      <c r="A174" s="368" t="str">
        <f>IF(ADMIN1!X181=0, "", ADMIN1!X181)</f>
        <v/>
      </c>
      <c r="B174" s="345" t="str">
        <f>BDD!B171</f>
        <v>Pomme Granny Smith</v>
      </c>
      <c r="C174" s="346">
        <f>BDD!G171</f>
        <v>2.3199999999999998</v>
      </c>
      <c r="D174" s="347" t="str">
        <f>BDD!H171</f>
        <v>kg</v>
      </c>
      <c r="E174" s="348" t="str">
        <f>IF(BDD!I171="", "", "X")</f>
        <v>X</v>
      </c>
      <c r="F174" s="348" t="str">
        <f>IF(BDD!J171="", "", "X")</f>
        <v>X</v>
      </c>
      <c r="G174" s="348" t="str">
        <f>IF(BDD!K171="", "", "X")</f>
        <v>X</v>
      </c>
      <c r="H174" s="348" t="str">
        <f>BDD!C171</f>
        <v>Grenade</v>
      </c>
    </row>
    <row r="175" spans="1:8" ht="30" customHeight="1" x14ac:dyDescent="0.15">
      <c r="A175" s="368" t="str">
        <f>IF(ADMIN1!X182=0, "", ADMIN1!X182)</f>
        <v/>
      </c>
      <c r="B175" s="345" t="str">
        <f>BDD!B172</f>
        <v>Pomme Reineta</v>
      </c>
      <c r="C175" s="346">
        <f>BDD!G172</f>
        <v>2.4500000000000002</v>
      </c>
      <c r="D175" s="347" t="str">
        <f>BDD!H172</f>
        <v>kg</v>
      </c>
      <c r="E175" s="348" t="str">
        <f>IF(BDD!I172="", "", "X")</f>
        <v>X</v>
      </c>
      <c r="F175" s="348" t="str">
        <f>IF(BDD!J172="", "", "X")</f>
        <v>X</v>
      </c>
      <c r="G175" s="348" t="str">
        <f>IF(BDD!K172="", "", "X")</f>
        <v/>
      </c>
      <c r="H175" s="348" t="str">
        <f>BDD!C172</f>
        <v>Grenade</v>
      </c>
    </row>
    <row r="176" spans="1:8" ht="30" customHeight="1" x14ac:dyDescent="0.15">
      <c r="A176" s="368" t="str">
        <f>IF(ADMIN1!X183=0, "", ADMIN1!X183)</f>
        <v/>
      </c>
      <c r="B176" s="345" t="str">
        <f>BDD!B173</f>
        <v>Pomme rouge Starky</v>
      </c>
      <c r="C176" s="346">
        <f>BDD!G173</f>
        <v>2.3199999999999998</v>
      </c>
      <c r="D176" s="347" t="str">
        <f>BDD!H173</f>
        <v>kg</v>
      </c>
      <c r="E176" s="348" t="str">
        <f>IF(BDD!I173="", "", "X")</f>
        <v>X</v>
      </c>
      <c r="F176" s="348" t="str">
        <f>IF(BDD!J173="", "", "X")</f>
        <v>X</v>
      </c>
      <c r="G176" s="348" t="str">
        <f>IF(BDD!K173="", "", "X")</f>
        <v>X</v>
      </c>
      <c r="H176" s="348" t="str">
        <f>BDD!C173</f>
        <v>Grenade</v>
      </c>
    </row>
    <row r="177" spans="1:8" ht="30" customHeight="1" x14ac:dyDescent="0.15">
      <c r="A177" s="368" t="str">
        <f>IF(ADMIN1!X184=0, "", ADMIN1!X184)</f>
        <v/>
      </c>
      <c r="B177" s="345" t="str">
        <f>BDD!B174</f>
        <v>Pomme rouge Top Red</v>
      </c>
      <c r="C177" s="346">
        <f>BDD!G174</f>
        <v>2.4500000000000002</v>
      </c>
      <c r="D177" s="347" t="str">
        <f>BDD!H174</f>
        <v>kg</v>
      </c>
      <c r="E177" s="348" t="str">
        <f>IF(BDD!I174="", "", "X")</f>
        <v/>
      </c>
      <c r="F177" s="348" t="str">
        <f>IF(BDD!J174="", "", "X")</f>
        <v/>
      </c>
      <c r="G177" s="348" t="str">
        <f>IF(BDD!K174="", "", "X")</f>
        <v/>
      </c>
      <c r="H177" s="348" t="str">
        <f>BDD!C174</f>
        <v>Grenade</v>
      </c>
    </row>
    <row r="178" spans="1:8" ht="30" customHeight="1" x14ac:dyDescent="0.15">
      <c r="A178" s="368" t="str">
        <f>IF(ADMIN1!X185=0, "", ADMIN1!X185)</f>
        <v/>
      </c>
      <c r="B178" s="345" t="str">
        <f>BDD!B175</f>
        <v>Pomme verte Doncella</v>
      </c>
      <c r="C178" s="346">
        <f>BDD!G175</f>
        <v>2.4500000000000002</v>
      </c>
      <c r="D178" s="347" t="str">
        <f>BDD!H175</f>
        <v>kg</v>
      </c>
      <c r="E178" s="348" t="str">
        <f>IF(BDD!I175="", "", "X")</f>
        <v>X</v>
      </c>
      <c r="F178" s="348" t="str">
        <f>IF(BDD!J175="", "", "X")</f>
        <v>X</v>
      </c>
      <c r="G178" s="348" t="str">
        <f>IF(BDD!K175="", "", "X")</f>
        <v/>
      </c>
      <c r="H178" s="348" t="str">
        <f>BDD!C175</f>
        <v>Grenade</v>
      </c>
    </row>
    <row r="179" spans="1:8" ht="30" customHeight="1" x14ac:dyDescent="0.15">
      <c r="A179" s="368" t="str">
        <f>IF(ADMIN1!X186=0, "", ADMIN1!X186)</f>
        <v>❤️</v>
      </c>
      <c r="B179" s="345" t="str">
        <f>BDD!B176</f>
        <v>Radis Daikon</v>
      </c>
      <c r="C179" s="346">
        <f>BDD!G176</f>
        <v>2.4500000000000002</v>
      </c>
      <c r="D179" s="347" t="str">
        <f>BDD!H176</f>
        <v>kg</v>
      </c>
      <c r="E179" s="348" t="str">
        <f>IF(BDD!I176="", "", "X")</f>
        <v>X</v>
      </c>
      <c r="F179" s="348" t="str">
        <f>IF(BDD!J176="", "", "X")</f>
        <v/>
      </c>
      <c r="G179" s="348" t="str">
        <f>IF(BDD!K176="", "", "X")</f>
        <v/>
      </c>
      <c r="H179" s="348" t="str">
        <f>BDD!C176</f>
        <v>Espagne</v>
      </c>
    </row>
    <row r="180" spans="1:8" ht="30" customHeight="1" x14ac:dyDescent="0.15">
      <c r="A180" s="368" t="str">
        <f>IF(ADMIN1!X187=0, "", ADMIN1!X187)</f>
        <v>❤️</v>
      </c>
      <c r="B180" s="345" t="str">
        <f>BDD!B177</f>
        <v>Raisin sec Sultana BIO
    - (env. 1kg)</v>
      </c>
      <c r="C180" s="346">
        <f>BDD!G177</f>
        <v>6.82</v>
      </c>
      <c r="D180" s="347" t="str">
        <f>BDD!H177</f>
        <v>Pièce</v>
      </c>
      <c r="E180" s="348" t="str">
        <f>IF(BDD!I177="", "", "X")</f>
        <v>X</v>
      </c>
      <c r="F180" s="348" t="str">
        <f>IF(BDD!J177="", "", "X")</f>
        <v>X</v>
      </c>
      <c r="G180" s="348" t="str">
        <f>IF(BDD!K177="", "", "X")</f>
        <v/>
      </c>
      <c r="H180" s="348" t="str">
        <f>BDD!C177</f>
        <v>Turquie</v>
      </c>
    </row>
    <row r="181" spans="1:8" ht="30" customHeight="1" x14ac:dyDescent="0.15">
      <c r="A181" s="368" t="str">
        <f>IF(ADMIN1!X188=0, "", ADMIN1!X188)</f>
        <v>❤️</v>
      </c>
      <c r="B181" s="345" t="str">
        <f>BDD!B178</f>
        <v>Raisins secs Muscat en grains
    - (env. 500g)</v>
      </c>
      <c r="C181" s="346">
        <f>BDD!G178</f>
        <v>5.88</v>
      </c>
      <c r="D181" s="347" t="str">
        <f>BDD!H178</f>
        <v>Pièce</v>
      </c>
      <c r="E181" s="348" t="str">
        <f>IF(BDD!I178="", "", "X")</f>
        <v/>
      </c>
      <c r="F181" s="348" t="str">
        <f>IF(BDD!J178="", "", "X")</f>
        <v/>
      </c>
      <c r="G181" s="348" t="str">
        <f>IF(BDD!K178="", "", "X")</f>
        <v/>
      </c>
      <c r="H181" s="348" t="str">
        <f>BDD!C178</f>
        <v>Malaga</v>
      </c>
    </row>
    <row r="182" spans="1:8" ht="30" customHeight="1" x14ac:dyDescent="0.15">
      <c r="A182" s="368" t="str">
        <f>IF(ADMIN1!X189=0, "", ADMIN1!X189)</f>
        <v>❤️</v>
      </c>
      <c r="B182" s="345" t="str">
        <f>BDD!B179</f>
        <v>Sel rose de l'Himalaya moulu
    - (sous vide, env. 1kg)</v>
      </c>
      <c r="C182" s="346">
        <f>BDD!G179</f>
        <v>2.71</v>
      </c>
      <c r="D182" s="347" t="str">
        <f>BDD!H179</f>
        <v>kg</v>
      </c>
      <c r="E182" s="348" t="str">
        <f>IF(BDD!I179="", "", "X")</f>
        <v>X</v>
      </c>
      <c r="F182" s="348" t="str">
        <f>IF(BDD!J179="", "", "X")</f>
        <v/>
      </c>
      <c r="G182" s="348" t="str">
        <f>IF(BDD!K179="", "", "X")</f>
        <v/>
      </c>
      <c r="H182" s="348" t="str">
        <f>BDD!C179</f>
        <v>Pakistan</v>
      </c>
    </row>
    <row r="183" spans="1:8" ht="30" customHeight="1" x14ac:dyDescent="0.15">
      <c r="A183" s="368" t="str">
        <f>IF(ADMIN1!X190=0, "", ADMIN1!X190)</f>
        <v>❤️</v>
      </c>
      <c r="B183" s="345" t="str">
        <f>BDD!B180</f>
        <v>Sésame CRU BIO (env. 1kg)</v>
      </c>
      <c r="C183" s="346">
        <f>BDD!G180</f>
        <v>6.7</v>
      </c>
      <c r="D183" s="347" t="str">
        <f>BDD!H180</f>
        <v>Pièce</v>
      </c>
      <c r="E183" s="348" t="str">
        <f>IF(BDD!I180="", "", "X")</f>
        <v>X</v>
      </c>
      <c r="F183" s="348" t="str">
        <f>IF(BDD!J180="", "", "X")</f>
        <v/>
      </c>
      <c r="G183" s="348" t="str">
        <f>IF(BDD!K180="", "", "X")</f>
        <v/>
      </c>
      <c r="H183" s="348" t="str">
        <f>BDD!C180</f>
        <v>Paraguay
Egypte</v>
      </c>
    </row>
    <row r="184" spans="1:8" ht="30" customHeight="1" x14ac:dyDescent="0.15">
      <c r="A184" s="368" t="str">
        <f>IF(ADMIN1!X191=0, "", ADMIN1!X191)</f>
        <v>❤️</v>
      </c>
      <c r="B184" s="345" t="str">
        <f>BDD!B181</f>
        <v>Souchet BIO (env. 1kg)</v>
      </c>
      <c r="C184" s="346">
        <f>BDD!G181</f>
        <v>8.19</v>
      </c>
      <c r="D184" s="347" t="str">
        <f>BDD!H181</f>
        <v>Pièce</v>
      </c>
      <c r="E184" s="348" t="str">
        <f>IF(BDD!I181="", "", "X")</f>
        <v>X</v>
      </c>
      <c r="F184" s="348" t="str">
        <f>IF(BDD!J181="", "", "X")</f>
        <v>X</v>
      </c>
      <c r="G184" s="348" t="str">
        <f>IF(BDD!K181="", "", "X")</f>
        <v/>
      </c>
      <c r="H184" s="348" t="str">
        <f>BDD!C181</f>
        <v>Import</v>
      </c>
    </row>
    <row r="185" spans="1:8" ht="30" customHeight="1" x14ac:dyDescent="0.15">
      <c r="A185" s="368" t="str">
        <f>IF(ADMIN1!X192=0, "", ADMIN1!X192)</f>
        <v>❤️</v>
      </c>
      <c r="B185" s="345" t="str">
        <f>BDD!B182</f>
        <v>Spaguetti de mer déshydraté BIO (env. 1kg)</v>
      </c>
      <c r="C185" s="346">
        <f>BDD!G182</f>
        <v>37.659999999999997</v>
      </c>
      <c r="D185" s="347" t="str">
        <f>BDD!H182</f>
        <v>Pièce</v>
      </c>
      <c r="E185" s="348" t="str">
        <f>IF(BDD!I182="", "", "X")</f>
        <v/>
      </c>
      <c r="F185" s="348" t="str">
        <f>IF(BDD!J182="", "", "X")</f>
        <v/>
      </c>
      <c r="G185" s="348" t="str">
        <f>IF(BDD!K182="", "", "X")</f>
        <v/>
      </c>
      <c r="H185" s="348" t="str">
        <f>BDD!C182</f>
        <v>Galice</v>
      </c>
    </row>
    <row r="186" spans="1:8" ht="30" customHeight="1" x14ac:dyDescent="0.15">
      <c r="A186" s="368" t="str">
        <f>IF(ADMIN1!X193=0, "", ADMIN1!X193)</f>
        <v>❤️</v>
      </c>
      <c r="B186" s="345" t="str">
        <f>BDD!B183</f>
        <v>Spaguetti de mer déshydraté BIO (env. 500g)</v>
      </c>
      <c r="C186" s="346">
        <f>BDD!G183</f>
        <v>19.579999999999998</v>
      </c>
      <c r="D186" s="347" t="str">
        <f>BDD!H183</f>
        <v>Pièce</v>
      </c>
      <c r="E186" s="348" t="str">
        <f>IF(BDD!I183="", "", "X")</f>
        <v/>
      </c>
      <c r="F186" s="348" t="str">
        <f>IF(BDD!J183="", "", "X")</f>
        <v/>
      </c>
      <c r="G186" s="348" t="str">
        <f>IF(BDD!K183="", "", "X")</f>
        <v/>
      </c>
      <c r="H186" s="348" t="str">
        <f>BDD!C183</f>
        <v>Galice</v>
      </c>
    </row>
    <row r="187" spans="1:8" ht="30" customHeight="1" x14ac:dyDescent="0.15">
      <c r="A187" s="368" t="str">
        <f>IF(ADMIN1!X194=0, "", ADMIN1!X194)</f>
        <v>❤️</v>
      </c>
      <c r="B187" s="345" t="str">
        <f>BDD!B184</f>
        <v>Spiruline en poudre</v>
      </c>
      <c r="C187" s="346">
        <f>BDD!G184</f>
        <v>35.590000000000003</v>
      </c>
      <c r="D187" s="347" t="str">
        <f>BDD!H184</f>
        <v>Pièce</v>
      </c>
      <c r="E187" s="348" t="str">
        <f>IF(BDD!I184="", "", "X")</f>
        <v/>
      </c>
      <c r="F187" s="348" t="str">
        <f>IF(BDD!J184="", "", "X")</f>
        <v/>
      </c>
      <c r="G187" s="348" t="str">
        <f>IF(BDD!K184="", "", "X")</f>
        <v/>
      </c>
      <c r="H187" s="348" t="str">
        <f>BDD!C184</f>
        <v>Inde</v>
      </c>
    </row>
    <row r="188" spans="1:8" ht="30" customHeight="1" x14ac:dyDescent="0.15">
      <c r="A188" s="368" t="str">
        <f>IF(ADMIN1!X195=0, "", ADMIN1!X195)</f>
        <v>❤️</v>
      </c>
      <c r="B188" s="345" t="str">
        <f>BDD!B185</f>
        <v>Sucre de coco BIO (env. 1kg)</v>
      </c>
      <c r="C188" s="346">
        <f>BDD!G185</f>
        <v>11.91</v>
      </c>
      <c r="D188" s="347" t="str">
        <f>BDD!H185</f>
        <v>Pièce</v>
      </c>
      <c r="E188" s="348" t="str">
        <f>IF(BDD!I185="", "", "X")</f>
        <v>X</v>
      </c>
      <c r="F188" s="348" t="str">
        <f>IF(BDD!J185="", "", "X")</f>
        <v/>
      </c>
      <c r="G188" s="348" t="str">
        <f>IF(BDD!K185="", "", "X")</f>
        <v/>
      </c>
      <c r="H188" s="348" t="str">
        <f>BDD!C185</f>
        <v>Indonésie</v>
      </c>
    </row>
    <row r="189" spans="1:8" ht="30" customHeight="1" x14ac:dyDescent="0.15">
      <c r="A189" s="368" t="str">
        <f>IF(ADMIN1!X196=0, "", ADMIN1!X196)</f>
        <v>❤️</v>
      </c>
      <c r="B189" s="345" t="str">
        <f>BDD!B186</f>
        <v>Tomate déshydratée CRU BIO (env. 1kg, à basse température 35º, qualité supérieure)</v>
      </c>
      <c r="C189" s="346">
        <f>BDD!G186</f>
        <v>32.85</v>
      </c>
      <c r="D189" s="347" t="str">
        <f>BDD!H186</f>
        <v>Pièce</v>
      </c>
      <c r="E189" s="348" t="str">
        <f>IF(BDD!I186="", "", "X")</f>
        <v/>
      </c>
      <c r="F189" s="348" t="str">
        <f>IF(BDD!J186="", "", "X")</f>
        <v/>
      </c>
      <c r="G189" s="348" t="str">
        <f>IF(BDD!K186="", "", "X")</f>
        <v/>
      </c>
      <c r="H189" s="348" t="str">
        <f>BDD!C186</f>
        <v>Espagne</v>
      </c>
    </row>
    <row r="190" spans="1:8" ht="30" customHeight="1" x14ac:dyDescent="0.15">
      <c r="A190" s="368" t="str">
        <f>IF(ADMIN1!X197=0, "", ADMIN1!X197)</f>
        <v>❤️</v>
      </c>
      <c r="B190" s="345" t="str">
        <f>BDD!B187</f>
        <v>Tomate déshydratée CRU BIO (env. 200g, à basse température 35º, qualité supérieure)</v>
      </c>
      <c r="C190" s="346">
        <f>BDD!G187</f>
        <v>7.25</v>
      </c>
      <c r="D190" s="347" t="str">
        <f>BDD!H187</f>
        <v>Pièce</v>
      </c>
      <c r="E190" s="348" t="str">
        <f>IF(BDD!I187="", "", "X")</f>
        <v/>
      </c>
      <c r="F190" s="348" t="str">
        <f>IF(BDD!J187="", "", "X")</f>
        <v/>
      </c>
      <c r="G190" s="348" t="str">
        <f>IF(BDD!K187="", "", "X")</f>
        <v/>
      </c>
      <c r="H190" s="348" t="str">
        <f>BDD!C187</f>
        <v>Espagne</v>
      </c>
    </row>
    <row r="191" spans="1:8" ht="30" customHeight="1" x14ac:dyDescent="0.15">
      <c r="A191" s="368" t="str">
        <f>IF(ADMIN1!X198=0, "", ADMIN1!X198)</f>
        <v/>
      </c>
      <c r="B191" s="345" t="str">
        <f>BDD!B188</f>
        <v>Xylitol (sucre de bouleau) (env. 1kg)</v>
      </c>
      <c r="C191" s="346">
        <f>BDD!G188</f>
        <v>24.63</v>
      </c>
      <c r="D191" s="347" t="str">
        <f>BDD!H188</f>
        <v>Pièce</v>
      </c>
      <c r="E191" s="348" t="str">
        <f>IF(BDD!I188="", "", "X")</f>
        <v>X</v>
      </c>
      <c r="F191" s="348" t="str">
        <f>IF(BDD!J188="", "", "X")</f>
        <v/>
      </c>
      <c r="G191" s="348" t="str">
        <f>IF(BDD!K188="", "", "X")</f>
        <v/>
      </c>
      <c r="H191" s="348" t="str">
        <f>BDD!C188</f>
        <v>Pérou</v>
      </c>
    </row>
    <row r="192" spans="1:8" ht="30" customHeight="1" x14ac:dyDescent="0.15">
      <c r="A192" s="368" t="str">
        <f>IF(ADMIN1!X199=0, "", ADMIN1!X199)</f>
        <v/>
      </c>
      <c r="B192" s="345">
        <f>BDD!B189</f>
        <v>0</v>
      </c>
      <c r="C192" s="346">
        <f>BDD!G189</f>
        <v>0</v>
      </c>
      <c r="D192" s="347">
        <f>BDD!H189</f>
        <v>0</v>
      </c>
      <c r="E192" s="348" t="str">
        <f>IF(BDD!I189="", "", "X")</f>
        <v/>
      </c>
      <c r="F192" s="348" t="str">
        <f>IF(BDD!J189="", "", "X")</f>
        <v/>
      </c>
      <c r="G192" s="348" t="str">
        <f>IF(BDD!K189="", "", "X")</f>
        <v/>
      </c>
      <c r="H192" s="348">
        <f>BDD!C189</f>
        <v>0</v>
      </c>
    </row>
    <row r="193" spans="1:8" ht="30" customHeight="1" x14ac:dyDescent="0.15">
      <c r="A193" s="368" t="str">
        <f>IF(ADMIN1!X200=0, "", ADMIN1!X200)</f>
        <v/>
      </c>
      <c r="B193" s="345">
        <f>BDD!B190</f>
        <v>0</v>
      </c>
      <c r="C193" s="346">
        <f>BDD!G190</f>
        <v>0</v>
      </c>
      <c r="D193" s="347">
        <f>BDD!H190</f>
        <v>0</v>
      </c>
      <c r="E193" s="348" t="str">
        <f>IF(BDD!I190="", "", "X")</f>
        <v/>
      </c>
      <c r="F193" s="348" t="str">
        <f>IF(BDD!J190="", "", "X")</f>
        <v/>
      </c>
      <c r="G193" s="348" t="str">
        <f>IF(BDD!K190="", "", "X")</f>
        <v/>
      </c>
      <c r="H193" s="348">
        <f>BDD!C190</f>
        <v>0</v>
      </c>
    </row>
    <row r="194" spans="1:8" ht="30" customHeight="1" x14ac:dyDescent="0.15">
      <c r="A194" s="368" t="str">
        <f>IF(ADMIN1!X201=0, "", ADMIN1!X201)</f>
        <v/>
      </c>
      <c r="B194" s="345">
        <f>BDD!B191</f>
        <v>0</v>
      </c>
      <c r="C194" s="346">
        <f>BDD!G191</f>
        <v>0</v>
      </c>
      <c r="D194" s="347">
        <f>BDD!H191</f>
        <v>0</v>
      </c>
      <c r="E194" s="348" t="str">
        <f>IF(BDD!I191="", "", "X")</f>
        <v/>
      </c>
      <c r="F194" s="348" t="str">
        <f>IF(BDD!J191="", "", "X")</f>
        <v/>
      </c>
      <c r="G194" s="348" t="str">
        <f>IF(BDD!K191="", "", "X")</f>
        <v/>
      </c>
      <c r="H194" s="348">
        <f>BDD!C191</f>
        <v>0</v>
      </c>
    </row>
    <row r="195" spans="1:8" ht="30" customHeight="1" x14ac:dyDescent="0.15">
      <c r="A195" s="368" t="str">
        <f>IF(ADMIN1!X202=0, "", ADMIN1!X202)</f>
        <v/>
      </c>
      <c r="B195" s="345">
        <f>BDD!B192</f>
        <v>0</v>
      </c>
      <c r="C195" s="346">
        <f>BDD!G192</f>
        <v>0</v>
      </c>
      <c r="D195" s="347">
        <f>BDD!H192</f>
        <v>0</v>
      </c>
      <c r="E195" s="348" t="str">
        <f>IF(BDD!I192="", "", "X")</f>
        <v/>
      </c>
      <c r="F195" s="348" t="str">
        <f>IF(BDD!J192="", "", "X")</f>
        <v/>
      </c>
      <c r="G195" s="348" t="str">
        <f>IF(BDD!K192="", "", "X")</f>
        <v/>
      </c>
      <c r="H195" s="348">
        <f>BDD!C192</f>
        <v>0</v>
      </c>
    </row>
    <row r="196" spans="1:8" ht="30" customHeight="1" x14ac:dyDescent="0.15">
      <c r="A196" s="368" t="str">
        <f>IF(ADMIN1!X203=0, "", ADMIN1!X203)</f>
        <v/>
      </c>
      <c r="B196" s="345">
        <f>BDD!B193</f>
        <v>0</v>
      </c>
      <c r="C196" s="346">
        <f>BDD!G193</f>
        <v>0</v>
      </c>
      <c r="D196" s="347">
        <f>BDD!H193</f>
        <v>0</v>
      </c>
      <c r="E196" s="348" t="str">
        <f>IF(BDD!I193="", "", "X")</f>
        <v/>
      </c>
      <c r="F196" s="348" t="str">
        <f>IF(BDD!J193="", "", "X")</f>
        <v/>
      </c>
      <c r="G196" s="348" t="str">
        <f>IF(BDD!K193="", "", "X")</f>
        <v/>
      </c>
      <c r="H196" s="348">
        <f>BDD!C193</f>
        <v>0</v>
      </c>
    </row>
    <row r="197" spans="1:8" ht="30" customHeight="1" x14ac:dyDescent="0.15">
      <c r="A197" s="368" t="str">
        <f>IF(ADMIN1!X204=0, "", ADMIN1!X204)</f>
        <v/>
      </c>
      <c r="B197" s="345">
        <f>BDD!B194</f>
        <v>0</v>
      </c>
      <c r="C197" s="346">
        <f>BDD!G194</f>
        <v>0</v>
      </c>
      <c r="D197" s="347">
        <f>BDD!H194</f>
        <v>0</v>
      </c>
      <c r="E197" s="348" t="str">
        <f>IF(BDD!I194="", "", "X")</f>
        <v/>
      </c>
      <c r="F197" s="348" t="str">
        <f>IF(BDD!J194="", "", "X")</f>
        <v/>
      </c>
      <c r="G197" s="348" t="str">
        <f>IF(BDD!K194="", "", "X")</f>
        <v/>
      </c>
      <c r="H197" s="348">
        <f>BDD!C194</f>
        <v>0</v>
      </c>
    </row>
    <row r="198" spans="1:8" ht="30" customHeight="1" x14ac:dyDescent="0.15">
      <c r="A198" s="368" t="str">
        <f>IF(ADMIN1!X205=0, "", ADMIN1!X205)</f>
        <v/>
      </c>
      <c r="B198" s="345">
        <f>BDD!B195</f>
        <v>0</v>
      </c>
      <c r="C198" s="346">
        <f>BDD!G195</f>
        <v>0</v>
      </c>
      <c r="D198" s="347">
        <f>BDD!H195</f>
        <v>0</v>
      </c>
      <c r="E198" s="348" t="str">
        <f>IF(BDD!I195="", "", "X")</f>
        <v/>
      </c>
      <c r="F198" s="348" t="str">
        <f>IF(BDD!J195="", "", "X")</f>
        <v/>
      </c>
      <c r="G198" s="348" t="str">
        <f>IF(BDD!K195="", "", "X")</f>
        <v/>
      </c>
      <c r="H198" s="348">
        <f>BDD!C195</f>
        <v>0</v>
      </c>
    </row>
    <row r="199" spans="1:8" ht="30" customHeight="1" x14ac:dyDescent="0.15">
      <c r="A199" s="368" t="str">
        <f>IF(ADMIN1!X206=0, "", ADMIN1!X206)</f>
        <v/>
      </c>
      <c r="B199" s="345">
        <f>BDD!B196</f>
        <v>0</v>
      </c>
      <c r="C199" s="346">
        <f>BDD!G196</f>
        <v>0</v>
      </c>
      <c r="D199" s="347">
        <f>BDD!H196</f>
        <v>0</v>
      </c>
      <c r="E199" s="348" t="str">
        <f>IF(BDD!I196="", "", "X")</f>
        <v/>
      </c>
      <c r="F199" s="348" t="str">
        <f>IF(BDD!J196="", "", "X")</f>
        <v/>
      </c>
      <c r="G199" s="348" t="str">
        <f>IF(BDD!K196="", "", "X")</f>
        <v/>
      </c>
      <c r="H199" s="348">
        <f>BDD!C196</f>
        <v>0</v>
      </c>
    </row>
    <row r="200" spans="1:8" ht="30" customHeight="1" x14ac:dyDescent="0.15">
      <c r="A200" s="368" t="str">
        <f>IF(ADMIN1!X207=0, "", ADMIN1!X207)</f>
        <v/>
      </c>
      <c r="B200" s="345">
        <f>BDD!B197</f>
        <v>0</v>
      </c>
      <c r="C200" s="346">
        <f>BDD!G197</f>
        <v>0</v>
      </c>
      <c r="D200" s="347">
        <f>BDD!H197</f>
        <v>0</v>
      </c>
      <c r="E200" s="348" t="str">
        <f>IF(BDD!I197="", "", "X")</f>
        <v/>
      </c>
      <c r="F200" s="348" t="str">
        <f>IF(BDD!J197="", "", "X")</f>
        <v/>
      </c>
      <c r="G200" s="348" t="str">
        <f>IF(BDD!K197="", "", "X")</f>
        <v/>
      </c>
      <c r="H200" s="348">
        <f>BDD!C197</f>
        <v>0</v>
      </c>
    </row>
    <row r="201" spans="1:8" ht="30" customHeight="1" x14ac:dyDescent="0.15">
      <c r="A201" s="368" t="str">
        <f>IF(ADMIN1!X208=0, "", ADMIN1!X208)</f>
        <v/>
      </c>
      <c r="B201" s="345">
        <f>BDD!B198</f>
        <v>0</v>
      </c>
      <c r="C201" s="346">
        <f>BDD!G198</f>
        <v>0</v>
      </c>
      <c r="D201" s="347">
        <f>BDD!H198</f>
        <v>0</v>
      </c>
      <c r="E201" s="348" t="str">
        <f>IF(BDD!I198="", "", "X")</f>
        <v/>
      </c>
      <c r="F201" s="348" t="str">
        <f>IF(BDD!J198="", "", "X")</f>
        <v/>
      </c>
      <c r="G201" s="348" t="str">
        <f>IF(BDD!K198="", "", "X")</f>
        <v/>
      </c>
      <c r="H201" s="348">
        <f>BDD!C198</f>
        <v>0</v>
      </c>
    </row>
    <row r="202" spans="1:8" ht="30" customHeight="1" x14ac:dyDescent="0.15">
      <c r="A202" s="368" t="str">
        <f>IF(ADMIN1!X209=0, "", ADMIN1!X209)</f>
        <v/>
      </c>
      <c r="B202" s="345">
        <f>BDD!B199</f>
        <v>0</v>
      </c>
      <c r="C202" s="346">
        <f>BDD!G199</f>
        <v>0</v>
      </c>
      <c r="D202" s="347">
        <f>BDD!H199</f>
        <v>0</v>
      </c>
      <c r="E202" s="348" t="str">
        <f>IF(BDD!I199="", "", "X")</f>
        <v/>
      </c>
      <c r="F202" s="348" t="str">
        <f>IF(BDD!J199="", "", "X")</f>
        <v/>
      </c>
      <c r="G202" s="348" t="str">
        <f>IF(BDD!K199="", "", "X")</f>
        <v/>
      </c>
      <c r="H202" s="348">
        <f>BDD!C199</f>
        <v>0</v>
      </c>
    </row>
    <row r="203" spans="1:8" ht="30" customHeight="1" x14ac:dyDescent="0.15">
      <c r="A203" s="368" t="str">
        <f>IF(ADMIN1!X210=0, "", ADMIN1!X210)</f>
        <v/>
      </c>
      <c r="B203" s="345">
        <f>BDD!B200</f>
        <v>0</v>
      </c>
      <c r="C203" s="346">
        <f>BDD!G200</f>
        <v>0</v>
      </c>
      <c r="D203" s="347">
        <f>BDD!H200</f>
        <v>0</v>
      </c>
      <c r="E203" s="348" t="str">
        <f>IF(BDD!I200="", "", "X")</f>
        <v/>
      </c>
      <c r="F203" s="348" t="str">
        <f>IF(BDD!J200="", "", "X")</f>
        <v/>
      </c>
      <c r="G203" s="348" t="str">
        <f>IF(BDD!K200="", "", "X")</f>
        <v/>
      </c>
      <c r="H203" s="348">
        <f>BDD!C200</f>
        <v>0</v>
      </c>
    </row>
    <row r="204" spans="1:8" ht="30" customHeight="1" x14ac:dyDescent="0.15">
      <c r="A204" s="368" t="str">
        <f>IF(ADMIN1!X211=0, "", ADMIN1!X211)</f>
        <v/>
      </c>
      <c r="B204" s="345">
        <f>BDD!B201</f>
        <v>0</v>
      </c>
      <c r="C204" s="346">
        <f>BDD!G201</f>
        <v>0</v>
      </c>
      <c r="D204" s="347">
        <f>BDD!H201</f>
        <v>0</v>
      </c>
      <c r="E204" s="348" t="str">
        <f>IF(BDD!I201="", "", "X")</f>
        <v/>
      </c>
      <c r="F204" s="348" t="str">
        <f>IF(BDD!J201="", "", "X")</f>
        <v/>
      </c>
      <c r="G204" s="348" t="str">
        <f>IF(BDD!K201="", "", "X")</f>
        <v/>
      </c>
      <c r="H204" s="348">
        <f>BDD!C201</f>
        <v>0</v>
      </c>
    </row>
    <row r="205" spans="1:8" ht="30" customHeight="1" x14ac:dyDescent="0.15">
      <c r="A205" s="368" t="str">
        <f>IF(ADMIN1!X212=0, "", ADMIN1!X212)</f>
        <v/>
      </c>
      <c r="B205" s="345">
        <f>BDD!B202</f>
        <v>0</v>
      </c>
      <c r="C205" s="346">
        <f>BDD!G202</f>
        <v>0</v>
      </c>
      <c r="D205" s="347">
        <f>BDD!H202</f>
        <v>0</v>
      </c>
      <c r="E205" s="348" t="str">
        <f>IF(BDD!I202="", "", "X")</f>
        <v/>
      </c>
      <c r="F205" s="348" t="str">
        <f>IF(BDD!J202="", "", "X")</f>
        <v/>
      </c>
      <c r="G205" s="348" t="str">
        <f>IF(BDD!K202="", "", "X")</f>
        <v/>
      </c>
      <c r="H205" s="348">
        <f>BDD!C202</f>
        <v>0</v>
      </c>
    </row>
    <row r="206" spans="1:8" ht="30" customHeight="1" x14ac:dyDescent="0.15">
      <c r="A206" s="368" t="str">
        <f>IF(ADMIN1!X213=0, "", ADMIN1!X213)</f>
        <v/>
      </c>
      <c r="B206" s="345">
        <f>BDD!B203</f>
        <v>0</v>
      </c>
      <c r="C206" s="346">
        <f>BDD!G203</f>
        <v>0</v>
      </c>
      <c r="D206" s="347">
        <f>BDD!H203</f>
        <v>0</v>
      </c>
      <c r="E206" s="348" t="str">
        <f>IF(BDD!I203="", "", "X")</f>
        <v/>
      </c>
      <c r="F206" s="348" t="str">
        <f>IF(BDD!J203="", "", "X")</f>
        <v/>
      </c>
      <c r="G206" s="348" t="str">
        <f>IF(BDD!K203="", "", "X")</f>
        <v/>
      </c>
      <c r="H206" s="348">
        <f>BDD!C203</f>
        <v>0</v>
      </c>
    </row>
    <row r="207" spans="1:8" ht="30" customHeight="1" x14ac:dyDescent="0.15">
      <c r="A207" s="368" t="str">
        <f>IF(ADMIN1!X214=0, "", ADMIN1!X214)</f>
        <v/>
      </c>
      <c r="B207" s="345">
        <f>BDD!B204</f>
        <v>0</v>
      </c>
      <c r="C207" s="346">
        <f>BDD!G204</f>
        <v>0</v>
      </c>
      <c r="D207" s="347">
        <f>BDD!H204</f>
        <v>0</v>
      </c>
      <c r="E207" s="348" t="str">
        <f>IF(BDD!I204="", "", "X")</f>
        <v/>
      </c>
      <c r="F207" s="348" t="str">
        <f>IF(BDD!J204="", "", "X")</f>
        <v/>
      </c>
      <c r="G207" s="348" t="str">
        <f>IF(BDD!K204="", "", "X")</f>
        <v/>
      </c>
      <c r="H207" s="348">
        <f>BDD!C204</f>
        <v>0</v>
      </c>
    </row>
    <row r="208" spans="1:8" ht="30" customHeight="1" x14ac:dyDescent="0.15">
      <c r="A208" s="368" t="str">
        <f>IF(ADMIN1!X215=0, "", ADMIN1!X215)</f>
        <v/>
      </c>
      <c r="B208" s="345">
        <f>BDD!B205</f>
        <v>0</v>
      </c>
      <c r="C208" s="346">
        <f>BDD!G205</f>
        <v>0</v>
      </c>
      <c r="D208" s="347">
        <f>BDD!H205</f>
        <v>0</v>
      </c>
      <c r="E208" s="348" t="str">
        <f>IF(BDD!I205="", "", "X")</f>
        <v/>
      </c>
      <c r="F208" s="348" t="str">
        <f>IF(BDD!J205="", "", "X")</f>
        <v/>
      </c>
      <c r="G208" s="348" t="str">
        <f>IF(BDD!K205="", "", "X")</f>
        <v/>
      </c>
      <c r="H208" s="348">
        <f>BDD!C205</f>
        <v>0</v>
      </c>
    </row>
    <row r="209" spans="1:8" ht="30" customHeight="1" x14ac:dyDescent="0.15">
      <c r="A209" s="368" t="str">
        <f>IF(ADMIN1!X216=0, "", ADMIN1!X216)</f>
        <v/>
      </c>
      <c r="B209" s="345">
        <f>BDD!B206</f>
        <v>0</v>
      </c>
      <c r="C209" s="346">
        <f>BDD!G206</f>
        <v>0</v>
      </c>
      <c r="D209" s="347">
        <f>BDD!H206</f>
        <v>0</v>
      </c>
      <c r="E209" s="348" t="str">
        <f>IF(BDD!I206="", "", "X")</f>
        <v/>
      </c>
      <c r="F209" s="348" t="str">
        <f>IF(BDD!J206="", "", "X")</f>
        <v/>
      </c>
      <c r="G209" s="348" t="str">
        <f>IF(BDD!K206="", "", "X")</f>
        <v/>
      </c>
      <c r="H209" s="348">
        <f>BDD!C206</f>
        <v>0</v>
      </c>
    </row>
    <row r="210" spans="1:8" ht="30" customHeight="1" x14ac:dyDescent="0.15">
      <c r="A210" s="368" t="str">
        <f>IF(ADMIN1!X217=0, "", ADMIN1!X217)</f>
        <v/>
      </c>
      <c r="B210" s="345">
        <f>BDD!B207</f>
        <v>0</v>
      </c>
      <c r="C210" s="346">
        <f>BDD!G207</f>
        <v>0</v>
      </c>
      <c r="D210" s="347">
        <f>BDD!H207</f>
        <v>0</v>
      </c>
      <c r="E210" s="348" t="str">
        <f>IF(BDD!I207="", "", "X")</f>
        <v/>
      </c>
      <c r="F210" s="348" t="str">
        <f>IF(BDD!J207="", "", "X")</f>
        <v/>
      </c>
      <c r="G210" s="348" t="str">
        <f>IF(BDD!K207="", "", "X")</f>
        <v/>
      </c>
      <c r="H210" s="348">
        <f>BDD!C207</f>
        <v>0</v>
      </c>
    </row>
    <row r="211" spans="1:8" ht="30" customHeight="1" x14ac:dyDescent="0.15">
      <c r="A211" s="368" t="str">
        <f>IF(ADMIN1!X218=0, "", ADMIN1!X218)</f>
        <v/>
      </c>
      <c r="B211" s="345">
        <f>BDD!B208</f>
        <v>0</v>
      </c>
      <c r="C211" s="346">
        <f>BDD!G208</f>
        <v>0</v>
      </c>
      <c r="D211" s="347">
        <f>BDD!H208</f>
        <v>0</v>
      </c>
      <c r="E211" s="348" t="str">
        <f>IF(BDD!I208="", "", "X")</f>
        <v/>
      </c>
      <c r="F211" s="348" t="str">
        <f>IF(BDD!J208="", "", "X")</f>
        <v/>
      </c>
      <c r="G211" s="348" t="str">
        <f>IF(BDD!K208="", "", "X")</f>
        <v/>
      </c>
      <c r="H211" s="348">
        <f>BDD!C208</f>
        <v>0</v>
      </c>
    </row>
    <row r="212" spans="1:8" ht="30" customHeight="1" x14ac:dyDescent="0.15">
      <c r="A212" s="368" t="str">
        <f>IF(ADMIN1!X219=0, "", ADMIN1!X219)</f>
        <v/>
      </c>
      <c r="B212" s="345">
        <f>BDD!B209</f>
        <v>0</v>
      </c>
      <c r="C212" s="346">
        <f>BDD!G209</f>
        <v>0</v>
      </c>
      <c r="D212" s="347">
        <f>BDD!H209</f>
        <v>0</v>
      </c>
      <c r="E212" s="348" t="str">
        <f>IF(BDD!I209="", "", "X")</f>
        <v/>
      </c>
      <c r="F212" s="348" t="str">
        <f>IF(BDD!J209="", "", "X")</f>
        <v/>
      </c>
      <c r="G212" s="348" t="str">
        <f>IF(BDD!K209="", "", "X")</f>
        <v/>
      </c>
      <c r="H212" s="348">
        <f>BDD!C209</f>
        <v>0</v>
      </c>
    </row>
    <row r="213" spans="1:8" ht="30" customHeight="1" x14ac:dyDescent="0.15">
      <c r="A213" s="368" t="str">
        <f>IF(ADMIN1!X220=0, "", ADMIN1!X220)</f>
        <v/>
      </c>
      <c r="B213" s="345">
        <f>BDD!B210</f>
        <v>0</v>
      </c>
      <c r="C213" s="346">
        <f>BDD!G210</f>
        <v>0</v>
      </c>
      <c r="D213" s="347">
        <f>BDD!H210</f>
        <v>0</v>
      </c>
      <c r="E213" s="348" t="str">
        <f>IF(BDD!I210="", "", "X")</f>
        <v/>
      </c>
      <c r="F213" s="348" t="str">
        <f>IF(BDD!J210="", "", "X")</f>
        <v/>
      </c>
      <c r="G213" s="348" t="str">
        <f>IF(BDD!K210="", "", "X")</f>
        <v/>
      </c>
      <c r="H213" s="348">
        <f>BDD!C210</f>
        <v>0</v>
      </c>
    </row>
    <row r="214" spans="1:8" ht="30" customHeight="1" x14ac:dyDescent="0.15">
      <c r="A214" s="368" t="str">
        <f>IF(ADMIN1!X221=0, "", ADMIN1!X221)</f>
        <v/>
      </c>
      <c r="B214" s="345">
        <f>BDD!B211</f>
        <v>0</v>
      </c>
      <c r="C214" s="346">
        <f>BDD!G211</f>
        <v>0</v>
      </c>
      <c r="D214" s="347">
        <f>BDD!H211</f>
        <v>0</v>
      </c>
      <c r="E214" s="348" t="str">
        <f>IF(BDD!I211="", "", "X")</f>
        <v/>
      </c>
      <c r="F214" s="348" t="str">
        <f>IF(BDD!J211="", "", "X")</f>
        <v/>
      </c>
      <c r="G214" s="348" t="str">
        <f>IF(BDD!K211="", "", "X")</f>
        <v/>
      </c>
      <c r="H214" s="348">
        <f>BDD!C211</f>
        <v>0</v>
      </c>
    </row>
    <row r="215" spans="1:8" ht="30" customHeight="1" x14ac:dyDescent="0.15">
      <c r="A215" s="368" t="str">
        <f>IF(ADMIN1!X222=0, "", ADMIN1!X222)</f>
        <v/>
      </c>
      <c r="B215" s="345">
        <f>BDD!B212</f>
        <v>0</v>
      </c>
      <c r="C215" s="346">
        <f>BDD!G212</f>
        <v>0</v>
      </c>
      <c r="D215" s="347">
        <f>BDD!H212</f>
        <v>0</v>
      </c>
      <c r="E215" s="348" t="str">
        <f>IF(BDD!I212="", "", "X")</f>
        <v/>
      </c>
      <c r="F215" s="348" t="str">
        <f>IF(BDD!J212="", "", "X")</f>
        <v/>
      </c>
      <c r="G215" s="348" t="str">
        <f>IF(BDD!K212="", "", "X")</f>
        <v/>
      </c>
      <c r="H215" s="348">
        <f>BDD!C212</f>
        <v>0</v>
      </c>
    </row>
    <row r="216" spans="1:8" ht="30" customHeight="1" x14ac:dyDescent="0.15">
      <c r="A216" s="368" t="str">
        <f>IF(ADMIN1!X223=0, "", ADMIN1!X223)</f>
        <v/>
      </c>
      <c r="B216" s="345">
        <f>BDD!B213</f>
        <v>0</v>
      </c>
      <c r="C216" s="346">
        <f>BDD!G213</f>
        <v>0</v>
      </c>
      <c r="D216" s="347">
        <f>BDD!H213</f>
        <v>0</v>
      </c>
      <c r="E216" s="348" t="str">
        <f>IF(BDD!I213="", "", "X")</f>
        <v/>
      </c>
      <c r="F216" s="348" t="str">
        <f>IF(BDD!J213="", "", "X")</f>
        <v/>
      </c>
      <c r="G216" s="348" t="str">
        <f>IF(BDD!K213="", "", "X")</f>
        <v/>
      </c>
      <c r="H216" s="348">
        <f>BDD!C213</f>
        <v>0</v>
      </c>
    </row>
    <row r="217" spans="1:8" x14ac:dyDescent="0.15">
      <c r="A217" s="368" t="str">
        <f>IF(ADMIN1!X224=0, "", ADMIN1!X224)</f>
        <v/>
      </c>
      <c r="B217" s="345">
        <f>BDD!B214</f>
        <v>0</v>
      </c>
      <c r="C217" s="346">
        <f>BDD!G214</f>
        <v>0</v>
      </c>
      <c r="D217" s="347">
        <f>BDD!H214</f>
        <v>0</v>
      </c>
      <c r="E217" s="348" t="str">
        <f>IF(BDD!I214="", "", "X")</f>
        <v/>
      </c>
      <c r="F217" s="348" t="str">
        <f>IF(BDD!J214="", "", "X")</f>
        <v/>
      </c>
      <c r="G217" s="348" t="str">
        <f>IF(BDD!K214="", "", "X")</f>
        <v/>
      </c>
      <c r="H217" s="348">
        <f>BDD!C214</f>
        <v>0</v>
      </c>
    </row>
    <row r="218" spans="1:8" x14ac:dyDescent="0.15">
      <c r="A218" s="368" t="str">
        <f>IF(ADMIN1!X225=0, "", ADMIN1!X225)</f>
        <v/>
      </c>
      <c r="B218" s="345">
        <f>BDD!B215</f>
        <v>0</v>
      </c>
      <c r="C218" s="346">
        <f>BDD!G215</f>
        <v>0</v>
      </c>
      <c r="D218" s="347">
        <f>BDD!H215</f>
        <v>0</v>
      </c>
      <c r="E218" s="348" t="str">
        <f>IF(BDD!I215="", "", "X")</f>
        <v/>
      </c>
      <c r="F218" s="348" t="str">
        <f>IF(BDD!J215="", "", "X")</f>
        <v/>
      </c>
      <c r="G218" s="348" t="str">
        <f>IF(BDD!K215="", "", "X")</f>
        <v/>
      </c>
      <c r="H218" s="348">
        <f>BDD!C215</f>
        <v>0</v>
      </c>
    </row>
    <row r="219" spans="1:8" x14ac:dyDescent="0.15">
      <c r="A219" s="368" t="str">
        <f>IF(ADMIN1!X226=0, "", ADMIN1!X226)</f>
        <v/>
      </c>
      <c r="B219" s="345">
        <f>BDD!B216</f>
        <v>0</v>
      </c>
      <c r="C219" s="346">
        <f>BDD!G216</f>
        <v>0</v>
      </c>
      <c r="D219" s="347">
        <f>BDD!H216</f>
        <v>0</v>
      </c>
      <c r="E219" s="348" t="str">
        <f>IF(BDD!I216="", "", "X")</f>
        <v/>
      </c>
      <c r="F219" s="348" t="str">
        <f>IF(BDD!J216="", "", "X")</f>
        <v/>
      </c>
      <c r="G219" s="348" t="str">
        <f>IF(BDD!K216="", "", "X")</f>
        <v/>
      </c>
      <c r="H219" s="348">
        <f>BDD!C216</f>
        <v>0</v>
      </c>
    </row>
    <row r="220" spans="1:8" x14ac:dyDescent="0.15">
      <c r="A220" s="368" t="str">
        <f>IF(ADMIN1!X227=0, "", ADMIN1!X227)</f>
        <v/>
      </c>
      <c r="B220" s="345">
        <f>BDD!B217</f>
        <v>0</v>
      </c>
      <c r="C220" s="346">
        <f>BDD!G217</f>
        <v>0</v>
      </c>
      <c r="D220" s="347">
        <f>BDD!H217</f>
        <v>0</v>
      </c>
      <c r="E220" s="348" t="str">
        <f>IF(BDD!I217="", "", "X")</f>
        <v/>
      </c>
      <c r="F220" s="348" t="str">
        <f>IF(BDD!J217="", "", "X")</f>
        <v/>
      </c>
      <c r="G220" s="348" t="str">
        <f>IF(BDD!K217="", "", "X")</f>
        <v/>
      </c>
      <c r="H220" s="348">
        <f>BDD!C217</f>
        <v>0</v>
      </c>
    </row>
    <row r="221" spans="1:8" x14ac:dyDescent="0.15">
      <c r="A221" s="368" t="str">
        <f>IF(ADMIN1!X228=0, "", ADMIN1!X228)</f>
        <v/>
      </c>
      <c r="B221" s="345">
        <f>BDD!B218</f>
        <v>0</v>
      </c>
      <c r="C221" s="346">
        <f>BDD!G218</f>
        <v>0</v>
      </c>
      <c r="D221" s="347">
        <f>BDD!H218</f>
        <v>0</v>
      </c>
      <c r="E221" s="348" t="str">
        <f>IF(BDD!I218="", "", "X")</f>
        <v/>
      </c>
      <c r="F221" s="348" t="str">
        <f>IF(BDD!J218="", "", "X")</f>
        <v/>
      </c>
      <c r="G221" s="348" t="str">
        <f>IF(BDD!K218="", "", "X")</f>
        <v/>
      </c>
      <c r="H221" s="348">
        <f>BDD!C218</f>
        <v>0</v>
      </c>
    </row>
    <row r="222" spans="1:8" x14ac:dyDescent="0.15">
      <c r="A222" s="368" t="str">
        <f>IF(ADMIN1!X229=0, "", ADMIN1!X229)</f>
        <v/>
      </c>
      <c r="B222" s="345">
        <f>BDD!B219</f>
        <v>0</v>
      </c>
      <c r="C222" s="346">
        <f>BDD!G219</f>
        <v>0</v>
      </c>
      <c r="D222" s="347">
        <f>BDD!H219</f>
        <v>0</v>
      </c>
      <c r="E222" s="348" t="str">
        <f>IF(BDD!I219="", "", "X")</f>
        <v/>
      </c>
      <c r="F222" s="348" t="str">
        <f>IF(BDD!J219="", "", "X")</f>
        <v/>
      </c>
      <c r="G222" s="348" t="str">
        <f>IF(BDD!K219="", "", "X")</f>
        <v/>
      </c>
      <c r="H222" s="348">
        <f>BDD!C219</f>
        <v>0</v>
      </c>
    </row>
    <row r="223" spans="1:8" x14ac:dyDescent="0.15">
      <c r="A223" s="368" t="str">
        <f>IF(ADMIN1!X230=0, "", ADMIN1!X230)</f>
        <v/>
      </c>
      <c r="B223" s="345">
        <f>BDD!B220</f>
        <v>0</v>
      </c>
      <c r="C223" s="346">
        <f>BDD!G220</f>
        <v>0</v>
      </c>
      <c r="D223" s="347">
        <f>BDD!H220</f>
        <v>0</v>
      </c>
      <c r="E223" s="348" t="str">
        <f>IF(BDD!I220="", "", "X")</f>
        <v/>
      </c>
      <c r="F223" s="348" t="str">
        <f>IF(BDD!J220="", "", "X")</f>
        <v/>
      </c>
      <c r="G223" s="348" t="str">
        <f>IF(BDD!K220="", "", "X")</f>
        <v/>
      </c>
      <c r="H223" s="348">
        <f>BDD!C220</f>
        <v>0</v>
      </c>
    </row>
    <row r="224" spans="1:8" x14ac:dyDescent="0.15">
      <c r="A224" s="368" t="str">
        <f>IF(ADMIN1!X231=0, "", ADMIN1!X231)</f>
        <v/>
      </c>
      <c r="B224" s="345">
        <f>BDD!B221</f>
        <v>0</v>
      </c>
      <c r="C224" s="346">
        <f>BDD!G221</f>
        <v>0</v>
      </c>
      <c r="D224" s="347">
        <f>BDD!H221</f>
        <v>0</v>
      </c>
      <c r="E224" s="348" t="str">
        <f>IF(BDD!I221="", "", "X")</f>
        <v/>
      </c>
      <c r="F224" s="348" t="str">
        <f>IF(BDD!J221="", "", "X")</f>
        <v/>
      </c>
      <c r="G224" s="348" t="str">
        <f>IF(BDD!K221="", "", "X")</f>
        <v/>
      </c>
      <c r="H224" s="348">
        <f>BDD!C221</f>
        <v>0</v>
      </c>
    </row>
    <row r="225" spans="1:8" x14ac:dyDescent="0.15">
      <c r="A225" s="368" t="str">
        <f>IF(ADMIN1!X232=0, "", ADMIN1!X232)</f>
        <v/>
      </c>
      <c r="B225" s="345">
        <f>BDD!B222</f>
        <v>0</v>
      </c>
      <c r="C225" s="346">
        <f>BDD!G222</f>
        <v>0</v>
      </c>
      <c r="D225" s="347">
        <f>BDD!H222</f>
        <v>0</v>
      </c>
      <c r="E225" s="348" t="str">
        <f>IF(BDD!I222="", "", "X")</f>
        <v/>
      </c>
      <c r="F225" s="348" t="str">
        <f>IF(BDD!J222="", "", "X")</f>
        <v/>
      </c>
      <c r="G225" s="348" t="str">
        <f>IF(BDD!K222="", "", "X")</f>
        <v/>
      </c>
      <c r="H225" s="348">
        <f>BDD!C222</f>
        <v>0</v>
      </c>
    </row>
    <row r="226" spans="1:8" x14ac:dyDescent="0.15">
      <c r="A226" s="368" t="str">
        <f>IF(ADMIN1!X233=0, "", ADMIN1!X233)</f>
        <v/>
      </c>
      <c r="B226" s="345">
        <f>BDD!B223</f>
        <v>0</v>
      </c>
      <c r="C226" s="346">
        <f>BDD!G223</f>
        <v>0</v>
      </c>
      <c r="D226" s="347">
        <f>BDD!H223</f>
        <v>0</v>
      </c>
      <c r="E226" s="348" t="str">
        <f>IF(BDD!I223="", "", "X")</f>
        <v/>
      </c>
      <c r="F226" s="348" t="str">
        <f>IF(BDD!J223="", "", "X")</f>
        <v/>
      </c>
      <c r="G226" s="348" t="str">
        <f>IF(BDD!K223="", "", "X")</f>
        <v/>
      </c>
      <c r="H226" s="348">
        <f>BDD!C223</f>
        <v>0</v>
      </c>
    </row>
    <row r="227" spans="1:8" x14ac:dyDescent="0.15">
      <c r="A227" s="368" t="str">
        <f>IF(ADMIN1!X234=0, "", ADMIN1!X234)</f>
        <v/>
      </c>
      <c r="B227" s="345">
        <f>BDD!B224</f>
        <v>0</v>
      </c>
      <c r="C227" s="346">
        <f>BDD!G224</f>
        <v>0</v>
      </c>
      <c r="D227" s="347">
        <f>BDD!H224</f>
        <v>0</v>
      </c>
      <c r="E227" s="348" t="str">
        <f>IF(BDD!I224="", "", "X")</f>
        <v/>
      </c>
      <c r="F227" s="348" t="str">
        <f>IF(BDD!J224="", "", "X")</f>
        <v/>
      </c>
      <c r="G227" s="348" t="str">
        <f>IF(BDD!K224="", "", "X")</f>
        <v/>
      </c>
      <c r="H227" s="348">
        <f>BDD!C224</f>
        <v>0</v>
      </c>
    </row>
    <row r="228" spans="1:8" x14ac:dyDescent="0.15">
      <c r="A228" s="368" t="str">
        <f>IF(ADMIN1!X235=0, "", ADMIN1!X235)</f>
        <v/>
      </c>
      <c r="B228" s="345">
        <f>BDD!B225</f>
        <v>0</v>
      </c>
      <c r="C228" s="346">
        <f>BDD!G225</f>
        <v>0</v>
      </c>
      <c r="D228" s="347">
        <f>BDD!H225</f>
        <v>0</v>
      </c>
      <c r="E228" s="348" t="str">
        <f>IF(BDD!I225="", "", "X")</f>
        <v/>
      </c>
      <c r="F228" s="348" t="str">
        <f>IF(BDD!J225="", "", "X")</f>
        <v/>
      </c>
      <c r="G228" s="348" t="str">
        <f>IF(BDD!K225="", "", "X")</f>
        <v/>
      </c>
      <c r="H228" s="348">
        <f>BDD!C225</f>
        <v>0</v>
      </c>
    </row>
    <row r="229" spans="1:8" x14ac:dyDescent="0.15">
      <c r="A229" s="368" t="str">
        <f>IF(ADMIN1!X236=0, "", ADMIN1!X236)</f>
        <v/>
      </c>
      <c r="B229" s="345">
        <f>BDD!B226</f>
        <v>0</v>
      </c>
      <c r="C229" s="346">
        <f>BDD!G226</f>
        <v>0</v>
      </c>
      <c r="D229" s="347">
        <f>BDD!H226</f>
        <v>0</v>
      </c>
      <c r="E229" s="348" t="str">
        <f>IF(BDD!I226="", "", "X")</f>
        <v/>
      </c>
      <c r="F229" s="348" t="str">
        <f>IF(BDD!J226="", "", "X")</f>
        <v/>
      </c>
      <c r="G229" s="348" t="str">
        <f>IF(BDD!K226="", "", "X")</f>
        <v/>
      </c>
      <c r="H229" s="348">
        <f>BDD!C226</f>
        <v>0</v>
      </c>
    </row>
    <row r="230" spans="1:8" x14ac:dyDescent="0.15">
      <c r="A230" s="368" t="str">
        <f>IF(ADMIN1!X237=0, "", ADMIN1!X237)</f>
        <v/>
      </c>
      <c r="B230" s="345">
        <f>BDD!B227</f>
        <v>0</v>
      </c>
      <c r="C230" s="346">
        <f>BDD!G227</f>
        <v>0</v>
      </c>
      <c r="D230" s="347">
        <f>BDD!H227</f>
        <v>0</v>
      </c>
      <c r="E230" s="348" t="str">
        <f>IF(BDD!I227="", "", "X")</f>
        <v/>
      </c>
      <c r="F230" s="348" t="str">
        <f>IF(BDD!J227="", "", "X")</f>
        <v/>
      </c>
      <c r="G230" s="348" t="str">
        <f>IF(BDD!K227="", "", "X")</f>
        <v/>
      </c>
      <c r="H230" s="348">
        <f>BDD!C227</f>
        <v>0</v>
      </c>
    </row>
    <row r="231" spans="1:8" x14ac:dyDescent="0.15">
      <c r="A231" s="368" t="str">
        <f>IF(ADMIN1!X238=0, "", ADMIN1!X238)</f>
        <v/>
      </c>
      <c r="B231" s="345">
        <f>BDD!B228</f>
        <v>0</v>
      </c>
      <c r="C231" s="346">
        <f>BDD!G228</f>
        <v>0</v>
      </c>
      <c r="D231" s="347">
        <f>BDD!H228</f>
        <v>0</v>
      </c>
      <c r="E231" s="348" t="str">
        <f>IF(BDD!I228="", "", "X")</f>
        <v/>
      </c>
      <c r="F231" s="348" t="str">
        <f>IF(BDD!J228="", "", "X")</f>
        <v/>
      </c>
      <c r="G231" s="348" t="str">
        <f>IF(BDD!K228="", "", "X")</f>
        <v/>
      </c>
      <c r="H231" s="348">
        <f>BDD!C228</f>
        <v>0</v>
      </c>
    </row>
    <row r="232" spans="1:8" x14ac:dyDescent="0.15">
      <c r="A232" s="368" t="str">
        <f>IF(ADMIN1!X239=0, "", ADMIN1!X239)</f>
        <v/>
      </c>
      <c r="B232" s="345">
        <f>BDD!B229</f>
        <v>0</v>
      </c>
      <c r="C232" s="346">
        <f>BDD!G229</f>
        <v>0</v>
      </c>
      <c r="D232" s="347">
        <f>BDD!H229</f>
        <v>0</v>
      </c>
      <c r="E232" s="348" t="str">
        <f>IF(BDD!I229="", "", "X")</f>
        <v/>
      </c>
      <c r="F232" s="348" t="str">
        <f>IF(BDD!J229="", "", "X")</f>
        <v/>
      </c>
      <c r="G232" s="348" t="str">
        <f>IF(BDD!K229="", "", "X")</f>
        <v/>
      </c>
      <c r="H232" s="348">
        <f>BDD!C229</f>
        <v>0</v>
      </c>
    </row>
    <row r="233" spans="1:8" x14ac:dyDescent="0.15">
      <c r="A233" s="368" t="str">
        <f>IF(ADMIN1!X240=0, "", ADMIN1!X240)</f>
        <v/>
      </c>
      <c r="B233" s="345">
        <f>BDD!B230</f>
        <v>0</v>
      </c>
      <c r="C233" s="346">
        <f>BDD!G230</f>
        <v>0</v>
      </c>
      <c r="D233" s="347">
        <f>BDD!H230</f>
        <v>0</v>
      </c>
      <c r="E233" s="348" t="str">
        <f>IF(BDD!I230="", "", "X")</f>
        <v/>
      </c>
      <c r="F233" s="348" t="str">
        <f>IF(BDD!J230="", "", "X")</f>
        <v/>
      </c>
      <c r="G233" s="348" t="str">
        <f>IF(BDD!K230="", "", "X")</f>
        <v/>
      </c>
      <c r="H233" s="348">
        <f>BDD!C230</f>
        <v>0</v>
      </c>
    </row>
    <row r="234" spans="1:8" x14ac:dyDescent="0.15">
      <c r="A234" s="368" t="str">
        <f>IF(ADMIN1!X241=0, "", ADMIN1!X241)</f>
        <v/>
      </c>
      <c r="B234" s="345">
        <f>BDD!B231</f>
        <v>0</v>
      </c>
      <c r="C234" s="346">
        <f>BDD!G231</f>
        <v>0</v>
      </c>
      <c r="D234" s="347">
        <f>BDD!H231</f>
        <v>0</v>
      </c>
      <c r="E234" s="348" t="str">
        <f>IF(BDD!I231="", "", "X")</f>
        <v/>
      </c>
      <c r="F234" s="348" t="str">
        <f>IF(BDD!J231="", "", "X")</f>
        <v/>
      </c>
      <c r="G234" s="348" t="str">
        <f>IF(BDD!K231="", "", "X")</f>
        <v/>
      </c>
      <c r="H234" s="348">
        <f>BDD!C231</f>
        <v>0</v>
      </c>
    </row>
    <row r="235" spans="1:8" x14ac:dyDescent="0.15">
      <c r="A235" s="368" t="str">
        <f>IF(ADMIN1!X242=0, "", ADMIN1!X242)</f>
        <v/>
      </c>
      <c r="B235" s="345">
        <f>BDD!B232</f>
        <v>0</v>
      </c>
      <c r="C235" s="346">
        <f>BDD!G232</f>
        <v>0</v>
      </c>
      <c r="D235" s="347">
        <f>BDD!H232</f>
        <v>0</v>
      </c>
      <c r="E235" s="348" t="str">
        <f>IF(BDD!I232="", "", "X")</f>
        <v/>
      </c>
      <c r="F235" s="348" t="str">
        <f>IF(BDD!J232="", "", "X")</f>
        <v/>
      </c>
      <c r="G235" s="348" t="str">
        <f>IF(BDD!K232="", "", "X")</f>
        <v/>
      </c>
      <c r="H235" s="348">
        <f>BDD!C232</f>
        <v>0</v>
      </c>
    </row>
    <row r="236" spans="1:8" x14ac:dyDescent="0.15">
      <c r="A236" s="368" t="str">
        <f>IF(ADMIN1!X243=0, "", ADMIN1!X243)</f>
        <v/>
      </c>
      <c r="B236" s="345">
        <f>BDD!B233</f>
        <v>0</v>
      </c>
      <c r="C236" s="346">
        <f>BDD!G233</f>
        <v>0</v>
      </c>
      <c r="D236" s="347">
        <f>BDD!H233</f>
        <v>0</v>
      </c>
      <c r="E236" s="348" t="str">
        <f>IF(BDD!I233="", "", "X")</f>
        <v/>
      </c>
      <c r="F236" s="348" t="str">
        <f>IF(BDD!J233="", "", "X")</f>
        <v/>
      </c>
      <c r="G236" s="348" t="str">
        <f>IF(BDD!K233="", "", "X")</f>
        <v/>
      </c>
      <c r="H236" s="348">
        <f>BDD!C233</f>
        <v>0</v>
      </c>
    </row>
    <row r="237" spans="1:8" x14ac:dyDescent="0.15">
      <c r="A237" s="368" t="str">
        <f>IF(ADMIN1!X244=0, "", ADMIN1!X244)</f>
        <v/>
      </c>
      <c r="B237" s="345">
        <f>BDD!B234</f>
        <v>0</v>
      </c>
      <c r="C237" s="346">
        <f>BDD!G234</f>
        <v>0</v>
      </c>
      <c r="D237" s="347">
        <f>BDD!H234</f>
        <v>0</v>
      </c>
      <c r="E237" s="348" t="str">
        <f>IF(BDD!I234="", "", "X")</f>
        <v/>
      </c>
      <c r="F237" s="348" t="str">
        <f>IF(BDD!J234="", "", "X")</f>
        <v/>
      </c>
      <c r="G237" s="348" t="str">
        <f>IF(BDD!K234="", "", "X")</f>
        <v/>
      </c>
      <c r="H237" s="348">
        <f>BDD!C234</f>
        <v>0</v>
      </c>
    </row>
    <row r="238" spans="1:8" x14ac:dyDescent="0.15">
      <c r="A238" s="368" t="str">
        <f>IF(ADMIN1!X245=0, "", ADMIN1!X245)</f>
        <v/>
      </c>
      <c r="B238" s="345">
        <f>BDD!B235</f>
        <v>0</v>
      </c>
      <c r="C238" s="346">
        <f>BDD!G235</f>
        <v>0</v>
      </c>
      <c r="D238" s="347">
        <f>BDD!H235</f>
        <v>0</v>
      </c>
      <c r="E238" s="348" t="str">
        <f>IF(BDD!I235="", "", "X")</f>
        <v/>
      </c>
      <c r="F238" s="348" t="str">
        <f>IF(BDD!J235="", "", "X")</f>
        <v/>
      </c>
      <c r="G238" s="348" t="str">
        <f>IF(BDD!K235="", "", "X")</f>
        <v/>
      </c>
      <c r="H238" s="348">
        <f>BDD!C235</f>
        <v>0</v>
      </c>
    </row>
    <row r="239" spans="1:8" x14ac:dyDescent="0.15">
      <c r="A239" s="368" t="str">
        <f>IF(ADMIN1!X246=0, "", ADMIN1!X246)</f>
        <v/>
      </c>
      <c r="B239" s="345">
        <f>BDD!B236</f>
        <v>0</v>
      </c>
      <c r="C239" s="346">
        <f>BDD!G236</f>
        <v>0</v>
      </c>
      <c r="D239" s="347">
        <f>BDD!H236</f>
        <v>0</v>
      </c>
      <c r="E239" s="348" t="str">
        <f>IF(BDD!I236="", "", "X")</f>
        <v/>
      </c>
      <c r="F239" s="348" t="str">
        <f>IF(BDD!J236="", "", "X")</f>
        <v/>
      </c>
      <c r="G239" s="348" t="str">
        <f>IF(BDD!K236="", "", "X")</f>
        <v/>
      </c>
      <c r="H239" s="348">
        <f>BDD!C236</f>
        <v>0</v>
      </c>
    </row>
    <row r="240" spans="1:8" x14ac:dyDescent="0.15">
      <c r="A240" s="368" t="str">
        <f>IF(ADMIN1!X247=0, "", ADMIN1!X247)</f>
        <v/>
      </c>
      <c r="B240" s="345">
        <f>BDD!B237</f>
        <v>0</v>
      </c>
      <c r="C240" s="346">
        <f>BDD!G237</f>
        <v>0</v>
      </c>
      <c r="D240" s="347">
        <f>BDD!H237</f>
        <v>0</v>
      </c>
      <c r="E240" s="348" t="str">
        <f>IF(BDD!I237="", "", "X")</f>
        <v/>
      </c>
      <c r="F240" s="348" t="str">
        <f>IF(BDD!J237="", "", "X")</f>
        <v/>
      </c>
      <c r="G240" s="348" t="str">
        <f>IF(BDD!K237="", "", "X")</f>
        <v/>
      </c>
      <c r="H240" s="348">
        <f>BDD!C237</f>
        <v>0</v>
      </c>
    </row>
    <row r="241" spans="1:8" x14ac:dyDescent="0.15">
      <c r="A241" s="368" t="str">
        <f>IF(ADMIN1!X248=0, "", ADMIN1!X248)</f>
        <v/>
      </c>
      <c r="B241" s="345">
        <f>BDD!B238</f>
        <v>0</v>
      </c>
      <c r="C241" s="346">
        <f>BDD!G238</f>
        <v>0</v>
      </c>
      <c r="D241" s="347">
        <f>BDD!H238</f>
        <v>0</v>
      </c>
      <c r="E241" s="348" t="str">
        <f>IF(BDD!I238="", "", "X")</f>
        <v/>
      </c>
      <c r="F241" s="348" t="str">
        <f>IF(BDD!J238="", "", "X")</f>
        <v/>
      </c>
      <c r="G241" s="348" t="str">
        <f>IF(BDD!K238="", "", "X")</f>
        <v/>
      </c>
      <c r="H241" s="348">
        <f>BDD!C238</f>
        <v>0</v>
      </c>
    </row>
    <row r="242" spans="1:8" x14ac:dyDescent="0.15">
      <c r="A242" s="368" t="str">
        <f>IF(ADMIN1!X249=0, "", ADMIN1!X249)</f>
        <v/>
      </c>
      <c r="B242" s="345">
        <f>BDD!B239</f>
        <v>0</v>
      </c>
      <c r="C242" s="346">
        <f>BDD!G239</f>
        <v>0</v>
      </c>
      <c r="D242" s="347">
        <f>BDD!H239</f>
        <v>0</v>
      </c>
      <c r="E242" s="348" t="str">
        <f>IF(BDD!I239="", "", "X")</f>
        <v/>
      </c>
      <c r="F242" s="348" t="str">
        <f>IF(BDD!J239="", "", "X")</f>
        <v/>
      </c>
      <c r="G242" s="348" t="str">
        <f>IF(BDD!K239="", "", "X")</f>
        <v/>
      </c>
      <c r="H242" s="348">
        <f>BDD!C239</f>
        <v>0</v>
      </c>
    </row>
    <row r="243" spans="1:8" x14ac:dyDescent="0.15">
      <c r="A243" s="368" t="str">
        <f>IF(ADMIN1!X250=0, "", ADMIN1!X250)</f>
        <v/>
      </c>
      <c r="B243" s="345">
        <f>BDD!B240</f>
        <v>0</v>
      </c>
      <c r="C243" s="346">
        <f>BDD!G240</f>
        <v>0</v>
      </c>
      <c r="D243" s="347">
        <f>BDD!H240</f>
        <v>0</v>
      </c>
      <c r="E243" s="348" t="str">
        <f>IF(BDD!I240="", "", "X")</f>
        <v/>
      </c>
      <c r="F243" s="348" t="str">
        <f>IF(BDD!J240="", "", "X")</f>
        <v/>
      </c>
      <c r="G243" s="348" t="str">
        <f>IF(BDD!K240="", "", "X")</f>
        <v/>
      </c>
      <c r="H243" s="348">
        <f>BDD!C240</f>
        <v>0</v>
      </c>
    </row>
    <row r="244" spans="1:8" x14ac:dyDescent="0.15">
      <c r="A244" s="368" t="str">
        <f>IF(ADMIN1!X251=0, "", ADMIN1!X251)</f>
        <v/>
      </c>
      <c r="B244" s="345">
        <f>BDD!B241</f>
        <v>0</v>
      </c>
      <c r="C244" s="346">
        <f>BDD!G241</f>
        <v>0</v>
      </c>
      <c r="D244" s="347">
        <f>BDD!H241</f>
        <v>0</v>
      </c>
      <c r="E244" s="348" t="str">
        <f>IF(BDD!I241="", "", "X")</f>
        <v/>
      </c>
      <c r="F244" s="348" t="str">
        <f>IF(BDD!J241="", "", "X")</f>
        <v/>
      </c>
      <c r="G244" s="348" t="str">
        <f>IF(BDD!K241="", "", "X")</f>
        <v/>
      </c>
      <c r="H244" s="348">
        <f>BDD!C241</f>
        <v>0</v>
      </c>
    </row>
    <row r="245" spans="1:8" x14ac:dyDescent="0.15">
      <c r="A245" s="368" t="str">
        <f>IF(ADMIN1!X252=0, "", ADMIN1!X252)</f>
        <v/>
      </c>
      <c r="B245" s="345">
        <f>BDD!B242</f>
        <v>0</v>
      </c>
      <c r="C245" s="346">
        <f>BDD!G242</f>
        <v>0</v>
      </c>
      <c r="D245" s="347">
        <f>BDD!H242</f>
        <v>0</v>
      </c>
      <c r="E245" s="348" t="str">
        <f>IF(BDD!I242="", "", "X")</f>
        <v/>
      </c>
      <c r="F245" s="348" t="str">
        <f>IF(BDD!J242="", "", "X")</f>
        <v/>
      </c>
      <c r="G245" s="348" t="str">
        <f>IF(BDD!K242="", "", "X")</f>
        <v/>
      </c>
      <c r="H245" s="348">
        <f>BDD!C242</f>
        <v>0</v>
      </c>
    </row>
    <row r="246" spans="1:8" x14ac:dyDescent="0.15">
      <c r="A246" s="368" t="str">
        <f>IF(ADMIN1!X253=0, "", ADMIN1!X253)</f>
        <v/>
      </c>
      <c r="B246" s="345">
        <f>BDD!B243</f>
        <v>0</v>
      </c>
      <c r="C246" s="346">
        <f>BDD!G243</f>
        <v>0</v>
      </c>
      <c r="D246" s="347">
        <f>BDD!H243</f>
        <v>0</v>
      </c>
      <c r="E246" s="348" t="str">
        <f>IF(BDD!I243="", "", "X")</f>
        <v/>
      </c>
      <c r="F246" s="348" t="str">
        <f>IF(BDD!J243="", "", "X")</f>
        <v/>
      </c>
      <c r="G246" s="348" t="str">
        <f>IF(BDD!K243="", "", "X")</f>
        <v/>
      </c>
      <c r="H246" s="348">
        <f>BDD!C243</f>
        <v>0</v>
      </c>
    </row>
    <row r="247" spans="1:8" x14ac:dyDescent="0.15">
      <c r="A247" s="368" t="str">
        <f>IF(ADMIN1!X254=0, "", ADMIN1!X254)</f>
        <v/>
      </c>
      <c r="B247" s="345">
        <f>BDD!B244</f>
        <v>0</v>
      </c>
      <c r="C247" s="346">
        <f>BDD!G244</f>
        <v>0</v>
      </c>
      <c r="D247" s="347">
        <f>BDD!H244</f>
        <v>0</v>
      </c>
      <c r="E247" s="348" t="str">
        <f>IF(BDD!I244="", "", "X")</f>
        <v/>
      </c>
      <c r="F247" s="348" t="str">
        <f>IF(BDD!J244="", "", "X")</f>
        <v/>
      </c>
      <c r="G247" s="348" t="str">
        <f>IF(BDD!K244="", "", "X")</f>
        <v/>
      </c>
      <c r="H247" s="348">
        <f>BDD!C244</f>
        <v>0</v>
      </c>
    </row>
    <row r="248" spans="1:8" x14ac:dyDescent="0.15">
      <c r="A248" s="368" t="str">
        <f>IF(ADMIN1!X255=0, "", ADMIN1!X255)</f>
        <v/>
      </c>
      <c r="B248" s="345">
        <f>BDD!B245</f>
        <v>0</v>
      </c>
      <c r="C248" s="346">
        <f>BDD!G245</f>
        <v>0</v>
      </c>
      <c r="D248" s="347">
        <f>BDD!H245</f>
        <v>0</v>
      </c>
      <c r="E248" s="348" t="str">
        <f>IF(BDD!I245="", "", "X")</f>
        <v/>
      </c>
      <c r="F248" s="348" t="str">
        <f>IF(BDD!J245="", "", "X")</f>
        <v/>
      </c>
      <c r="G248" s="348" t="str">
        <f>IF(BDD!K245="", "", "X")</f>
        <v/>
      </c>
      <c r="H248" s="348">
        <f>BDD!C245</f>
        <v>0</v>
      </c>
    </row>
    <row r="249" spans="1:8" x14ac:dyDescent="0.15">
      <c r="A249" s="368" t="str">
        <f>IF(ADMIN1!X256=0, "", ADMIN1!X256)</f>
        <v/>
      </c>
      <c r="B249" s="345">
        <f>BDD!B246</f>
        <v>0</v>
      </c>
      <c r="C249" s="346">
        <f>BDD!G246</f>
        <v>0</v>
      </c>
      <c r="D249" s="347">
        <f>BDD!H246</f>
        <v>0</v>
      </c>
      <c r="E249" s="348" t="str">
        <f>IF(BDD!I246="", "", "X")</f>
        <v/>
      </c>
      <c r="F249" s="348" t="str">
        <f>IF(BDD!J246="", "", "X")</f>
        <v/>
      </c>
      <c r="G249" s="348" t="str">
        <f>IF(BDD!K246="", "", "X")</f>
        <v/>
      </c>
      <c r="H249" s="348">
        <f>BDD!C246</f>
        <v>0</v>
      </c>
    </row>
    <row r="250" spans="1:8" x14ac:dyDescent="0.15">
      <c r="A250" s="368" t="str">
        <f>IF(ADMIN1!X257=0, "", ADMIN1!X257)</f>
        <v/>
      </c>
      <c r="B250" s="345">
        <f>BDD!B247</f>
        <v>0</v>
      </c>
      <c r="C250" s="346">
        <f>BDD!G247</f>
        <v>0</v>
      </c>
      <c r="D250" s="347">
        <f>BDD!H247</f>
        <v>0</v>
      </c>
      <c r="E250" s="348" t="str">
        <f>IF(BDD!I247="", "", "X")</f>
        <v/>
      </c>
      <c r="F250" s="348" t="str">
        <f>IF(BDD!J247="", "", "X")</f>
        <v/>
      </c>
      <c r="G250" s="348" t="str">
        <f>IF(BDD!K247="", "", "X")</f>
        <v/>
      </c>
      <c r="H250" s="348">
        <f>BDD!C247</f>
        <v>0</v>
      </c>
    </row>
    <row r="251" spans="1:8" x14ac:dyDescent="0.15">
      <c r="A251" s="368" t="str">
        <f>IF(ADMIN1!X258=0, "", ADMIN1!X258)</f>
        <v/>
      </c>
      <c r="B251" s="345">
        <f>BDD!B248</f>
        <v>0</v>
      </c>
      <c r="C251" s="346">
        <f>BDD!G248</f>
        <v>0</v>
      </c>
      <c r="D251" s="347">
        <f>BDD!H248</f>
        <v>0</v>
      </c>
      <c r="E251" s="348" t="str">
        <f>IF(BDD!I248="", "", "X")</f>
        <v/>
      </c>
      <c r="F251" s="348" t="str">
        <f>IF(BDD!J248="", "", "X")</f>
        <v/>
      </c>
      <c r="G251" s="348" t="str">
        <f>IF(BDD!K248="", "", "X")</f>
        <v/>
      </c>
      <c r="H251" s="348">
        <f>BDD!C248</f>
        <v>0</v>
      </c>
    </row>
    <row r="252" spans="1:8" x14ac:dyDescent="0.15">
      <c r="A252" s="368" t="str">
        <f>IF(ADMIN1!X259=0, "", ADMIN1!X259)</f>
        <v/>
      </c>
      <c r="B252" s="345">
        <f>BDD!B249</f>
        <v>0</v>
      </c>
      <c r="C252" s="346">
        <f>BDD!G249</f>
        <v>0</v>
      </c>
      <c r="D252" s="347">
        <f>BDD!H249</f>
        <v>0</v>
      </c>
      <c r="E252" s="348" t="str">
        <f>IF(BDD!I249="", "", "X")</f>
        <v/>
      </c>
      <c r="F252" s="348" t="str">
        <f>IF(BDD!J249="", "", "X")</f>
        <v/>
      </c>
      <c r="G252" s="348" t="str">
        <f>IF(BDD!K249="", "", "X")</f>
        <v/>
      </c>
      <c r="H252" s="348">
        <f>BDD!C249</f>
        <v>0</v>
      </c>
    </row>
    <row r="253" spans="1:8" x14ac:dyDescent="0.15">
      <c r="A253" s="368" t="str">
        <f>IF(ADMIN1!X260=0, "", ADMIN1!X260)</f>
        <v/>
      </c>
      <c r="B253" s="345">
        <f>BDD!B250</f>
        <v>0</v>
      </c>
      <c r="C253" s="346">
        <f>BDD!G250</f>
        <v>0</v>
      </c>
      <c r="D253" s="347">
        <f>BDD!H250</f>
        <v>0</v>
      </c>
      <c r="E253" s="348" t="str">
        <f>IF(BDD!I250="", "", "X")</f>
        <v/>
      </c>
      <c r="F253" s="348" t="str">
        <f>IF(BDD!J250="", "", "X")</f>
        <v/>
      </c>
      <c r="G253" s="348" t="str">
        <f>IF(BDD!K250="", "", "X")</f>
        <v/>
      </c>
      <c r="H253" s="348">
        <f>BDD!C250</f>
        <v>0</v>
      </c>
    </row>
    <row r="254" spans="1:8" x14ac:dyDescent="0.15">
      <c r="A254" s="368" t="str">
        <f>IF(ADMIN1!X261=0, "", ADMIN1!X261)</f>
        <v/>
      </c>
      <c r="E254" s="348" t="str">
        <f>IF(BDD!I250="", "", "X")</f>
        <v/>
      </c>
    </row>
  </sheetData>
  <sheetProtection algorithmName="SHA-512" hashValue="0bci31txJg1BVQ6d9Xb551kF0L5cvQXLZKixRBWiRmeuRB7rPkffcELGQJshgjqA7x3fvXT1xz2zr8wdasJCrQ==" saltValue="tp6jXXxqGDQh2idZX+Bg6Q==" spinCount="100000" sheet="1" objects="1" scenarios="1"/>
  <autoFilter ref="B4:G254" xr:uid="{F8ACE538-B882-3B44-8157-5B9F231EF8A5}"/>
  <mergeCells count="3">
    <mergeCell ref="A1:H1"/>
    <mergeCell ref="A2:H2"/>
    <mergeCell ref="A3:H3"/>
  </mergeCells>
  <printOptions horizontalCentered="1"/>
  <pageMargins left="0" right="0" top="0" bottom="0" header="0" footer="0"/>
  <pageSetup paperSize="0" scale="13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4"/>
  <dimension ref="A1:I24"/>
  <sheetViews>
    <sheetView showGridLines="0" zoomScale="150" workbookViewId="0">
      <selection activeCell="G24" sqref="G24"/>
    </sheetView>
  </sheetViews>
  <sheetFormatPr baseColWidth="10" defaultColWidth="0" defaultRowHeight="15" zeroHeight="1" x14ac:dyDescent="0.2"/>
  <cols>
    <col min="1" max="1" width="12.33203125" style="4" bestFit="1" customWidth="1"/>
    <col min="2" max="2" width="12" style="4" bestFit="1" customWidth="1"/>
    <col min="3" max="3" width="27.5" bestFit="1" customWidth="1"/>
    <col min="4" max="4" width="2.5" customWidth="1"/>
    <col min="5" max="5" width="13.83203125" style="3" customWidth="1"/>
    <col min="6" max="6" width="11.5" style="3" customWidth="1"/>
    <col min="7" max="7" width="27.5" style="3" customWidth="1"/>
    <col min="8" max="8" width="11.5" style="3" customWidth="1"/>
    <col min="9" max="9" width="0" hidden="1" customWidth="1"/>
    <col min="10" max="16384" width="11.5" hidden="1"/>
  </cols>
  <sheetData>
    <row r="1" spans="1:8" s="4" customFormat="1" x14ac:dyDescent="0.2">
      <c r="B1" s="623" t="s">
        <v>140</v>
      </c>
      <c r="C1" s="273" t="s">
        <v>102</v>
      </c>
      <c r="E1" s="3"/>
      <c r="F1" s="624" t="s">
        <v>399</v>
      </c>
      <c r="G1" s="626" t="s">
        <v>142</v>
      </c>
      <c r="H1" s="3"/>
    </row>
    <row r="2" spans="1:8" x14ac:dyDescent="0.2">
      <c r="B2" s="623"/>
      <c r="C2" s="316" t="e">
        <f>ADMIN1!AT9</f>
        <v>#DIV/0!</v>
      </c>
      <c r="D2" s="4"/>
      <c r="F2" s="625"/>
      <c r="G2" s="627"/>
      <c r="H2" s="73"/>
    </row>
    <row r="3" spans="1:8" x14ac:dyDescent="0.2">
      <c r="A3" s="306" t="s">
        <v>400</v>
      </c>
      <c r="B3" s="306">
        <v>1</v>
      </c>
      <c r="C3" s="307" t="str">
        <f>ADMIN1!AV11</f>
        <v>"À REMPLIR"</v>
      </c>
      <c r="D3" s="308"/>
      <c r="E3" s="309" t="e">
        <f>ADMIN1!AX7</f>
        <v>#VALUE!</v>
      </c>
      <c r="F3" s="310">
        <v>1</v>
      </c>
      <c r="G3" s="404" t="str">
        <f>COMMANDE!E10</f>
        <v>"À REMPLIR"</v>
      </c>
      <c r="H3" s="274"/>
    </row>
    <row r="4" spans="1:8" x14ac:dyDescent="0.2">
      <c r="A4" s="628" t="s">
        <v>554</v>
      </c>
      <c r="B4" s="311">
        <v>2</v>
      </c>
      <c r="C4" s="312" t="str">
        <f>ADMIN1!AY10</f>
        <v>"Prénom NOM"</v>
      </c>
      <c r="D4" s="313"/>
      <c r="E4" s="314" t="e">
        <f>ADMIN1!BA9</f>
        <v>#VALUE!</v>
      </c>
      <c r="F4" s="315">
        <v>2</v>
      </c>
      <c r="G4" s="400" t="str">
        <f>COMMANDE!Q$8</f>
        <v>"Email"</v>
      </c>
      <c r="H4" s="274"/>
    </row>
    <row r="5" spans="1:8" x14ac:dyDescent="0.2">
      <c r="A5" s="629"/>
      <c r="B5" s="306">
        <v>3</v>
      </c>
      <c r="C5" s="307" t="str">
        <f>ADMIN1!BB10</f>
        <v>"Prénom NOM"</v>
      </c>
      <c r="D5" s="308"/>
      <c r="E5" s="309" t="e">
        <f>ADMIN1!BD9</f>
        <v>#VALUE!</v>
      </c>
      <c r="F5" s="310">
        <v>3</v>
      </c>
      <c r="G5" s="401" t="str">
        <f>COMMANDE!S8</f>
        <v>"Email"</v>
      </c>
      <c r="H5" s="274"/>
    </row>
    <row r="6" spans="1:8" x14ac:dyDescent="0.2">
      <c r="A6" s="629"/>
      <c r="B6" s="311">
        <v>4</v>
      </c>
      <c r="C6" s="312" t="str">
        <f>ADMIN1!BE10</f>
        <v>"Prénom NOM"</v>
      </c>
      <c r="D6" s="313"/>
      <c r="E6" s="314" t="e">
        <f>ADMIN1!BG9</f>
        <v>#VALUE!</v>
      </c>
      <c r="F6" s="315">
        <v>4</v>
      </c>
      <c r="G6" s="400" t="str">
        <f>COMMANDE!U8</f>
        <v>"Email"</v>
      </c>
      <c r="H6" s="274"/>
    </row>
    <row r="7" spans="1:8" x14ac:dyDescent="0.2">
      <c r="A7" s="629"/>
      <c r="B7" s="306">
        <v>5</v>
      </c>
      <c r="C7" s="307" t="str">
        <f>ADMIN1!BH10</f>
        <v>"Prénom NOM"</v>
      </c>
      <c r="D7" s="308"/>
      <c r="E7" s="309" t="e">
        <f>ADMIN1!BJ9</f>
        <v>#VALUE!</v>
      </c>
      <c r="F7" s="310">
        <v>5</v>
      </c>
      <c r="G7" s="401" t="str">
        <f>COMMANDE!W8</f>
        <v>"Email"</v>
      </c>
      <c r="H7" s="274"/>
    </row>
    <row r="8" spans="1:8" x14ac:dyDescent="0.2">
      <c r="A8" s="629"/>
      <c r="B8" s="311">
        <v>6</v>
      </c>
      <c r="C8" s="312" t="str">
        <f>ADMIN1!BK10</f>
        <v>"Prénom NOM"</v>
      </c>
      <c r="D8" s="313"/>
      <c r="E8" s="314" t="e">
        <f>ADMIN1!BM9</f>
        <v>#VALUE!</v>
      </c>
      <c r="F8" s="315">
        <v>6</v>
      </c>
      <c r="G8" s="400" t="str">
        <f>COMMANDE!Y8</f>
        <v>"Email"</v>
      </c>
      <c r="H8" s="274"/>
    </row>
    <row r="9" spans="1:8" x14ac:dyDescent="0.2">
      <c r="A9" s="629"/>
      <c r="B9" s="306">
        <v>7</v>
      </c>
      <c r="C9" s="307" t="str">
        <f>ADMIN1!BN10</f>
        <v>"Prénom NOM"</v>
      </c>
      <c r="D9" s="308"/>
      <c r="E9" s="309" t="e">
        <f>ADMIN1!BP9</f>
        <v>#VALUE!</v>
      </c>
      <c r="F9" s="310">
        <v>7</v>
      </c>
      <c r="G9" s="401" t="str">
        <f>COMMANDE!AA8</f>
        <v>"Email"</v>
      </c>
      <c r="H9" s="274"/>
    </row>
    <row r="10" spans="1:8" x14ac:dyDescent="0.2">
      <c r="A10" s="629"/>
      <c r="B10" s="311">
        <v>8</v>
      </c>
      <c r="C10" s="312" t="str">
        <f>ADMIN1!BQ10</f>
        <v>"Prénom NOM"</v>
      </c>
      <c r="D10" s="313"/>
      <c r="E10" s="314" t="e">
        <f>ADMIN1!BS9</f>
        <v>#VALUE!</v>
      </c>
      <c r="F10" s="315">
        <v>8</v>
      </c>
      <c r="G10" s="400" t="str">
        <f>COMMANDE!AC8</f>
        <v>"Email"</v>
      </c>
      <c r="H10" s="274"/>
    </row>
    <row r="11" spans="1:8" x14ac:dyDescent="0.2">
      <c r="A11" s="629"/>
      <c r="B11" s="306">
        <v>9</v>
      </c>
      <c r="C11" s="307" t="str">
        <f>ADMIN1!BT10</f>
        <v>"Prénom NOM"</v>
      </c>
      <c r="D11" s="308"/>
      <c r="E11" s="309" t="e">
        <f>ADMIN1!BV9</f>
        <v>#VALUE!</v>
      </c>
      <c r="F11" s="310">
        <v>9</v>
      </c>
      <c r="G11" s="401" t="str">
        <f>COMMANDE!AE8</f>
        <v>"Email"</v>
      </c>
      <c r="H11" s="274"/>
    </row>
    <row r="12" spans="1:8" x14ac:dyDescent="0.2">
      <c r="A12" s="629"/>
      <c r="B12" s="311">
        <v>10</v>
      </c>
      <c r="C12" s="312" t="str">
        <f>ADMIN1!BW10</f>
        <v>"Prénom NOM"</v>
      </c>
      <c r="D12" s="313"/>
      <c r="E12" s="314" t="e">
        <f>ADMIN1!BY9</f>
        <v>#VALUE!</v>
      </c>
      <c r="F12" s="315">
        <v>10</v>
      </c>
      <c r="G12" s="400" t="str">
        <f>COMMANDE!AG8</f>
        <v>"Email"</v>
      </c>
      <c r="H12" s="274"/>
    </row>
    <row r="13" spans="1:8" x14ac:dyDescent="0.2">
      <c r="A13" s="629"/>
      <c r="B13" s="306">
        <v>11</v>
      </c>
      <c r="C13" s="307" t="str">
        <f>ADMIN1!BZ10</f>
        <v>"Prénom NOM"</v>
      </c>
      <c r="D13" s="308"/>
      <c r="E13" s="309" t="e">
        <f>ADMIN1!CB9</f>
        <v>#VALUE!</v>
      </c>
      <c r="F13" s="310">
        <v>11</v>
      </c>
      <c r="G13" s="401" t="str">
        <f>COMMANDE!AI8</f>
        <v>"Email"</v>
      </c>
      <c r="H13" s="274"/>
    </row>
    <row r="14" spans="1:8" x14ac:dyDescent="0.2">
      <c r="A14" s="629"/>
      <c r="B14" s="311">
        <v>12</v>
      </c>
      <c r="C14" s="312" t="str">
        <f>ADMIN1!CC10</f>
        <v>"Prénom NOM"</v>
      </c>
      <c r="D14" s="313"/>
      <c r="E14" s="314" t="e">
        <f>ADMIN1!CE9</f>
        <v>#VALUE!</v>
      </c>
      <c r="F14" s="315">
        <v>12</v>
      </c>
      <c r="G14" s="400" t="str">
        <f>COMMANDE!AK8</f>
        <v>"Email"</v>
      </c>
      <c r="H14" s="274"/>
    </row>
    <row r="15" spans="1:8" x14ac:dyDescent="0.2">
      <c r="A15" s="629"/>
      <c r="B15" s="306">
        <v>13</v>
      </c>
      <c r="C15" s="307" t="str">
        <f>ADMIN1!CF10</f>
        <v>"Prénom NOM"</v>
      </c>
      <c r="D15" s="308"/>
      <c r="E15" s="309" t="e">
        <f>ADMIN1!CH9</f>
        <v>#VALUE!</v>
      </c>
      <c r="F15" s="310">
        <v>13</v>
      </c>
      <c r="G15" s="401" t="str">
        <f>COMMANDE!AM8</f>
        <v>"Email"</v>
      </c>
      <c r="H15" s="274"/>
    </row>
    <row r="16" spans="1:8" x14ac:dyDescent="0.2">
      <c r="A16" s="629"/>
      <c r="B16" s="311">
        <v>14</v>
      </c>
      <c r="C16" s="312" t="str">
        <f>ADMIN1!CI10</f>
        <v>"Prénom NOM"</v>
      </c>
      <c r="D16" s="313"/>
      <c r="E16" s="314" t="e">
        <f>ADMIN1!CK9</f>
        <v>#VALUE!</v>
      </c>
      <c r="F16" s="315">
        <v>14</v>
      </c>
      <c r="G16" s="400" t="str">
        <f>COMMANDE!AO8</f>
        <v>"Email"</v>
      </c>
      <c r="H16" s="274"/>
    </row>
    <row r="17" spans="1:8" x14ac:dyDescent="0.2">
      <c r="A17" s="629"/>
      <c r="B17" s="306">
        <v>15</v>
      </c>
      <c r="C17" s="307" t="str">
        <f>ADMIN1!CL10</f>
        <v>"Prénom NOM"</v>
      </c>
      <c r="D17" s="308"/>
      <c r="E17" s="309" t="e">
        <f>ADMIN1!CN9</f>
        <v>#VALUE!</v>
      </c>
      <c r="F17" s="310">
        <v>15</v>
      </c>
      <c r="G17" s="401" t="str">
        <f>COMMANDE!AQ8</f>
        <v>"Email"</v>
      </c>
      <c r="H17" s="274"/>
    </row>
    <row r="18" spans="1:8" s="4" customFormat="1" x14ac:dyDescent="0.2">
      <c r="A18" s="629"/>
      <c r="B18" s="311">
        <v>16</v>
      </c>
      <c r="C18" s="312" t="str">
        <f>COMMANDE!AS7</f>
        <v>"Prénom NOM"</v>
      </c>
      <c r="D18" s="313"/>
      <c r="E18" s="314" t="e">
        <f>ADMIN1!CQ9</f>
        <v>#VALUE!</v>
      </c>
      <c r="F18" s="315">
        <v>16</v>
      </c>
      <c r="G18" s="400" t="str">
        <f>COMMANDE!AS8</f>
        <v>"Email"</v>
      </c>
      <c r="H18" s="274"/>
    </row>
    <row r="19" spans="1:8" s="4" customFormat="1" x14ac:dyDescent="0.2">
      <c r="A19" s="629"/>
      <c r="B19" s="306">
        <v>17</v>
      </c>
      <c r="C19" s="307" t="str">
        <f>COMMANDE!AU7</f>
        <v>"Prénom NOM"</v>
      </c>
      <c r="D19" s="308"/>
      <c r="E19" s="309" t="e">
        <f>ADMIN1!CT9</f>
        <v>#VALUE!</v>
      </c>
      <c r="F19" s="310">
        <v>17</v>
      </c>
      <c r="G19" s="401" t="str">
        <f>COMMANDE!AU8</f>
        <v>"Email"</v>
      </c>
      <c r="H19" s="274"/>
    </row>
    <row r="20" spans="1:8" s="4" customFormat="1" x14ac:dyDescent="0.2">
      <c r="A20" s="629"/>
      <c r="B20" s="311">
        <v>18</v>
      </c>
      <c r="C20" s="312" t="str">
        <f>COMMANDE!AW7</f>
        <v>"Prénom NOM"</v>
      </c>
      <c r="D20" s="313"/>
      <c r="E20" s="314" t="e">
        <f>ADMIN1!CW9</f>
        <v>#VALUE!</v>
      </c>
      <c r="F20" s="315">
        <v>18</v>
      </c>
      <c r="G20" s="400" t="str">
        <f>COMMANDE!AW8</f>
        <v>"Email"</v>
      </c>
      <c r="H20" s="274"/>
    </row>
    <row r="21" spans="1:8" s="4" customFormat="1" x14ac:dyDescent="0.2">
      <c r="A21" s="629"/>
      <c r="B21" s="306">
        <v>19</v>
      </c>
      <c r="C21" s="307" t="str">
        <f>COMMANDE!AY7</f>
        <v>"Prénom NOM"</v>
      </c>
      <c r="D21" s="308"/>
      <c r="E21" s="309" t="e">
        <f>ADMIN1!CZ9</f>
        <v>#VALUE!</v>
      </c>
      <c r="F21" s="310">
        <v>19</v>
      </c>
      <c r="G21" s="401" t="str">
        <f>COMMANDE!AY8</f>
        <v>"Email"</v>
      </c>
      <c r="H21" s="274"/>
    </row>
    <row r="22" spans="1:8" s="4" customFormat="1" x14ac:dyDescent="0.2">
      <c r="A22" s="629"/>
      <c r="B22" s="311">
        <v>20</v>
      </c>
      <c r="C22" s="312" t="str">
        <f>COMMANDE!BA7</f>
        <v>"Prénom NOM"</v>
      </c>
      <c r="D22" s="313"/>
      <c r="E22" s="314" t="e">
        <f>ADMIN1!DC9</f>
        <v>#VALUE!</v>
      </c>
      <c r="F22" s="315">
        <v>20</v>
      </c>
      <c r="G22" s="400" t="str">
        <f>COMMANDE!BA8</f>
        <v>"Email"</v>
      </c>
      <c r="H22" s="274"/>
    </row>
    <row r="23" spans="1:8" hidden="1" x14ac:dyDescent="0.2">
      <c r="C23" s="4"/>
      <c r="D23" s="4"/>
    </row>
    <row r="24" spans="1:8" x14ac:dyDescent="0.2"/>
  </sheetData>
  <sheetProtection algorithmName="SHA-512" hashValue="SQrT/F04iuhd0sYv8rJU6m1GIRWI11rj3cW/bQeaVaxFTTDy0ex7w8n8NpyZItTX/6M+EE3pG9sznPmKJ3s8/Q==" saltValue="MU2ckedW70rozX3mynWfvw==" spinCount="100000" sheet="1" objects="1" scenarios="1"/>
  <mergeCells count="4">
    <mergeCell ref="B1:B2"/>
    <mergeCell ref="F1:F2"/>
    <mergeCell ref="G1:G2"/>
    <mergeCell ref="A4:A2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32</vt:i4>
      </vt:variant>
    </vt:vector>
  </HeadingPairs>
  <TitlesOfParts>
    <vt:vector size="45" baseType="lpstr">
      <vt:lpstr>AIDE</vt:lpstr>
      <vt:lpstr>COMMANDE</vt:lpstr>
      <vt:lpstr>ADMIN1</vt:lpstr>
      <vt:lpstr>ADMIN2</vt:lpstr>
      <vt:lpstr>BL</vt:lpstr>
      <vt:lpstr>FACTURE</vt:lpstr>
      <vt:lpstr>BDD</vt:lpstr>
      <vt:lpstr>CATALOGUE</vt:lpstr>
      <vt:lpstr>COMPTA</vt:lpstr>
      <vt:lpstr>POIDS</vt:lpstr>
      <vt:lpstr>PAL</vt:lpstr>
      <vt:lpstr>PEDIDO</vt:lpstr>
      <vt:lpstr>STG</vt:lpstr>
      <vt:lpstr>AVOIR</vt:lpstr>
      <vt:lpstr>DEPT</vt:lpstr>
      <vt:lpstr>FDP_1</vt:lpstr>
      <vt:lpstr>FDP_2</vt:lpstr>
      <vt:lpstr>FDP_3</vt:lpstr>
      <vt:lpstr>FDP_CMD</vt:lpstr>
      <vt:lpstr>FDP_CMD_KG</vt:lpstr>
      <vt:lpstr>FDP_FACT_AUT</vt:lpstr>
      <vt:lpstr>FDP_FACT_KG</vt:lpstr>
      <vt:lpstr>FDP_FACT_MAN</vt:lpstr>
      <vt:lpstr>FRS_ADM</vt:lpstr>
      <vt:lpstr>CATALOGUE!Impression_des_titres</vt:lpstr>
      <vt:lpstr>FACTURE!Impression_des_titres</vt:lpstr>
      <vt:lpstr>PAL!Impression_des_titres</vt:lpstr>
      <vt:lpstr>PEDIDO!Impression_des_titres</vt:lpstr>
      <vt:lpstr>POIDS!Impression_des_titres</vt:lpstr>
      <vt:lpstr>IND_GAZ</vt:lpstr>
      <vt:lpstr>PDS_CMD_ARR</vt:lpstr>
      <vt:lpstr>PDS_FACT_ARR</vt:lpstr>
      <vt:lpstr>QTE_CMD</vt:lpstr>
      <vt:lpstr>QTE_FACT</vt:lpstr>
      <vt:lpstr>RDV_SAN</vt:lpstr>
      <vt:lpstr>reduc1</vt:lpstr>
      <vt:lpstr>reduc2</vt:lpstr>
      <vt:lpstr>reduc3</vt:lpstr>
      <vt:lpstr>TOT_FACT</vt:lpstr>
      <vt:lpstr>TOT_FDP_1</vt:lpstr>
      <vt:lpstr>TOT_FDP_2</vt:lpstr>
      <vt:lpstr>TOT_FDP_3</vt:lpstr>
      <vt:lpstr>TOT_FDP_4</vt:lpstr>
      <vt:lpstr>TOT_FDP_5</vt:lpstr>
      <vt:lpstr>TOT_FDP_6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FRUITSTOCK</dc:creator>
  <cp:keywords/>
  <dc:description/>
  <cp:lastModifiedBy>Dany BREARD</cp:lastModifiedBy>
  <cp:revision>4</cp:revision>
  <cp:lastPrinted>2020-10-25T14:02:37Z</cp:lastPrinted>
  <dcterms:created xsi:type="dcterms:W3CDTF">2019-02-13T21:12:38Z</dcterms:created>
  <dcterms:modified xsi:type="dcterms:W3CDTF">2020-10-25T14:04:11Z</dcterms:modified>
  <cp:category/>
  <cp:contentStatus/>
</cp:coreProperties>
</file>