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lberto Perez\Downloads\"/>
    </mc:Choice>
  </mc:AlternateContent>
  <bookViews>
    <workbookView xWindow="0" yWindow="0" windowWidth="20490" windowHeight="7650" activeTab="1"/>
  </bookViews>
  <sheets>
    <sheet name="Hoja1" sheetId="1" r:id="rId1"/>
    <sheet name="resumenes" sheetId="2" r:id="rId2"/>
    <sheet name="banc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C9" i="1" l="1"/>
  <c r="D9" i="1"/>
  <c r="E9" i="1"/>
  <c r="F9" i="1"/>
  <c r="I9" i="1"/>
  <c r="J9" i="1"/>
  <c r="K9" i="1"/>
  <c r="B9" i="1"/>
  <c r="J17" i="1"/>
  <c r="J16" i="1"/>
  <c r="K17" i="1"/>
  <c r="K16" i="1"/>
  <c r="H19" i="1"/>
  <c r="H17" i="1"/>
  <c r="H16" i="1"/>
  <c r="C16" i="1"/>
  <c r="D16" i="1"/>
  <c r="E16" i="1"/>
  <c r="F16" i="1"/>
  <c r="G16" i="1"/>
  <c r="I16" i="1"/>
  <c r="B16" i="1"/>
  <c r="C17" i="1"/>
  <c r="D17" i="1"/>
  <c r="E17" i="1"/>
  <c r="F17" i="1"/>
  <c r="G17" i="1"/>
  <c r="I17" i="1"/>
  <c r="B17" i="1"/>
  <c r="K23" i="1"/>
  <c r="K24" i="1" s="1"/>
  <c r="K21" i="1"/>
  <c r="K13" i="1"/>
  <c r="K14" i="1" s="1"/>
  <c r="K18" i="1" s="1"/>
  <c r="K4" i="1"/>
  <c r="J21" i="1"/>
  <c r="J4" i="1"/>
  <c r="J13" i="1" s="1"/>
  <c r="J14" i="1" s="1"/>
  <c r="J18" i="1" s="1"/>
  <c r="I21" i="1"/>
  <c r="I23" i="1" s="1"/>
  <c r="I24" i="1" s="1"/>
  <c r="I4" i="1"/>
  <c r="I13" i="1"/>
  <c r="I14" i="1" s="1"/>
  <c r="I18" i="1" s="1"/>
  <c r="A13" i="1"/>
  <c r="G23" i="1"/>
  <c r="D23" i="1"/>
  <c r="E23" i="1"/>
  <c r="F23" i="1"/>
  <c r="C23" i="1"/>
  <c r="B24" i="1"/>
  <c r="B23" i="1"/>
  <c r="H4" i="1"/>
  <c r="H13" i="1" s="1"/>
  <c r="H14" i="1" s="1"/>
  <c r="H18" i="1" s="1"/>
  <c r="H21" i="1"/>
  <c r="H23" i="1" s="1"/>
  <c r="G21" i="1"/>
  <c r="G4" i="1"/>
  <c r="G13" i="1" s="1"/>
  <c r="G14" i="1" s="1"/>
  <c r="G18" i="1" s="1"/>
  <c r="F21" i="1"/>
  <c r="F4" i="1"/>
  <c r="F13" i="1" s="1"/>
  <c r="F14" i="1" s="1"/>
  <c r="F18" i="1" s="1"/>
  <c r="E21" i="1"/>
  <c r="E4" i="1"/>
  <c r="E13" i="1" s="1"/>
  <c r="E14" i="1" s="1"/>
  <c r="E18" i="1" s="1"/>
  <c r="D21" i="1"/>
  <c r="D13" i="1"/>
  <c r="D14" i="1" s="1"/>
  <c r="D18" i="1" s="1"/>
  <c r="D4" i="1"/>
  <c r="C21" i="1"/>
  <c r="C4" i="1"/>
  <c r="C13" i="1" s="1"/>
  <c r="C14" i="1" s="1"/>
  <c r="C18" i="1" s="1"/>
  <c r="B21" i="1"/>
  <c r="A18" i="1"/>
  <c r="A17" i="1"/>
  <c r="A14" i="1"/>
  <c r="A16" i="1"/>
  <c r="B4" i="1"/>
  <c r="B13" i="1" s="1"/>
  <c r="K19" i="1" l="1"/>
  <c r="K10" i="1" s="1"/>
  <c r="J19" i="1"/>
  <c r="J23" i="1"/>
  <c r="J24" i="1" s="1"/>
  <c r="I19" i="1"/>
  <c r="I10" i="1" s="1"/>
  <c r="C24" i="1"/>
  <c r="H24" i="1"/>
  <c r="F24" i="1"/>
  <c r="E24" i="1"/>
  <c r="D24" i="1"/>
  <c r="D19" i="1"/>
  <c r="G24" i="1"/>
  <c r="B14" i="1"/>
  <c r="B18" i="1" s="1"/>
  <c r="J10" i="1" l="1"/>
  <c r="E19" i="1"/>
  <c r="E10" i="1" s="1"/>
  <c r="C19" i="1"/>
  <c r="C10" i="1" s="1"/>
  <c r="G19" i="1"/>
  <c r="G10" i="1" s="1"/>
  <c r="G9" i="1" s="1"/>
  <c r="D10" i="1"/>
  <c r="F19" i="1"/>
  <c r="F10" i="1" s="1"/>
  <c r="B19" i="1"/>
  <c r="B10" i="1" s="1"/>
  <c r="H10" i="1" l="1"/>
  <c r="H9" i="1" s="1"/>
</calcChain>
</file>

<file path=xl/comments1.xml><?xml version="1.0" encoding="utf-8"?>
<comments xmlns="http://schemas.openxmlformats.org/spreadsheetml/2006/main">
  <authors>
    <author>P9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2,68 % si eres cliente del banco davivienda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para wompi esto es cero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ReteFuente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ReteFuente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ReteFuente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ReteICA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ReteICA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P9:</t>
        </r>
        <r>
          <rPr>
            <sz val="9"/>
            <color indexed="81"/>
            <rFont val="Tahoma"/>
            <family val="2"/>
          </rPr>
          <t xml:space="preserve">
ReteICA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Valor pagado por el cliente</t>
        </r>
      </text>
    </comment>
  </commentList>
</comments>
</file>

<file path=xl/sharedStrings.xml><?xml version="1.0" encoding="utf-8"?>
<sst xmlns="http://schemas.openxmlformats.org/spreadsheetml/2006/main" count="40" uniqueCount="36">
  <si>
    <t xml:space="preserve">Detalle </t>
  </si>
  <si>
    <t>iva</t>
  </si>
  <si>
    <t>base gravable</t>
  </si>
  <si>
    <t>comisión</t>
  </si>
  <si>
    <t>retención iva</t>
  </si>
  <si>
    <t>retención renta</t>
  </si>
  <si>
    <t>retención ica</t>
  </si>
  <si>
    <t>Total retención</t>
  </si>
  <si>
    <t>Valor recibido</t>
  </si>
  <si>
    <t>iva comisión</t>
  </si>
  <si>
    <t>adicional</t>
  </si>
  <si>
    <t>Total comisión</t>
  </si>
  <si>
    <t>Debito</t>
  </si>
  <si>
    <t>Credito</t>
  </si>
  <si>
    <t>Efectivo</t>
  </si>
  <si>
    <t>Mercado Pago</t>
  </si>
  <si>
    <t>Debito/Efectivo</t>
  </si>
  <si>
    <t>epayco</t>
  </si>
  <si>
    <t>Payu</t>
  </si>
  <si>
    <t>PSE/Efectivo</t>
  </si>
  <si>
    <t>valor pagado</t>
  </si>
  <si>
    <t>boton bancolombia</t>
  </si>
  <si>
    <t>wompi</t>
  </si>
  <si>
    <t>PSE/Efectivo/Nequi</t>
  </si>
  <si>
    <t>bancolombi</t>
  </si>
  <si>
    <t>TABLA DE RESUMEN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</si>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</sst>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164" fontId="4" fillId="0" borderId="0" xfId="0" applyNumberFormat="1" applyFont="1"/>
    <xf numFmtId="0" fontId="0" fillId="2" borderId="0" xfId="0" applyFont="1" applyFill="1"/>
    <xf numFmtId="164" fontId="0" fillId="2" borderId="0" xfId="1" applyFont="1" applyFill="1"/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/>
    <xf numFmtId="164" fontId="4" fillId="3" borderId="0" xfId="0" applyNumberFormat="1" applyFont="1" applyFill="1"/>
    <xf numFmtId="0" fontId="7" fillId="3" borderId="0" xfId="0" applyFont="1" applyFill="1" applyAlignment="1">
      <alignment horizontal="center"/>
    </xf>
    <xf numFmtId="164" fontId="0" fillId="3" borderId="0" xfId="1" applyFont="1" applyFill="1"/>
    <xf numFmtId="0" fontId="0" fillId="3" borderId="0" xfId="0" applyFont="1" applyFill="1"/>
    <xf numFmtId="11" fontId="0" fillId="0" borderId="0" xfId="0" applyNumberFormat="1" applyFont="1"/>
    <xf numFmtId="10" fontId="0" fillId="3" borderId="0" xfId="2" applyNumberFormat="1" applyFont="1" applyFill="1"/>
    <xf numFmtId="11" fontId="2" fillId="0" borderId="0" xfId="0" applyNumberFormat="1" applyFont="1" applyAlignment="1">
      <alignment horizontal="center"/>
    </xf>
    <xf numFmtId="11" fontId="2" fillId="3" borderId="0" xfId="0" applyNumberFormat="1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3:K21" totalsRowShown="0">
  <autoFilter ref="B3:K21"/>
  <tableColumns count="10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B1" sqref="B1:D15"/>
    </sheetView>
  </sheetViews>
  <sheetFormatPr baseColWidth="10" defaultColWidth="9.140625" defaultRowHeight="15" x14ac:dyDescent="0.25"/>
  <cols>
    <col min="1" max="1" width="14.7109375" style="2" bestFit="1" customWidth="1"/>
    <col min="2" max="4" width="13" style="2" bestFit="1" customWidth="1"/>
    <col min="5" max="5" width="15" style="2" bestFit="1" customWidth="1"/>
    <col min="6" max="8" width="13" style="2" bestFit="1" customWidth="1"/>
    <col min="9" max="10" width="14.140625" style="15" bestFit="1" customWidth="1"/>
    <col min="11" max="11" width="18.5703125" style="15" bestFit="1" customWidth="1"/>
    <col min="12" max="16384" width="9.140625" style="2"/>
  </cols>
  <sheetData>
    <row r="1" spans="1:13" x14ac:dyDescent="0.25">
      <c r="B1" s="17">
        <f t="shared" ref="B1:J1" si="0">1-B10/B12</f>
        <v>9.1944613445378187E-2</v>
      </c>
      <c r="C1" s="17">
        <f t="shared" si="0"/>
        <v>9.9084613445378222E-2</v>
      </c>
      <c r="D1" s="17">
        <f t="shared" si="0"/>
        <v>6.02410000000001E-2</v>
      </c>
      <c r="E1" s="17">
        <f t="shared" si="0"/>
        <v>4.7151000000000054E-2</v>
      </c>
      <c r="F1" s="17">
        <f t="shared" si="0"/>
        <v>8.7184613445378201E-2</v>
      </c>
      <c r="G1" s="17">
        <f t="shared" si="0"/>
        <v>4.2601999999999918E-2</v>
      </c>
      <c r="H1" s="17">
        <f t="shared" si="0"/>
        <v>8.3551579831932732E-2</v>
      </c>
      <c r="I1" s="17">
        <f t="shared" si="0"/>
        <v>2.3800000000000043E-2</v>
      </c>
      <c r="J1" s="17">
        <f t="shared" si="0"/>
        <v>5.6865000000000054E-2</v>
      </c>
      <c r="K1" s="17">
        <f>1-K10/K12</f>
        <v>3.9865000000000039E-2</v>
      </c>
    </row>
    <row r="2" spans="1:13" s="16" customFormat="1" x14ac:dyDescent="0.25">
      <c r="A2" s="16" t="s">
        <v>0</v>
      </c>
      <c r="B2" s="18" t="s">
        <v>18</v>
      </c>
      <c r="C2" s="18"/>
      <c r="D2" s="18"/>
      <c r="E2" s="18" t="s">
        <v>15</v>
      </c>
      <c r="F2" s="18"/>
      <c r="G2" s="18" t="s">
        <v>17</v>
      </c>
      <c r="H2" s="18"/>
      <c r="I2" s="19" t="s">
        <v>22</v>
      </c>
      <c r="J2" s="19"/>
      <c r="K2" s="19"/>
    </row>
    <row r="3" spans="1:13" x14ac:dyDescent="0.25">
      <c r="A3" s="2" t="s">
        <v>1</v>
      </c>
      <c r="B3" s="4">
        <v>0.19</v>
      </c>
      <c r="C3" s="4">
        <v>0.19</v>
      </c>
      <c r="D3" s="4">
        <v>0.19</v>
      </c>
      <c r="E3" s="4">
        <v>0.19</v>
      </c>
      <c r="F3" s="4">
        <v>0.19</v>
      </c>
      <c r="G3" s="4">
        <v>0.19</v>
      </c>
      <c r="H3" s="4">
        <v>0.19</v>
      </c>
      <c r="I3" s="10">
        <v>0.19</v>
      </c>
      <c r="J3" s="10">
        <v>0.19</v>
      </c>
      <c r="K3" s="10">
        <v>0.19</v>
      </c>
    </row>
    <row r="4" spans="1:13" x14ac:dyDescent="0.25">
      <c r="A4" s="2" t="s">
        <v>2</v>
      </c>
      <c r="B4" s="4">
        <f t="shared" ref="B4:K4" si="1">1+B3</f>
        <v>1.19</v>
      </c>
      <c r="C4" s="4">
        <f t="shared" si="1"/>
        <v>1.19</v>
      </c>
      <c r="D4" s="4">
        <f t="shared" si="1"/>
        <v>1.19</v>
      </c>
      <c r="E4" s="4">
        <f t="shared" si="1"/>
        <v>1.19</v>
      </c>
      <c r="F4" s="4">
        <f t="shared" si="1"/>
        <v>1.19</v>
      </c>
      <c r="G4" s="4">
        <f t="shared" si="1"/>
        <v>1.19</v>
      </c>
      <c r="H4" s="4">
        <f t="shared" si="1"/>
        <v>1.19</v>
      </c>
      <c r="I4" s="10">
        <f t="shared" si="1"/>
        <v>1.19</v>
      </c>
      <c r="J4" s="10">
        <f t="shared" si="1"/>
        <v>1.19</v>
      </c>
      <c r="K4" s="10">
        <f t="shared" si="1"/>
        <v>1.19</v>
      </c>
    </row>
    <row r="5" spans="1:13" x14ac:dyDescent="0.25">
      <c r="A5" s="2" t="s">
        <v>3</v>
      </c>
      <c r="B5" s="4">
        <v>3.6900000000000002E-2</v>
      </c>
      <c r="C5" s="4">
        <v>4.2900000000000001E-2</v>
      </c>
      <c r="D5" s="4">
        <v>4.3900000000000002E-2</v>
      </c>
      <c r="E5" s="4">
        <v>3.2899999999999999E-2</v>
      </c>
      <c r="F5" s="4">
        <v>3.2899999999999999E-2</v>
      </c>
      <c r="G5" s="4">
        <v>2.6800000000000001E-2</v>
      </c>
      <c r="H5" s="4">
        <v>2.6800000000000001E-2</v>
      </c>
      <c r="I5" s="10">
        <v>1.4999999999999999E-2</v>
      </c>
      <c r="J5" s="10">
        <v>2.6499999999999999E-2</v>
      </c>
      <c r="K5" s="10">
        <v>2.6499999999999999E-2</v>
      </c>
    </row>
    <row r="6" spans="1:13" x14ac:dyDescent="0.25">
      <c r="A6" s="2" t="s">
        <v>4</v>
      </c>
      <c r="B6" s="4">
        <v>0.15</v>
      </c>
      <c r="C6" s="4">
        <v>0.15</v>
      </c>
      <c r="D6" s="4">
        <v>0</v>
      </c>
      <c r="E6" s="4">
        <v>0</v>
      </c>
      <c r="F6" s="4">
        <v>0.15</v>
      </c>
      <c r="G6" s="4">
        <v>0</v>
      </c>
      <c r="H6" s="4">
        <v>0.15</v>
      </c>
      <c r="I6" s="10">
        <v>0</v>
      </c>
      <c r="J6" s="10">
        <v>0</v>
      </c>
      <c r="K6" s="10">
        <v>0</v>
      </c>
    </row>
    <row r="7" spans="1:13" x14ac:dyDescent="0.25">
      <c r="A7" s="2" t="s">
        <v>5</v>
      </c>
      <c r="B7" s="4">
        <v>1.4999999999999999E-2</v>
      </c>
      <c r="C7" s="4">
        <v>1.4999999999999999E-2</v>
      </c>
      <c r="D7" s="4">
        <v>0</v>
      </c>
      <c r="E7" s="4">
        <v>0</v>
      </c>
      <c r="F7" s="4">
        <v>1.4999999999999999E-2</v>
      </c>
      <c r="G7" s="4">
        <v>0</v>
      </c>
      <c r="H7" s="4">
        <v>1.4999999999999999E-2</v>
      </c>
      <c r="I7" s="10">
        <v>0</v>
      </c>
      <c r="J7" s="10">
        <v>1.4999999999999999E-2</v>
      </c>
      <c r="K7" s="10">
        <v>0</v>
      </c>
    </row>
    <row r="8" spans="1:13" x14ac:dyDescent="0.25">
      <c r="A8" s="2" t="s">
        <v>6</v>
      </c>
      <c r="B8" s="4">
        <v>4.1399999999999996E-3</v>
      </c>
      <c r="C8" s="4">
        <v>4.1399999999999996E-3</v>
      </c>
      <c r="D8" s="4">
        <v>0</v>
      </c>
      <c r="E8" s="4">
        <v>0</v>
      </c>
      <c r="F8" s="4">
        <v>4.1399999999999996E-3</v>
      </c>
      <c r="G8" s="4">
        <v>0</v>
      </c>
      <c r="H8" s="4">
        <v>2E-3</v>
      </c>
      <c r="I8" s="10">
        <v>0</v>
      </c>
      <c r="J8" s="10">
        <v>2E-3</v>
      </c>
      <c r="K8" s="10">
        <v>0</v>
      </c>
      <c r="M8" s="5"/>
    </row>
    <row r="9" spans="1:13" x14ac:dyDescent="0.25">
      <c r="B9" s="3">
        <f>+B12-B10</f>
        <v>9194.46134453782</v>
      </c>
      <c r="C9" s="3">
        <f t="shared" ref="C9:K9" si="2">+C12-C10</f>
        <v>9908.46134453782</v>
      </c>
      <c r="D9" s="3">
        <f t="shared" si="2"/>
        <v>6024.1000000000058</v>
      </c>
      <c r="E9" s="3">
        <f t="shared" si="2"/>
        <v>4715.1000000000058</v>
      </c>
      <c r="F9" s="3">
        <f t="shared" si="2"/>
        <v>8718.46134453782</v>
      </c>
      <c r="G9" s="3">
        <f t="shared" si="2"/>
        <v>4260.1999999999971</v>
      </c>
      <c r="H9" s="3">
        <f t="shared" si="2"/>
        <v>8355.1579831932759</v>
      </c>
      <c r="I9" s="11">
        <f t="shared" si="2"/>
        <v>2380</v>
      </c>
      <c r="J9" s="11">
        <f t="shared" si="2"/>
        <v>5686.5</v>
      </c>
      <c r="K9" s="11">
        <f t="shared" si="2"/>
        <v>3986.5</v>
      </c>
      <c r="M9" s="6"/>
    </row>
    <row r="10" spans="1:13" x14ac:dyDescent="0.25">
      <c r="A10" s="2" t="s">
        <v>8</v>
      </c>
      <c r="B10" s="7">
        <f t="shared" ref="B10:K10" si="3">+B12-(B19+B24)</f>
        <v>90805.53865546218</v>
      </c>
      <c r="C10" s="7">
        <f t="shared" si="3"/>
        <v>90091.53865546218</v>
      </c>
      <c r="D10" s="7">
        <f t="shared" si="3"/>
        <v>93975.9</v>
      </c>
      <c r="E10" s="7">
        <f t="shared" si="3"/>
        <v>95284.9</v>
      </c>
      <c r="F10" s="7">
        <f t="shared" si="3"/>
        <v>91281.53865546218</v>
      </c>
      <c r="G10" s="7">
        <f t="shared" si="3"/>
        <v>95739.8</v>
      </c>
      <c r="H10" s="7">
        <f t="shared" si="3"/>
        <v>91644.842016806724</v>
      </c>
      <c r="I10" s="12">
        <f t="shared" si="3"/>
        <v>97620</v>
      </c>
      <c r="J10" s="12">
        <f t="shared" si="3"/>
        <v>94313.5</v>
      </c>
      <c r="K10" s="12">
        <f t="shared" si="3"/>
        <v>96013.5</v>
      </c>
    </row>
    <row r="11" spans="1:13" x14ac:dyDescent="0.25">
      <c r="B11" s="4" t="s">
        <v>12</v>
      </c>
      <c r="C11" s="4" t="s">
        <v>13</v>
      </c>
      <c r="D11" s="4" t="s">
        <v>14</v>
      </c>
      <c r="E11" s="4" t="s">
        <v>16</v>
      </c>
      <c r="F11" s="4" t="s">
        <v>13</v>
      </c>
      <c r="G11" s="4" t="s">
        <v>19</v>
      </c>
      <c r="H11" s="4" t="s">
        <v>13</v>
      </c>
      <c r="I11" s="13" t="s">
        <v>21</v>
      </c>
      <c r="J11" s="10" t="s">
        <v>13</v>
      </c>
      <c r="K11" s="10" t="s">
        <v>23</v>
      </c>
    </row>
    <row r="12" spans="1:13" x14ac:dyDescent="0.25">
      <c r="A12" s="8" t="s">
        <v>20</v>
      </c>
      <c r="B12" s="9">
        <v>100000</v>
      </c>
      <c r="C12" s="9">
        <v>100000</v>
      </c>
      <c r="D12" s="9">
        <v>100000</v>
      </c>
      <c r="E12" s="9">
        <v>100000</v>
      </c>
      <c r="F12" s="9">
        <v>100000</v>
      </c>
      <c r="G12" s="9">
        <v>100000</v>
      </c>
      <c r="H12" s="9">
        <v>100000</v>
      </c>
      <c r="I12" s="9">
        <v>100000</v>
      </c>
      <c r="J12" s="9">
        <v>100000</v>
      </c>
      <c r="K12" s="9">
        <v>100000</v>
      </c>
    </row>
    <row r="13" spans="1:13" x14ac:dyDescent="0.25">
      <c r="A13" s="2" t="str">
        <f>A4</f>
        <v>base gravable</v>
      </c>
      <c r="B13" s="1">
        <f t="shared" ref="B13:K13" si="4">+B12/B4</f>
        <v>84033.613445378156</v>
      </c>
      <c r="C13" s="1">
        <f t="shared" si="4"/>
        <v>84033.613445378156</v>
      </c>
      <c r="D13" s="1">
        <f t="shared" si="4"/>
        <v>84033.613445378156</v>
      </c>
      <c r="E13" s="1">
        <f t="shared" si="4"/>
        <v>84033.613445378156</v>
      </c>
      <c r="F13" s="1">
        <f t="shared" si="4"/>
        <v>84033.613445378156</v>
      </c>
      <c r="G13" s="1">
        <f t="shared" si="4"/>
        <v>84033.613445378156</v>
      </c>
      <c r="H13" s="1">
        <f t="shared" si="4"/>
        <v>84033.613445378156</v>
      </c>
      <c r="I13" s="14">
        <f t="shared" si="4"/>
        <v>84033.613445378156</v>
      </c>
      <c r="J13" s="14">
        <f t="shared" si="4"/>
        <v>84033.613445378156</v>
      </c>
      <c r="K13" s="14">
        <f t="shared" si="4"/>
        <v>84033.613445378156</v>
      </c>
    </row>
    <row r="14" spans="1:13" x14ac:dyDescent="0.25">
      <c r="A14" s="2" t="str">
        <f>A3</f>
        <v>iva</v>
      </c>
      <c r="B14" s="3">
        <f t="shared" ref="B14:K14" si="5">+B12-B13</f>
        <v>15966.386554621844</v>
      </c>
      <c r="C14" s="3">
        <f t="shared" si="5"/>
        <v>15966.386554621844</v>
      </c>
      <c r="D14" s="3">
        <f t="shared" si="5"/>
        <v>15966.386554621844</v>
      </c>
      <c r="E14" s="3">
        <f t="shared" si="5"/>
        <v>15966.386554621844</v>
      </c>
      <c r="F14" s="3">
        <f t="shared" si="5"/>
        <v>15966.386554621844</v>
      </c>
      <c r="G14" s="3">
        <f t="shared" si="5"/>
        <v>15966.386554621844</v>
      </c>
      <c r="H14" s="3">
        <f t="shared" si="5"/>
        <v>15966.386554621844</v>
      </c>
      <c r="I14" s="11">
        <f t="shared" si="5"/>
        <v>15966.386554621844</v>
      </c>
      <c r="J14" s="11">
        <f t="shared" si="5"/>
        <v>15966.386554621844</v>
      </c>
      <c r="K14" s="11">
        <f t="shared" si="5"/>
        <v>15966.386554621844</v>
      </c>
    </row>
    <row r="16" spans="1:13" x14ac:dyDescent="0.25">
      <c r="A16" s="2" t="str">
        <f>A7</f>
        <v>retención renta</v>
      </c>
      <c r="B16" s="1">
        <f>+B13*B7</f>
        <v>1260.5042016806724</v>
      </c>
      <c r="C16" s="1">
        <f t="shared" ref="C16:I16" si="6">+C13*C7</f>
        <v>1260.5042016806724</v>
      </c>
      <c r="D16" s="1">
        <f t="shared" si="6"/>
        <v>0</v>
      </c>
      <c r="E16" s="1">
        <f t="shared" si="6"/>
        <v>0</v>
      </c>
      <c r="F16" s="1">
        <f t="shared" si="6"/>
        <v>1260.5042016806724</v>
      </c>
      <c r="G16" s="1">
        <f t="shared" si="6"/>
        <v>0</v>
      </c>
      <c r="H16" s="1">
        <f>+H12*H7</f>
        <v>1500</v>
      </c>
      <c r="I16" s="14">
        <f t="shared" si="6"/>
        <v>0</v>
      </c>
      <c r="J16" s="14">
        <f>+J12*J7</f>
        <v>1500</v>
      </c>
      <c r="K16" s="14">
        <f>+K12*K7</f>
        <v>0</v>
      </c>
    </row>
    <row r="17" spans="1:11" x14ac:dyDescent="0.25">
      <c r="A17" s="2" t="str">
        <f>+A8</f>
        <v>retención ica</v>
      </c>
      <c r="B17" s="1">
        <f>+B13*B8</f>
        <v>347.89915966386553</v>
      </c>
      <c r="C17" s="1">
        <f t="shared" ref="C17:I17" si="7">+C13*C8</f>
        <v>347.89915966386553</v>
      </c>
      <c r="D17" s="1">
        <f t="shared" si="7"/>
        <v>0</v>
      </c>
      <c r="E17" s="1">
        <f t="shared" si="7"/>
        <v>0</v>
      </c>
      <c r="F17" s="1">
        <f t="shared" si="7"/>
        <v>347.89915966386553</v>
      </c>
      <c r="G17" s="1">
        <f t="shared" si="7"/>
        <v>0</v>
      </c>
      <c r="H17" s="1">
        <f>+H12*H8</f>
        <v>200</v>
      </c>
      <c r="I17" s="14">
        <f t="shared" si="7"/>
        <v>0</v>
      </c>
      <c r="J17" s="14">
        <f>+J12*J8</f>
        <v>200</v>
      </c>
      <c r="K17" s="14">
        <f>+K12*K8</f>
        <v>0</v>
      </c>
    </row>
    <row r="18" spans="1:11" x14ac:dyDescent="0.25">
      <c r="A18" s="2" t="str">
        <f>+A6</f>
        <v>retención iva</v>
      </c>
      <c r="B18" s="1">
        <f t="shared" ref="B18:K18" si="8">+B14*B6</f>
        <v>2394.9579831932765</v>
      </c>
      <c r="C18" s="1">
        <f t="shared" si="8"/>
        <v>2394.9579831932765</v>
      </c>
      <c r="D18" s="1">
        <f t="shared" si="8"/>
        <v>0</v>
      </c>
      <c r="E18" s="1">
        <f t="shared" si="8"/>
        <v>0</v>
      </c>
      <c r="F18" s="1">
        <f t="shared" si="8"/>
        <v>2394.9579831932765</v>
      </c>
      <c r="G18" s="1">
        <f t="shared" si="8"/>
        <v>0</v>
      </c>
      <c r="H18" s="1">
        <f t="shared" si="8"/>
        <v>2394.9579831932765</v>
      </c>
      <c r="I18" s="14">
        <f t="shared" si="8"/>
        <v>0</v>
      </c>
      <c r="J18" s="14">
        <f t="shared" si="8"/>
        <v>0</v>
      </c>
      <c r="K18" s="14">
        <f t="shared" si="8"/>
        <v>0</v>
      </c>
    </row>
    <row r="19" spans="1:11" x14ac:dyDescent="0.25">
      <c r="A19" s="2" t="s">
        <v>7</v>
      </c>
      <c r="B19" s="3">
        <f t="shared" ref="B19:K19" si="9">+SUM(B16:B18)</f>
        <v>4003.3613445378141</v>
      </c>
      <c r="C19" s="3">
        <f t="shared" si="9"/>
        <v>4003.3613445378141</v>
      </c>
      <c r="D19" s="3">
        <f t="shared" si="9"/>
        <v>0</v>
      </c>
      <c r="E19" s="3">
        <f t="shared" si="9"/>
        <v>0</v>
      </c>
      <c r="F19" s="3">
        <f t="shared" si="9"/>
        <v>4003.3613445378141</v>
      </c>
      <c r="G19" s="3">
        <f t="shared" si="9"/>
        <v>0</v>
      </c>
      <c r="H19" s="3">
        <f t="shared" si="9"/>
        <v>4094.9579831932765</v>
      </c>
      <c r="I19" s="11">
        <f t="shared" si="9"/>
        <v>0</v>
      </c>
      <c r="J19" s="11">
        <f t="shared" si="9"/>
        <v>1700</v>
      </c>
      <c r="K19" s="11">
        <f t="shared" si="9"/>
        <v>0</v>
      </c>
    </row>
    <row r="21" spans="1:11" x14ac:dyDescent="0.25">
      <c r="A21" s="2" t="s">
        <v>3</v>
      </c>
      <c r="B21" s="1">
        <f t="shared" ref="B21:K21" si="10">+B12*B5</f>
        <v>3690</v>
      </c>
      <c r="C21" s="1">
        <f t="shared" si="10"/>
        <v>4290</v>
      </c>
      <c r="D21" s="1">
        <f t="shared" si="10"/>
        <v>4390</v>
      </c>
      <c r="E21" s="1">
        <f t="shared" si="10"/>
        <v>3290</v>
      </c>
      <c r="F21" s="1">
        <f t="shared" si="10"/>
        <v>3290</v>
      </c>
      <c r="G21" s="1">
        <f t="shared" si="10"/>
        <v>2680</v>
      </c>
      <c r="H21" s="1">
        <f t="shared" si="10"/>
        <v>2680</v>
      </c>
      <c r="I21" s="14">
        <f t="shared" si="10"/>
        <v>1500</v>
      </c>
      <c r="J21" s="14">
        <f t="shared" si="10"/>
        <v>2650</v>
      </c>
      <c r="K21" s="14">
        <f t="shared" si="10"/>
        <v>2650</v>
      </c>
    </row>
    <row r="22" spans="1:11" x14ac:dyDescent="0.25">
      <c r="A22" s="2" t="s">
        <v>10</v>
      </c>
      <c r="B22" s="1">
        <v>800</v>
      </c>
      <c r="C22" s="1">
        <v>800</v>
      </c>
      <c r="D22" s="1">
        <v>800</v>
      </c>
      <c r="E22" s="1">
        <v>800</v>
      </c>
      <c r="F22" s="1">
        <v>800</v>
      </c>
      <c r="G22" s="1">
        <v>900</v>
      </c>
      <c r="H22" s="1">
        <v>900</v>
      </c>
      <c r="I22" s="14">
        <v>500</v>
      </c>
      <c r="J22" s="14">
        <v>700</v>
      </c>
      <c r="K22" s="14">
        <v>700</v>
      </c>
    </row>
    <row r="23" spans="1:11" x14ac:dyDescent="0.25">
      <c r="A23" s="2" t="s">
        <v>9</v>
      </c>
      <c r="B23" s="1">
        <f>+B21*B3</f>
        <v>701.1</v>
      </c>
      <c r="C23" s="1">
        <f>+C21*C3</f>
        <v>815.1</v>
      </c>
      <c r="D23" s="1">
        <f t="shared" ref="D23:F23" si="11">+D21*D3</f>
        <v>834.1</v>
      </c>
      <c r="E23" s="1">
        <f t="shared" si="11"/>
        <v>625.1</v>
      </c>
      <c r="F23" s="1">
        <f t="shared" si="11"/>
        <v>625.1</v>
      </c>
      <c r="G23" s="1">
        <f>+(G21+G22)*G3</f>
        <v>680.2</v>
      </c>
      <c r="H23" s="1">
        <f>+(H21+H22)*H3</f>
        <v>680.2</v>
      </c>
      <c r="I23" s="14">
        <f>+(I21+I22)*I3</f>
        <v>380</v>
      </c>
      <c r="J23" s="14">
        <f>+(J21+J22)*J3</f>
        <v>636.5</v>
      </c>
      <c r="K23" s="14">
        <f>+(K21+K22)*K3</f>
        <v>636.5</v>
      </c>
    </row>
    <row r="24" spans="1:11" x14ac:dyDescent="0.25">
      <c r="A24" s="2" t="s">
        <v>11</v>
      </c>
      <c r="B24" s="3">
        <f t="shared" ref="B24:K24" si="12">+SUM(B21:B23)</f>
        <v>5191.1000000000004</v>
      </c>
      <c r="C24" s="3">
        <f t="shared" si="12"/>
        <v>5905.1</v>
      </c>
      <c r="D24" s="3">
        <f t="shared" si="12"/>
        <v>6024.1</v>
      </c>
      <c r="E24" s="3">
        <f t="shared" si="12"/>
        <v>4715.1000000000004</v>
      </c>
      <c r="F24" s="3">
        <f t="shared" si="12"/>
        <v>4715.1000000000004</v>
      </c>
      <c r="G24" s="3">
        <f t="shared" si="12"/>
        <v>4260.2</v>
      </c>
      <c r="H24" s="3">
        <f t="shared" si="12"/>
        <v>4260.2</v>
      </c>
      <c r="I24" s="11">
        <f t="shared" si="12"/>
        <v>2380</v>
      </c>
      <c r="J24" s="11">
        <f t="shared" si="12"/>
        <v>3986.5</v>
      </c>
      <c r="K24" s="11">
        <f t="shared" si="12"/>
        <v>3986.5</v>
      </c>
    </row>
  </sheetData>
  <mergeCells count="4">
    <mergeCell ref="B2:D2"/>
    <mergeCell ref="E2:F2"/>
    <mergeCell ref="G2:H2"/>
    <mergeCell ref="I2:K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"/>
  <sheetViews>
    <sheetView tabSelected="1" workbookViewId="0">
      <selection activeCell="B3" sqref="B3:K21"/>
    </sheetView>
  </sheetViews>
  <sheetFormatPr baseColWidth="10" defaultRowHeight="15" x14ac:dyDescent="0.25"/>
  <cols>
    <col min="2" max="10" width="12" customWidth="1"/>
    <col min="11" max="11" width="13" customWidth="1"/>
  </cols>
  <sheetData>
    <row r="3" spans="2:11" x14ac:dyDescent="0.25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</row>
    <row r="4" spans="2:11" x14ac:dyDescent="0.25">
      <c r="B4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4" sqref="B4"/>
    </sheetView>
  </sheetViews>
  <sheetFormatPr baseColWidth="10" defaultRowHeight="15" x14ac:dyDescent="0.25"/>
  <sheetData>
    <row r="3" spans="2:2" x14ac:dyDescent="0.25"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resumenes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P9</dc:creator>
  <cp:lastModifiedBy>Adalberto Perez</cp:lastModifiedBy>
  <dcterms:created xsi:type="dcterms:W3CDTF">2015-06-05T18:19:34Z</dcterms:created>
  <dcterms:modified xsi:type="dcterms:W3CDTF">2021-05-29T13:54:55Z</dcterms:modified>
</cp:coreProperties>
</file>