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alberto Pérez\Downloads\"/>
    </mc:Choice>
  </mc:AlternateContent>
  <bookViews>
    <workbookView xWindow="0" yWindow="0" windowWidth="20490" windowHeight="7755" tabRatio="742" activeTab="3"/>
  </bookViews>
  <sheets>
    <sheet name="Estadística de precios de venta" sheetId="3" r:id="rId1"/>
    <sheet name="Estadística de precios de compr" sheetId="2" r:id="rId2"/>
    <sheet name="productos" sheetId="1" r:id="rId3"/>
    <sheet name="Resumen" sheetId="4" r:id="rId4"/>
  </sheets>
  <calcPr calcId="152511"/>
  <pivotCaches>
    <pivotCache cacheId="6" r:id="rId5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</calcChain>
</file>

<file path=xl/sharedStrings.xml><?xml version="1.0" encoding="utf-8"?>
<sst xmlns="http://schemas.openxmlformats.org/spreadsheetml/2006/main" count="1565" uniqueCount="332">
  <si>
    <t>Código</t>
  </si>
  <si>
    <t>Descripción</t>
  </si>
  <si>
    <t>UM-1</t>
  </si>
  <si>
    <t>Grupo inventario</t>
  </si>
  <si>
    <t>Precio compra</t>
  </si>
  <si>
    <t>Precio venta</t>
  </si>
  <si>
    <t>IVA</t>
  </si>
  <si>
    <t>Tipo</t>
  </si>
  <si>
    <t>Estado</t>
  </si>
  <si>
    <t>Acción</t>
  </si>
  <si>
    <t>MARGARINA DA GUSTO BARRA 20 *4*125GR</t>
  </si>
  <si>
    <t>UND</t>
  </si>
  <si>
    <t>LACTEOS GRAVADOS CON IVA</t>
  </si>
  <si>
    <t>producto</t>
  </si>
  <si>
    <t>Activo</t>
  </si>
  <si>
    <t>            </t>
  </si>
  <si>
    <t>Honorarios por servicios personales</t>
  </si>
  <si>
    <t>Honorarios por servicios</t>
  </si>
  <si>
    <t>servicio</t>
  </si>
  <si>
    <t>Servicio de mantenimiento</t>
  </si>
  <si>
    <t>Servicios de Mantenimiento</t>
  </si>
  <si>
    <t>SERVICIO DE INSTALACIÓN</t>
  </si>
  <si>
    <t>VARIOS</t>
  </si>
  <si>
    <t>BASA CORTADA</t>
  </si>
  <si>
    <t>KG</t>
  </si>
  <si>
    <t>PESCADOS</t>
  </si>
  <si>
    <t>MILLAR X 30K</t>
  </si>
  <si>
    <t>Servicios para la compra</t>
  </si>
  <si>
    <t>ALPINA CHOCOLATE CAJA 200G</t>
  </si>
  <si>
    <t>LACTEOS</t>
  </si>
  <si>
    <t>MILLARES DE BOLSA 20K</t>
  </si>
  <si>
    <t>SUBPRODUCTOS</t>
  </si>
  <si>
    <t>MILLARES DE BOLSA 5K</t>
  </si>
  <si>
    <t>MILLARES DE BOLSA 3K</t>
  </si>
  <si>
    <t>MILLAR DE BOLSA 2K</t>
  </si>
  <si>
    <t>YOGURT AREQUIPE</t>
  </si>
  <si>
    <t>RAPI PAPA x 2.5 KG</t>
  </si>
  <si>
    <t>NACIONALES</t>
  </si>
  <si>
    <t>CONTENEDOR  M DE ALUMINIO</t>
  </si>
  <si>
    <t>HUEVO POR UNIDAD</t>
  </si>
  <si>
    <t>AVICOLA</t>
  </si>
  <si>
    <t>KLASSGURT CON HOJ MAIZ X 150 GRS</t>
  </si>
  <si>
    <t>AJIBASCO GRANDE</t>
  </si>
  <si>
    <t>GR</t>
  </si>
  <si>
    <t>JARRA REPOSTERA</t>
  </si>
  <si>
    <t>SAL REFISAL</t>
  </si>
  <si>
    <t>CONTENEDOR 24 ONZ</t>
  </si>
  <si>
    <t>Gastos Por representación Legal y Relaciones Publicas</t>
  </si>
  <si>
    <t>Representacion Legal</t>
  </si>
  <si>
    <t>CHORI MIXTO DE LA CASA</t>
  </si>
  <si>
    <t>SABORE, VALENCIA, MI CHORI</t>
  </si>
  <si>
    <t>Servicio de agua</t>
  </si>
  <si>
    <t>INTERESES DE MORA POR ARRENDAMIENTO</t>
  </si>
  <si>
    <t>Arrendamiento</t>
  </si>
  <si>
    <t>HUEVOS GALLINA MEDIA CANASTA</t>
  </si>
  <si>
    <t>YOGURT ALPINA BOLSA X 900 G</t>
  </si>
  <si>
    <t>SERVICIO DE MENSAJERÍA</t>
  </si>
  <si>
    <t>KLASSGURT BOLSA X 200 GRS</t>
  </si>
  <si>
    <t>QUESO PASTEURIZADO KLARENS</t>
  </si>
  <si>
    <t>SALCHICHA PERROCAZADORA CUNITCHEF</t>
  </si>
  <si>
    <t>CUNIT</t>
  </si>
  <si>
    <t>PATA PAQ X 700 GR</t>
  </si>
  <si>
    <t>Inactivo</t>
  </si>
  <si>
    <t>VISCERAS PAQ X 320 GR- MENUDENCIA</t>
  </si>
  <si>
    <t>TANLLERIN  BOLSA X 150</t>
  </si>
  <si>
    <t>MORTADELA CUNIT AHUMADA X 250G</t>
  </si>
  <si>
    <t>LECHE EN POLVO PARMALAT X 900 GRM</t>
  </si>
  <si>
    <t>PATA PESCUEZO MAC POLLO</t>
  </si>
  <si>
    <t>PECHUGA MANAURERA</t>
  </si>
  <si>
    <t>PECHUGA CAMPESINA</t>
  </si>
  <si>
    <t>QUESILLO KLARES 200G</t>
  </si>
  <si>
    <t>CHORIZO PARRI 1.5KGX17 SABORE</t>
  </si>
  <si>
    <t>CHORIZO PAISA X11UD</t>
  </si>
  <si>
    <t>CHORIZO PAISAX3UD</t>
  </si>
  <si>
    <t>SCHON TRADICIONAL</t>
  </si>
  <si>
    <t>ZENU</t>
  </si>
  <si>
    <t>CHORIZO PARRILLERO  D COSTA X15</t>
  </si>
  <si>
    <t>DECOSTA</t>
  </si>
  <si>
    <t>CHORIZO CUNIT 1K  X20</t>
  </si>
  <si>
    <t>CHORICHUZO  500G X16</t>
  </si>
  <si>
    <t>MERMA</t>
  </si>
  <si>
    <t>BUTIFARRA CARIBE 1.5KGX48</t>
  </si>
  <si>
    <t>VINAGRE BLANCO</t>
  </si>
  <si>
    <t>RAPI PAPA x 2 KG</t>
  </si>
  <si>
    <t>MOLDES PASTIZAN</t>
  </si>
  <si>
    <t>SCHON EXTRA  750G</t>
  </si>
  <si>
    <t>SUERO KLARENS 200G</t>
  </si>
  <si>
    <t>RAMA ESPARCIBLE 250G</t>
  </si>
  <si>
    <t>BOCACHICO</t>
  </si>
  <si>
    <t>RAMA ESPARC 125</t>
  </si>
  <si>
    <t>RAMA ESPARCIBLEX500G</t>
  </si>
  <si>
    <t>Producto Sin Registrar</t>
  </si>
  <si>
    <t>RAMA TORPEDO 24X50</t>
  </si>
  <si>
    <t>QUESILLO LONCH X10</t>
  </si>
  <si>
    <t>QUESILLO LONCH X20</t>
  </si>
  <si>
    <t>QUESILLO KLARES 400G</t>
  </si>
  <si>
    <t>TRUCHA SALMONADA</t>
  </si>
  <si>
    <t>SIERRA KARITA</t>
  </si>
  <si>
    <t>FILETE DE SALMON</t>
  </si>
  <si>
    <t>MOJARRA ROJA</t>
  </si>
  <si>
    <t>LEBRANCHE</t>
  </si>
  <si>
    <t>FILETE DE ROBALO</t>
  </si>
  <si>
    <t>PUNTA CHULETA</t>
  </si>
  <si>
    <t>CERDO</t>
  </si>
  <si>
    <t>COSTILA CERDO BRISKET</t>
  </si>
  <si>
    <t>COSTILLA  CERDO BBQ</t>
  </si>
  <si>
    <t>SCHON POLLO BROST ZENU</t>
  </si>
  <si>
    <t>CHORIZO ARTESANAL DE LA CASA</t>
  </si>
  <si>
    <t>CHORIZO MONTERO X11</t>
  </si>
  <si>
    <t>JUREL</t>
  </si>
  <si>
    <t>POLLO CAMPESINO</t>
  </si>
  <si>
    <t>CURVINA</t>
  </si>
  <si>
    <t>ROBALO</t>
  </si>
  <si>
    <t>PARGO ROJO</t>
  </si>
  <si>
    <t>COMBO FESTIVALERO DCOSTA</t>
  </si>
  <si>
    <t>MORTADELA ZENU 250GX18</t>
  </si>
  <si>
    <t>SCHA RANCHERA ZENU X3</t>
  </si>
  <si>
    <t>SHA RANCHERA PENTA X5</t>
  </si>
  <si>
    <t>SHA RANCHERA  ZENU  500G X14</t>
  </si>
  <si>
    <t>SCHA CASADORA CUNIT 500G X16</t>
  </si>
  <si>
    <t>MOJARRA DE MAR</t>
  </si>
  <si>
    <t>PECHGA CAMPESINA</t>
  </si>
  <si>
    <t>COJINUA</t>
  </si>
  <si>
    <t>GALLINA GIGANTE</t>
  </si>
  <si>
    <t>QUESILLO LONCH X 50</t>
  </si>
  <si>
    <t>COLOMBINA DE ALA</t>
  </si>
  <si>
    <t>RECORTE DE PESCADO</t>
  </si>
  <si>
    <t>FILETE DE TILAPIA</t>
  </si>
  <si>
    <t>BAGRE PNTADO</t>
  </si>
  <si>
    <t>SALCHICHON CERVECERO FAZENDA</t>
  </si>
  <si>
    <t>FAZENDA</t>
  </si>
  <si>
    <t>CHORIZO   MI CHORY MONTESCA   1K X10</t>
  </si>
  <si>
    <t>RAMA  BARRA TOLEDO</t>
  </si>
  <si>
    <t>PALMITO</t>
  </si>
  <si>
    <t>SUERO PICANTE KLARENS</t>
  </si>
  <si>
    <t>SALCHICHA AHUMADA MAC POLLO</t>
  </si>
  <si>
    <t>COMODÍN</t>
  </si>
  <si>
    <t>MORTA JAMON  CUNIT JCHEF500G X29</t>
  </si>
  <si>
    <t>SALCHICHA XL CAMPOLLO X10</t>
  </si>
  <si>
    <t>CAMPOLLO</t>
  </si>
  <si>
    <t>CHORIPINCHO D COSTA 500GX16</t>
  </si>
  <si>
    <t>SCHON CAMPOLLO ROSS</t>
  </si>
  <si>
    <t>MORTADELA  CUNIT AHUMADA 250G</t>
  </si>
  <si>
    <t>RAMA BARRA TORPEDO</t>
  </si>
  <si>
    <t>SCHA XL  CAMPOLLO  UNIDAD</t>
  </si>
  <si>
    <t>SCHON CERVERONI  ZENU</t>
  </si>
  <si>
    <t>BUTIFARRA CUNIT 500G X16</t>
  </si>
  <si>
    <t>SCHA MANGUERA  CUNIT  1KG X11</t>
  </si>
  <si>
    <t>SCHO CERVECER VALENCIA</t>
  </si>
  <si>
    <t>SCHA MANG SALSAN UNID</t>
  </si>
  <si>
    <t>SALSAN</t>
  </si>
  <si>
    <t>SCHON VALENC ECO P O C</t>
  </si>
  <si>
    <t>SCHON DELICHIK</t>
  </si>
  <si>
    <t>SCHA KIDS  D COSTA X17 KIDS</t>
  </si>
  <si>
    <t>MORTADELA CUNIT 150GX 11</t>
  </si>
  <si>
    <t>JAMONADA AHUMADA SAL</t>
  </si>
  <si>
    <t>LOMO CERDO RELAJADO</t>
  </si>
  <si>
    <t>JAMONADA COSTEÑA SAL</t>
  </si>
  <si>
    <t>JAMON CUNIT 400GX 21</t>
  </si>
  <si>
    <t>JAMÓN  CUNIT  230G X12</t>
  </si>
  <si>
    <t>CHORIZO TERNERA  ZENU</t>
  </si>
  <si>
    <t>LECHE DESLACTO KLARENS</t>
  </si>
  <si>
    <t>BASA FILETE</t>
  </si>
  <si>
    <t>BASA ENTERA</t>
  </si>
  <si>
    <t>LECHE ENTERA KLRENS</t>
  </si>
  <si>
    <t>RAMA TOLEDO 24X90</t>
  </si>
  <si>
    <t>SIRLOY -PULPA</t>
  </si>
  <si>
    <t>CODITOS PA LA FRIJOLADA</t>
  </si>
  <si>
    <t>PIERNA DE CERDO</t>
  </si>
  <si>
    <t>CHULETA DE CERDO</t>
  </si>
  <si>
    <t>LOMO CERDO CORTADO</t>
  </si>
  <si>
    <t>LOMO CERDO</t>
  </si>
  <si>
    <t>SUERO KLARENS 400</t>
  </si>
  <si>
    <t>HUEVOS GALLINA CANASTA</t>
  </si>
  <si>
    <t>QUESO DURO</t>
  </si>
  <si>
    <t>QUESO SEMIDURO</t>
  </si>
  <si>
    <t>QUESO ESPECIAL</t>
  </si>
  <si>
    <t>LOMO DE ATÚN</t>
  </si>
  <si>
    <t>BANDEJA DE MOLLEJA</t>
  </si>
  <si>
    <t>PATA SOLA  AVICAMPO</t>
  </si>
  <si>
    <t>PATA PESCUEZO</t>
  </si>
  <si>
    <t>MENUDENCIA BMANGA</t>
  </si>
  <si>
    <t>MENUDENCIA MANAURERA</t>
  </si>
  <si>
    <t>CAMARON FRESCO</t>
  </si>
  <si>
    <t>SALSA BBQ</t>
  </si>
  <si>
    <t>RABADILLA ENTERA</t>
  </si>
  <si>
    <t>ALA JUMBO</t>
  </si>
  <si>
    <t>ALA ESPECIAL</t>
  </si>
  <si>
    <t>RECORTE DE CERDO</t>
  </si>
  <si>
    <t>COLOMBINA MUSLO</t>
  </si>
  <si>
    <t>PERNIL MIXTO BMANGA</t>
  </si>
  <si>
    <t>PERNIL ESPECIAL</t>
  </si>
  <si>
    <t>PERNIL MIXTO MANAURE</t>
  </si>
  <si>
    <t>BUTIFARRA DCOSTA 500G X16</t>
  </si>
  <si>
    <t>FILETE PECHUGA</t>
  </si>
  <si>
    <t>RECORTE  PECHUGA</t>
  </si>
  <si>
    <t>CHICHARRONCITO</t>
  </si>
  <si>
    <t>PECHUGA CONGELADA BGA</t>
  </si>
  <si>
    <t>COSTILLA CERDO AHUMADA</t>
  </si>
  <si>
    <t>PECHUGA FRESCA</t>
  </si>
  <si>
    <t>POLLO CONGELADO</t>
  </si>
  <si>
    <t>POLLO SIN MARINAR</t>
  </si>
  <si>
    <t>POLLO MANAURERO</t>
  </si>
  <si>
    <t>Producto</t>
  </si>
  <si>
    <t>Proveedor</t>
  </si>
  <si>
    <t>Cantidad total</t>
  </si>
  <si>
    <t>Precio promedio</t>
  </si>
  <si>
    <t>Precio total</t>
  </si>
  <si>
    <t>1 - POLLO MANAURERO (KG)</t>
  </si>
  <si>
    <t>2 - POLLO SIN MARINAR (KG)</t>
  </si>
  <si>
    <t>5 - COSTILLA CERDO AHUMADA (UND)</t>
  </si>
  <si>
    <t>6 - PECHUGA CONGELADA BGA (KG)</t>
  </si>
  <si>
    <t>8 - RECORTE PECHUGA (KG)</t>
  </si>
  <si>
    <t>9 - FILETE PECHUGA (KG)</t>
  </si>
  <si>
    <t>10 - BUTIFARRA DCOSTA 500G X16 (UND)</t>
  </si>
  <si>
    <t>13 - PERNIL MIXTO BMANGA (KG)</t>
  </si>
  <si>
    <t>14 - COLOMBINA MUSLO (KG)</t>
  </si>
  <si>
    <t>16 - ALA ESPECIAL (KG)</t>
  </si>
  <si>
    <t>17 - ALA JUMBO (KG)</t>
  </si>
  <si>
    <t>20 - CAMARON FRESCO (KG)</t>
  </si>
  <si>
    <t>21 - MENUDENCIA MANAURERA (UND)</t>
  </si>
  <si>
    <t>22 - MENUDENCIA BMANGA (UND)</t>
  </si>
  <si>
    <t>23 - PATA PESCUEZO (KG)</t>
  </si>
  <si>
    <t>24 - PATA SOLA AVICAMPO (KG)</t>
  </si>
  <si>
    <t>25 - BANDEJA DE MOLLEJA (UND)</t>
  </si>
  <si>
    <t>27 - QUESO ESPECIAL (KG)</t>
  </si>
  <si>
    <t>29 - QUESO DURO (KG)</t>
  </si>
  <si>
    <t>30 - HUEVOS GALLINA CANASTA (UND)</t>
  </si>
  <si>
    <t>32 - LOMO CERDO (KG)</t>
  </si>
  <si>
    <t>35 - PIERNA DE CERDO (KG)</t>
  </si>
  <si>
    <t>38 - SIRLOY -PULPA (KG)</t>
  </si>
  <si>
    <t>39 - RAMA TOLEDO 24X90 (UND)</t>
  </si>
  <si>
    <t>41 - BASA ENTERA (KG)</t>
  </si>
  <si>
    <t>43 - BASA FILETE (KG)</t>
  </si>
  <si>
    <t>45 - CHORIZO TERNERA ZENU (UND)</t>
  </si>
  <si>
    <t>46 - JAMÃ“N CUNIT 230G X12 (UND)</t>
  </si>
  <si>
    <t>47 - JAMON CUNIT 400GX 21 (UND)</t>
  </si>
  <si>
    <t>51 - MORTADELA CUNIT 150GX 11 (UND)</t>
  </si>
  <si>
    <t>52 - SCHA KIDS D COSTA X17 KIDS (UND)</t>
  </si>
  <si>
    <t>54 - SCHON VALENC ECO P O C (UND)</t>
  </si>
  <si>
    <t>56 - SCHO CERVECER VALENCIA (UND)</t>
  </si>
  <si>
    <t>57 - SCHA MANGUERA CUNIT 1KG X11 (UND)</t>
  </si>
  <si>
    <t>58 - BUTIFARRA CUNIT 500G X16 (UND)</t>
  </si>
  <si>
    <t>59 - SCHON CERVERONI ZENU (UND)</t>
  </si>
  <si>
    <t>62 - MORTADELA CUNIT AHUMADA 250G (UND)</t>
  </si>
  <si>
    <t>63 - SCHON CAMPOLLO ROSS (UND)</t>
  </si>
  <si>
    <t>64 - CHORIPINCHO D COSTA 500GX16 (UND)</t>
  </si>
  <si>
    <t>65 - SALCHICHA XL CAMPOLLO X10 (UND)</t>
  </si>
  <si>
    <t>67 - MORTA JAMON CUNIT JCHEF500G X29 (UND)</t>
  </si>
  <si>
    <t>85 - CHORIZO MI CHORY MONTESCA 1K X10 (UND)</t>
  </si>
  <si>
    <t>89 - FILETE DE TILAPIA (KG)</t>
  </si>
  <si>
    <t>91 - RECORTE DE PESCADO (UND)</t>
  </si>
  <si>
    <t>95 - QUESILLO LONCH X 50 (UND)</t>
  </si>
  <si>
    <t>104 - COJINUA (KG)</t>
  </si>
  <si>
    <t>105 - PECHGA CAMPESINA (KG)</t>
  </si>
  <si>
    <t>111 - SCHA CASADORA CUNIT 500G X16 (UND)</t>
  </si>
  <si>
    <t>112 - SHA RANCHERA ZENU 500G X14 (UND)</t>
  </si>
  <si>
    <t>113 - SHA RANCHERA PENTA X5 (UND)</t>
  </si>
  <si>
    <t>114 - SCHA RANCHERA ZENU X3 (UND)</t>
  </si>
  <si>
    <t>115 - MORTADELA ZENU 250GX18 (UND)</t>
  </si>
  <si>
    <t>116 - COMBO FESTIVALERO DCOSTA (UND)</t>
  </si>
  <si>
    <t>125 - CHORIZO ARTESANAL DE LA CASA (UND)</t>
  </si>
  <si>
    <t>127 - SCHON POLLO BROST ZENU (UND)</t>
  </si>
  <si>
    <t>132 - LEBRANCHE (KG)</t>
  </si>
  <si>
    <t>133 - MOJARRA ROJA (KG)</t>
  </si>
  <si>
    <t>134 - FILETE DE SALMON (KG)</t>
  </si>
  <si>
    <t>135 - SIERRA KARITA (KG)</t>
  </si>
  <si>
    <t>136 - TRUCHA SALMONADA (KG)</t>
  </si>
  <si>
    <t>138 - QUESILLO LONCH X20 (UND)</t>
  </si>
  <si>
    <t>139 - QUESILLO LONCH X10 (UND)</t>
  </si>
  <si>
    <t>140 - RAMA TORPEDO 24X50 (UND)</t>
  </si>
  <si>
    <t>142 - RAMA ESPARCIBLEX500G (UND)</t>
  </si>
  <si>
    <t>145 - RAMA ESPARCIBLE 250G (UND)</t>
  </si>
  <si>
    <t>147 - SCHON EXTRA 750G (UND)</t>
  </si>
  <si>
    <t>148 - MOLDES PASTIZAN (UND)</t>
  </si>
  <si>
    <t>153 - CHORICHUZO 500G X16 (UND)</t>
  </si>
  <si>
    <t>154 - CHORIZO CUNIT 1K X20 (UND)</t>
  </si>
  <si>
    <t>155 - CHORIZO PARRILLERO D COSTA X15 (UND)</t>
  </si>
  <si>
    <t>156 - SCHON TRADICIONAL (UND)</t>
  </si>
  <si>
    <t>157 - CHORIZO PAISAX3UD (UND)</t>
  </si>
  <si>
    <t>158 - CHORIZO PAISA X11UD (UND)</t>
  </si>
  <si>
    <t>159 - CHORIZO PARRI 1.5KGX17 SABORE (UND)</t>
  </si>
  <si>
    <t>164 - PATA PESCUEZO MAC POLLO (UND)</t>
  </si>
  <si>
    <t>170 - SALCHICHA PERROCAZADORA CUNITCHEF (UND)</t>
  </si>
  <si>
    <t>171 - QUESO PASTEURIZADO KLARENS (KG)</t>
  </si>
  <si>
    <t>180 - CHORI MIXTO DE LA CASA (UND)</t>
  </si>
  <si>
    <t>190 - RAPI PAPA x 2.5 KG (UND)</t>
  </si>
  <si>
    <t>197 - MILLAR X 30K (UND)</t>
  </si>
  <si>
    <t>200 - Servicio de mantenimiento (UND)</t>
  </si>
  <si>
    <t>202 - MARGARINA DA GUSTO BARRA 20 *4*125GR (UND)</t>
  </si>
  <si>
    <t>TOTAL</t>
  </si>
  <si>
    <t>Â </t>
  </si>
  <si>
    <t>0%</t>
  </si>
  <si>
    <t>0%2</t>
  </si>
  <si>
    <t>0%3</t>
  </si>
  <si>
    <t>0%4</t>
  </si>
  <si>
    <t>Columna1</t>
  </si>
  <si>
    <t>codigo</t>
  </si>
  <si>
    <t>Cliente</t>
  </si>
  <si>
    <t>4 - PECHUGA FRESCA (KG)</t>
  </si>
  <si>
    <t>7 - CHICHARRONCITO (KG)</t>
  </si>
  <si>
    <t>11 - PERNIL MIXTO MANAURE (KG)</t>
  </si>
  <si>
    <t>12 - PERNIL ESPECIAL (KG)</t>
  </si>
  <si>
    <t>15 - RECORTE DE CERDO (KG)</t>
  </si>
  <si>
    <t>18 - RABADILLA ENTERA (KG)</t>
  </si>
  <si>
    <t>26 - LOMO DE ATÃšN (KG)</t>
  </si>
  <si>
    <t>33 - LOMO CERDO CORTADO (KG)</t>
  </si>
  <si>
    <t>34 - CHULETA DE CERDO (KG)</t>
  </si>
  <si>
    <t>36 - CODITOS PA LA FRIJOLADA (KG)</t>
  </si>
  <si>
    <t>60 - SCHA XL CAMPOLLO UNIDAD (UND)</t>
  </si>
  <si>
    <t>61 - RAMA BARRA TORPEDO (UND)</t>
  </si>
  <si>
    <t>70 - COMODÃN (UND)</t>
  </si>
  <si>
    <t>84 - RAMA BARRA TOLEDO (UND)</t>
  </si>
  <si>
    <t>87 - SALCHICHON CERVECERO FAZENDA (UND)</t>
  </si>
  <si>
    <t>122 - JUREL (KG)</t>
  </si>
  <si>
    <t>144 - BOCACHICO (KG)</t>
  </si>
  <si>
    <t>149 - RAPI PAPA x 2 KG (UND)</t>
  </si>
  <si>
    <t>165 - LECHE EN POLVO PARMALAT X 900 GRM (UND)</t>
  </si>
  <si>
    <t>173 - SERVICIO DE MENSAJERÃA (UND)</t>
  </si>
  <si>
    <t>175 - HUEVOS GALLINA MEDIA CANASTA (UND)</t>
  </si>
  <si>
    <t>192 - MILLAR DE BOLSA 2K (UND)</t>
  </si>
  <si>
    <t>193 - MILLARES DE BOLSA 3K (UND)</t>
  </si>
  <si>
    <t>194 - MILLARES DE BOLSA 5K (UND)</t>
  </si>
  <si>
    <t>195 - MILLARES DE BOLSA 20K (UND)</t>
  </si>
  <si>
    <t>198 - BASA CORTADA (KG)</t>
  </si>
  <si>
    <t>Impuesto</t>
  </si>
  <si>
    <t>Impuesto 0%</t>
  </si>
  <si>
    <t>Impuesto 19%</t>
  </si>
  <si>
    <t>Impuesto 5%</t>
  </si>
  <si>
    <t>Suma de Precio compra</t>
  </si>
  <si>
    <t>Suma de Precio venta</t>
  </si>
  <si>
    <t>Nota: los precios de compras y ventas se tomaron del promedio del mes de Febrero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</si>
</sst>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;[Red]\-&quot;$&quot;\ #,##0.00"/>
    <numFmt numFmtId="41" formatCode="_-* #,##0_-;\-* #,##0_-;_-* &quot;-&quot;_-;_-@_-"/>
    <numFmt numFmtId="170" formatCode="_-* #,##0.0_-;\-* #,##0.0_-;_-* &quot;-&quot;_-;_-@_-"/>
  </numFmts>
  <fonts count="8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67CEFB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1" fillId="0" borderId="0"/>
  </cellStyleXfs>
  <cellXfs count="24">
    <xf numFmtId="0" fontId="0" fillId="0" borderId="0" xfId="0" applyFont="1" applyFill="1" applyBorder="1"/>
    <xf numFmtId="0" fontId="2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4" fillId="0" borderId="0" xfId="2" applyFont="1" applyAlignment="1">
      <alignment horizontal="center" vertical="center" wrapText="1"/>
    </xf>
    <xf numFmtId="9" fontId="4" fillId="0" borderId="0" xfId="2" applyNumberFormat="1" applyFont="1" applyAlignment="1">
      <alignment horizontal="center" vertical="center" wrapText="1"/>
    </xf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4" fillId="2" borderId="0" xfId="2" applyFont="1" applyFill="1" applyAlignment="1">
      <alignment wrapText="1"/>
    </xf>
    <xf numFmtId="0" fontId="4" fillId="2" borderId="0" xfId="2" applyFont="1" applyFill="1"/>
    <xf numFmtId="170" fontId="1" fillId="0" borderId="0" xfId="1" applyNumberFormat="1" applyFont="1" applyAlignment="1">
      <alignment wrapText="1"/>
    </xf>
    <xf numFmtId="8" fontId="1" fillId="0" borderId="0" xfId="2" applyNumberFormat="1" applyFont="1" applyAlignment="1">
      <alignment wrapText="1"/>
    </xf>
    <xf numFmtId="8" fontId="4" fillId="2" borderId="0" xfId="2" applyNumberFormat="1" applyFont="1" applyFill="1" applyAlignment="1">
      <alignment wrapText="1"/>
    </xf>
    <xf numFmtId="0" fontId="5" fillId="0" borderId="0" xfId="2" applyFont="1" applyFill="1" applyAlignment="1">
      <alignment wrapText="1"/>
    </xf>
    <xf numFmtId="9" fontId="6" fillId="0" borderId="0" xfId="2" applyNumberFormat="1" applyFont="1" applyFill="1" applyAlignment="1">
      <alignment horizontal="center" vertical="center" wrapText="1"/>
    </xf>
    <xf numFmtId="0" fontId="4" fillId="3" borderId="0" xfId="2" applyFont="1" applyFill="1" applyAlignment="1">
      <alignment wrapText="1"/>
    </xf>
    <xf numFmtId="0" fontId="4" fillId="3" borderId="0" xfId="2" applyFont="1" applyFill="1"/>
    <xf numFmtId="8" fontId="4" fillId="3" borderId="0" xfId="2" applyNumberFormat="1" applyFont="1" applyFill="1" applyAlignment="1">
      <alignment wrapText="1"/>
    </xf>
    <xf numFmtId="0" fontId="6" fillId="3" borderId="0" xfId="2" applyFont="1" applyFill="1" applyAlignment="1">
      <alignment wrapText="1"/>
    </xf>
    <xf numFmtId="0" fontId="6" fillId="0" borderId="0" xfId="2" applyFont="1" applyFill="1" applyAlignment="1">
      <alignment horizontal="center" vertical="center" wrapText="1"/>
    </xf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7" fillId="4" borderId="0" xfId="0" applyFont="1" applyFill="1" applyBorder="1" applyAlignment="1">
      <alignment horizontal="center"/>
    </xf>
  </cellXfs>
  <cellStyles count="3">
    <cellStyle name="Millares [0]" xfId="1" builtinId="6"/>
    <cellStyle name="Normal" xfId="0" builtinId="0"/>
    <cellStyle name="Normal 2" xfId="2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67CEFB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7CEFB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$&quot;\ #,##0.00;[Red]\-&quot;$&quot;\ #,##0.00"/>
      <fill>
        <patternFill patternType="solid">
          <fgColor indexed="64"/>
          <bgColor rgb="FF67CEFB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$&quot;\ #,##0.00;[Red]\-&quot;$&quot;\ #,##0.00"/>
      <fill>
        <patternFill patternType="solid">
          <fgColor indexed="64"/>
          <bgColor rgb="FF67CEFB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7CEFB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7CEFB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7CEFB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lberto Pérez" refreshedDate="43890.484766898146" createdVersion="5" refreshedVersion="5" minRefreshableVersion="3" recordCount="191">
  <cacheSource type="worksheet">
    <worksheetSource name="Tabla1"/>
  </cacheSource>
  <cacheFields count="11">
    <cacheField name="Código" numFmtId="1">
      <sharedItems containsSemiMixedTypes="0" containsString="0" containsNumber="1" containsInteger="1" minValue="1" maxValue="202" count="191"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2"/>
        <n v="181"/>
        <n v="180"/>
        <n v="179"/>
        <n v="178"/>
        <n v="177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0"/>
        <n v="67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Descripción" numFmtId="0">
      <sharedItems count="166">
        <s v="MARGARINA DA GUSTO BARRA 20 *4*125GR"/>
        <s v="Honorarios por servicios personales"/>
        <s v="Servicio de mantenimiento"/>
        <s v="SERVICIO DE INSTALACIÓN"/>
        <s v="BASA CORTADA"/>
        <s v="MILLAR X 30K"/>
        <s v="ALPINA CHOCOLATE CAJA 200G"/>
        <s v="MILLARES DE BOLSA 20K"/>
        <s v="MILLARES DE BOLSA 5K"/>
        <s v="MILLARES DE BOLSA 3K"/>
        <s v="MILLAR DE BOLSA 2K"/>
        <s v="YOGURT AREQUIPE"/>
        <s v="RAPI PAPA x 2.5 KG"/>
        <s v="CONTENEDOR  M DE ALUMINIO"/>
        <s v="HUEVO POR UNIDAD"/>
        <s v="KLASSGURT CON HOJ MAIZ X 150 GRS"/>
        <s v="AJIBASCO GRANDE"/>
        <s v="JARRA REPOSTERA"/>
        <s v="SAL REFISAL"/>
        <s v="CONTENEDOR 24 ONZ"/>
        <s v="Gastos Por representación Legal y Relaciones Publicas"/>
        <s v="CHORI MIXTO DE LA CASA"/>
        <s v="Servicio de agua"/>
        <s v="INTERESES DE MORA POR ARRENDAMIENTO"/>
        <s v="Arrendamiento"/>
        <s v="HUEVOS GALLINA MEDIA CANASTA"/>
        <s v="YOGURT ALPINA BOLSA X 900 G"/>
        <s v="SERVICIO DE MENSAJERÍA"/>
        <s v="KLASSGURT BOLSA X 200 GRS"/>
        <s v="QUESO PASTEURIZADO KLARENS"/>
        <s v="SALCHICHA PERROCAZADORA CUNITCHEF"/>
        <s v="PATA PAQ X 700 GR"/>
        <s v="VISCERAS PAQ X 320 GR- MENUDENCIA"/>
        <s v="TANLLERIN  BOLSA X 150"/>
        <s v="MORTADELA CUNIT AHUMADA X 250G"/>
        <s v="LECHE EN POLVO PARMALAT X 900 GRM"/>
        <s v="PATA PESCUEZO MAC POLLO"/>
        <s v="PECHUGA MANAURERA"/>
        <s v="PECHUGA CAMPESINA"/>
        <s v="QUESILLO KLARES 200G"/>
        <s v="CHORIZO PARRI 1.5KGX17 SABORE"/>
        <s v="CHORIZO PAISA X11UD"/>
        <s v="CHORIZO PAISAX3UD"/>
        <s v="SCHON TRADICIONAL"/>
        <s v="CHORIZO PARRILLERO  D COSTA X15"/>
        <s v="CHORIZO CUNIT 1K  X20"/>
        <s v="CHORICHUZO  500G X16"/>
        <s v="MERMA"/>
        <s v="BUTIFARRA CARIBE 1.5KGX48"/>
        <s v="VINAGRE BLANCO"/>
        <s v="RAPI PAPA x 2 KG"/>
        <s v="MOLDES PASTIZAN"/>
        <s v="SCHON EXTRA  750G"/>
        <s v="SUERO KLARENS 200G"/>
        <s v="RAMA ESPARCIBLE 250G"/>
        <s v="BOCACHICO"/>
        <s v="RAMA ESPARC 125"/>
        <s v="RAMA ESPARCIBLEX500G"/>
        <s v="Producto Sin Registrar"/>
        <s v="RAMA TORPEDO 24X50"/>
        <s v="QUESILLO LONCH X10"/>
        <s v="QUESILLO LONCH X20"/>
        <s v="QUESILLO KLARES 400G"/>
        <s v="TRUCHA SALMONADA"/>
        <s v="SIERRA KARITA"/>
        <s v="FILETE DE SALMON"/>
        <s v="MOJARRA ROJA"/>
        <s v="LEBRANCHE"/>
        <s v="FILETE DE ROBALO"/>
        <s v="PUNTA CHULETA"/>
        <s v="COSTILA CERDO BRISKET"/>
        <s v="COSTILLA  CERDO BBQ"/>
        <s v="SCHON POLLO BROST ZENU"/>
        <s v="CHORIZO ARTESANAL DE LA CASA"/>
        <s v="CHORIZO MONTERO X11"/>
        <s v="JUREL"/>
        <s v="POLLO CAMPESINO"/>
        <s v="CURVINA"/>
        <s v="ROBALO"/>
        <s v="PARGO ROJO"/>
        <s v="COMBO FESTIVALERO DCOSTA"/>
        <s v="MORTADELA ZENU 250GX18"/>
        <s v="SCHA RANCHERA ZENU X3"/>
        <s v="SHA RANCHERA PENTA X5"/>
        <s v="SHA RANCHERA  ZENU  500G X14"/>
        <s v="SCHA CASADORA CUNIT 500G X16"/>
        <s v="MOJARRA DE MAR"/>
        <s v="PECHGA CAMPESINA"/>
        <s v="COJINUA"/>
        <s v="GALLINA GIGANTE"/>
        <s v="QUESILLO LONCH X 50"/>
        <s v="COLOMBINA DE ALA"/>
        <s v="RECORTE DE PESCADO"/>
        <s v="FILETE DE TILAPIA"/>
        <s v="BAGRE PNTADO"/>
        <s v="SALCHICHON CERVECERO FAZENDA"/>
        <s v="CHORIZO   MI CHORY MONTESCA   1K X10"/>
        <s v="RAMA  BARRA TOLEDO"/>
        <s v="PALMITO"/>
        <s v="SUERO PICANTE KLARENS"/>
        <s v="SALCHICHA AHUMADA MAC POLLO"/>
        <s v="COMODÍN"/>
        <s v="MORTA JAMON  CUNIT JCHEF500G X29"/>
        <s v="SALCHICHA XL CAMPOLLO X10"/>
        <s v="CHORIPINCHO D COSTA 500GX16"/>
        <s v="SCHON CAMPOLLO ROSS"/>
        <s v="MORTADELA  CUNIT AHUMADA 250G"/>
        <s v="RAMA BARRA TORPEDO"/>
        <s v="SCHA XL  CAMPOLLO  UNIDAD"/>
        <s v="SCHON CERVERONI  ZENU"/>
        <s v="BUTIFARRA CUNIT 500G X16"/>
        <s v="SCHA MANGUERA  CUNIT  1KG X11"/>
        <s v="SCHO CERVECER VALENCIA"/>
        <s v="SCHA MANG SALSAN UNID"/>
        <s v="SCHON VALENC ECO P O C"/>
        <s v="SCHON DELICHIK"/>
        <s v="SCHA KIDS  D COSTA X17 KIDS"/>
        <s v="MORTADELA CUNIT 150GX 11"/>
        <s v="JAMONADA AHUMADA SAL"/>
        <s v="LOMO CERDO RELAJADO"/>
        <s v="JAMONADA COSTEÑA SAL"/>
        <s v="JAMON CUNIT 400GX 21"/>
        <s v="JAMÓN  CUNIT  230G X12"/>
        <s v="CHORIZO TERNERA  ZENU"/>
        <s v="LECHE DESLACTO KLARENS"/>
        <s v="BASA FILETE"/>
        <s v="BASA ENTERA"/>
        <s v="LECHE ENTERA KLRENS"/>
        <s v="RAMA TOLEDO 24X90"/>
        <s v="SIRLOY -PULPA"/>
        <s v="CODITOS PA LA FRIJOLADA"/>
        <s v="PIERNA DE CERDO"/>
        <s v="CHULETA DE CERDO"/>
        <s v="LOMO CERDO CORTADO"/>
        <s v="LOMO CERDO"/>
        <s v="SUERO KLARENS 400"/>
        <s v="HUEVOS GALLINA CANASTA"/>
        <s v="QUESO DURO"/>
        <s v="QUESO SEMIDURO"/>
        <s v="QUESO ESPECIAL"/>
        <s v="LOMO DE ATÚN"/>
        <s v="BANDEJA DE MOLLEJA"/>
        <s v="PATA SOLA  AVICAMPO"/>
        <s v="PATA PESCUEZO"/>
        <s v="MENUDENCIA BMANGA"/>
        <s v="MENUDENCIA MANAURERA"/>
        <s v="CAMARON FRESCO"/>
        <s v="SALSA BBQ"/>
        <s v="RABADILLA ENTERA"/>
        <s v="ALA JUMBO"/>
        <s v="ALA ESPECIAL"/>
        <s v="RECORTE DE CERDO"/>
        <s v="COLOMBINA MUSLO"/>
        <s v="PERNIL MIXTO BMANGA"/>
        <s v="PERNIL ESPECIAL"/>
        <s v="PERNIL MIXTO MANAURE"/>
        <s v="BUTIFARRA DCOSTA 500G X16"/>
        <s v="FILETE PECHUGA"/>
        <s v="RECORTE  PECHUGA"/>
        <s v="CHICHARRONCITO"/>
        <s v="PECHUGA CONGELADA BGA"/>
        <s v="COSTILLA CERDO AHUMADA"/>
        <s v="PECHUGA FRESCA"/>
        <s v="POLLO CONGELADO"/>
        <s v="POLLO SIN MARINAR"/>
        <s v="POLLO MANAURERO"/>
      </sharedItems>
    </cacheField>
    <cacheField name="UM-1" numFmtId="0">
      <sharedItems/>
    </cacheField>
    <cacheField name="Grupo inventario" numFmtId="0">
      <sharedItems/>
    </cacheField>
    <cacheField name="Precio compra" numFmtId="0">
      <sharedItems containsSemiMixedTypes="0" containsString="0" containsNumber="1" minValue="0" maxValue="100000"/>
    </cacheField>
    <cacheField name="Precio venta" numFmtId="0">
      <sharedItems containsSemiMixedTypes="0" containsString="0" containsNumber="1" minValue="0" maxValue="97000"/>
    </cacheField>
    <cacheField name="IVA" numFmtId="1">
      <sharedItems containsSemiMixedTypes="0" containsString="0" containsNumber="1" containsInteger="1" minValue="0" maxValue="19"/>
    </cacheField>
    <cacheField name="Impuesto" numFmtId="1">
      <sharedItems count="3">
        <s v="Impuesto 19%"/>
        <s v="Impuesto 0%"/>
        <s v="Impuesto 5%"/>
      </sharedItems>
    </cacheField>
    <cacheField name="Tipo" numFmtId="0">
      <sharedItems/>
    </cacheField>
    <cacheField name="Estado" numFmtId="0">
      <sharedItems/>
    </cacheField>
    <cacheField name="Ac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x v="0"/>
    <x v="0"/>
    <s v="UND"/>
    <s v="LACTEOS GRAVADOS CON IVA"/>
    <n v="4084"/>
    <n v="0"/>
    <n v="19"/>
    <x v="0"/>
    <s v="producto"/>
    <s v="Activo"/>
    <s v="            "/>
  </r>
  <r>
    <x v="1"/>
    <x v="1"/>
    <s v="UND"/>
    <s v="Honorarios por servicios"/>
    <n v="0"/>
    <n v="0"/>
    <n v="19"/>
    <x v="0"/>
    <s v="servicio"/>
    <s v="Activo"/>
    <s v="            "/>
  </r>
  <r>
    <x v="2"/>
    <x v="2"/>
    <s v="UND"/>
    <s v="Servicios de Mantenimiento"/>
    <n v="100000"/>
    <n v="0"/>
    <n v="19"/>
    <x v="0"/>
    <s v="servicio"/>
    <s v="Activo"/>
    <s v="            "/>
  </r>
  <r>
    <x v="3"/>
    <x v="3"/>
    <s v="UND"/>
    <s v="VARIOS"/>
    <n v="0"/>
    <n v="0"/>
    <n v="0"/>
    <x v="1"/>
    <s v="servicio"/>
    <s v="Activo"/>
    <s v="            "/>
  </r>
  <r>
    <x v="4"/>
    <x v="4"/>
    <s v="KG"/>
    <s v="PESCADOS"/>
    <n v="0"/>
    <n v="8918.44"/>
    <n v="0"/>
    <x v="1"/>
    <s v="producto"/>
    <s v="Activo"/>
    <s v="            "/>
  </r>
  <r>
    <x v="5"/>
    <x v="5"/>
    <s v="UND"/>
    <s v="Servicios para la compra"/>
    <n v="90000"/>
    <n v="97000"/>
    <n v="0"/>
    <x v="1"/>
    <s v="producto"/>
    <s v="Activo"/>
    <s v="            "/>
  </r>
  <r>
    <x v="6"/>
    <x v="6"/>
    <s v="UND"/>
    <s v="LACTEOS"/>
    <n v="0"/>
    <n v="0"/>
    <n v="19"/>
    <x v="0"/>
    <s v="producto"/>
    <s v="Activo"/>
    <s v="            "/>
  </r>
  <r>
    <x v="7"/>
    <x v="7"/>
    <s v="UND"/>
    <s v="SUBPRODUCTOS"/>
    <n v="0"/>
    <n v="46000"/>
    <n v="0"/>
    <x v="1"/>
    <s v="producto"/>
    <s v="Activo"/>
    <s v="            "/>
  </r>
  <r>
    <x v="8"/>
    <x v="8"/>
    <s v="UND"/>
    <s v="SUBPRODUCTOS"/>
    <n v="0"/>
    <n v="17500"/>
    <n v="0"/>
    <x v="1"/>
    <s v="producto"/>
    <s v="Activo"/>
    <s v="            "/>
  </r>
  <r>
    <x v="9"/>
    <x v="9"/>
    <s v="UND"/>
    <s v="SUBPRODUCTOS"/>
    <n v="0"/>
    <n v="11500"/>
    <n v="0"/>
    <x v="1"/>
    <s v="producto"/>
    <s v="Activo"/>
    <s v="            "/>
  </r>
  <r>
    <x v="10"/>
    <x v="10"/>
    <s v="UND"/>
    <s v="SUBPRODUCTOS"/>
    <n v="0"/>
    <n v="9000"/>
    <n v="0"/>
    <x v="1"/>
    <s v="producto"/>
    <s v="Activo"/>
    <s v="            "/>
  </r>
  <r>
    <x v="11"/>
    <x v="11"/>
    <s v="UND"/>
    <s v="LACTEOS"/>
    <n v="0"/>
    <n v="0"/>
    <n v="19"/>
    <x v="0"/>
    <s v="producto"/>
    <s v="Activo"/>
    <s v="            "/>
  </r>
  <r>
    <x v="12"/>
    <x v="12"/>
    <s v="UND"/>
    <s v="NACIONALES"/>
    <n v="9327.73"/>
    <n v="9747.9"/>
    <n v="19"/>
    <x v="0"/>
    <s v="producto"/>
    <s v="Activo"/>
    <s v="            "/>
  </r>
  <r>
    <x v="13"/>
    <x v="13"/>
    <s v="UND"/>
    <s v="SUBPRODUCTOS"/>
    <n v="0"/>
    <n v="0"/>
    <n v="19"/>
    <x v="0"/>
    <s v="producto"/>
    <s v="Activo"/>
    <s v="            "/>
  </r>
  <r>
    <x v="14"/>
    <x v="14"/>
    <s v="UND"/>
    <s v="AVICOLA"/>
    <n v="0"/>
    <n v="0"/>
    <n v="0"/>
    <x v="1"/>
    <s v="producto"/>
    <s v="Activo"/>
    <s v="            "/>
  </r>
  <r>
    <x v="15"/>
    <x v="15"/>
    <s v="UND"/>
    <s v="LACTEOS"/>
    <n v="0"/>
    <n v="0"/>
    <n v="19"/>
    <x v="0"/>
    <s v="producto"/>
    <s v="Activo"/>
    <s v="            "/>
  </r>
  <r>
    <x v="16"/>
    <x v="16"/>
    <s v="GR"/>
    <s v="SUBPRODUCTOS"/>
    <n v="0"/>
    <n v="0"/>
    <n v="0"/>
    <x v="1"/>
    <s v="producto"/>
    <s v="Activo"/>
    <s v="            "/>
  </r>
  <r>
    <x v="17"/>
    <x v="17"/>
    <s v="UND"/>
    <s v="SUBPRODUCTOS"/>
    <n v="0"/>
    <n v="0"/>
    <n v="19"/>
    <x v="0"/>
    <s v="producto"/>
    <s v="Activo"/>
    <s v="            "/>
  </r>
  <r>
    <x v="18"/>
    <x v="18"/>
    <s v="GR"/>
    <s v="SUBPRODUCTOS"/>
    <n v="0"/>
    <n v="0"/>
    <n v="0"/>
    <x v="1"/>
    <s v="producto"/>
    <s v="Activo"/>
    <s v="            "/>
  </r>
  <r>
    <x v="19"/>
    <x v="19"/>
    <s v="UND"/>
    <s v="SUBPRODUCTOS"/>
    <n v="0"/>
    <n v="0"/>
    <n v="19"/>
    <x v="0"/>
    <s v="producto"/>
    <s v="Activo"/>
    <s v="            "/>
  </r>
  <r>
    <x v="20"/>
    <x v="20"/>
    <s v="UND"/>
    <s v="Representacion Legal"/>
    <n v="0"/>
    <n v="0"/>
    <n v="0"/>
    <x v="1"/>
    <s v="servicio"/>
    <s v="Activo"/>
    <s v="            "/>
  </r>
  <r>
    <x v="21"/>
    <x v="21"/>
    <s v="UND"/>
    <s v="SABORE, VALENCIA, MI CHORI"/>
    <n v="8095.24"/>
    <n v="0"/>
    <n v="5"/>
    <x v="2"/>
    <s v="producto"/>
    <s v="Activo"/>
    <s v="            "/>
  </r>
  <r>
    <x v="22"/>
    <x v="22"/>
    <s v="UND"/>
    <s v="Servicios para la compra"/>
    <n v="0"/>
    <n v="0"/>
    <n v="0"/>
    <x v="1"/>
    <s v="producto"/>
    <s v="Activo"/>
    <s v="            "/>
  </r>
  <r>
    <x v="23"/>
    <x v="23"/>
    <s v="UND"/>
    <s v="Servicios para la compra"/>
    <n v="0"/>
    <n v="0"/>
    <n v="0"/>
    <x v="1"/>
    <s v="producto"/>
    <s v="Activo"/>
    <s v="            "/>
  </r>
  <r>
    <x v="24"/>
    <x v="24"/>
    <s v="UND"/>
    <s v="Servicios para la compra"/>
    <n v="0"/>
    <n v="0"/>
    <n v="19"/>
    <x v="0"/>
    <s v="producto"/>
    <s v="Activo"/>
    <s v="            "/>
  </r>
  <r>
    <x v="25"/>
    <x v="25"/>
    <s v="UND"/>
    <s v="AVICOLA"/>
    <n v="0"/>
    <n v="3959.52"/>
    <n v="0"/>
    <x v="1"/>
    <s v="producto"/>
    <s v="Activo"/>
    <s v="            "/>
  </r>
  <r>
    <x v="26"/>
    <x v="26"/>
    <s v="UND"/>
    <s v="LACTEOS"/>
    <n v="0"/>
    <n v="0"/>
    <n v="19"/>
    <x v="0"/>
    <s v="producto"/>
    <s v="Activo"/>
    <s v="            "/>
  </r>
  <r>
    <x v="27"/>
    <x v="27"/>
    <s v="UND"/>
    <s v="SERVICIO DE MENSAJERÍA"/>
    <n v="0"/>
    <n v="2333.33"/>
    <n v="0"/>
    <x v="1"/>
    <s v="servicio"/>
    <s v="Activo"/>
    <s v="            "/>
  </r>
  <r>
    <x v="28"/>
    <x v="28"/>
    <s v="UND"/>
    <s v="LACTEOS"/>
    <n v="0"/>
    <n v="0"/>
    <n v="19"/>
    <x v="0"/>
    <s v="producto"/>
    <s v="Activo"/>
    <s v="            "/>
  </r>
  <r>
    <x v="29"/>
    <x v="29"/>
    <s v="KG"/>
    <s v="LACTEOS"/>
    <n v="15097.36"/>
    <n v="16800"/>
    <n v="0"/>
    <x v="1"/>
    <s v="producto"/>
    <s v="Activo"/>
    <s v="            "/>
  </r>
  <r>
    <x v="30"/>
    <x v="30"/>
    <s v="UND"/>
    <s v="CUNIT"/>
    <n v="6532.23"/>
    <n v="7142.86"/>
    <n v="19"/>
    <x v="0"/>
    <s v="producto"/>
    <s v="Activo"/>
    <s v="            "/>
  </r>
  <r>
    <x v="31"/>
    <x v="31"/>
    <s v="UND"/>
    <s v="AVICOLA"/>
    <n v="0"/>
    <n v="0"/>
    <n v="0"/>
    <x v="1"/>
    <s v="producto"/>
    <s v="Inactivo"/>
    <s v="            "/>
  </r>
  <r>
    <x v="32"/>
    <x v="32"/>
    <s v="UND"/>
    <s v="AVICOLA"/>
    <n v="0"/>
    <n v="0"/>
    <n v="0"/>
    <x v="1"/>
    <s v="producto"/>
    <s v="Activo"/>
    <s v="            "/>
  </r>
  <r>
    <x v="33"/>
    <x v="33"/>
    <s v="UND"/>
    <s v="LACTEOS"/>
    <n v="0"/>
    <n v="0"/>
    <n v="19"/>
    <x v="0"/>
    <s v="producto"/>
    <s v="Activo"/>
    <s v="            "/>
  </r>
  <r>
    <x v="34"/>
    <x v="34"/>
    <s v="UND"/>
    <s v="CUNIT"/>
    <n v="0"/>
    <n v="0"/>
    <n v="5"/>
    <x v="2"/>
    <s v="producto"/>
    <s v="Inactivo"/>
    <s v="            "/>
  </r>
  <r>
    <x v="35"/>
    <x v="35"/>
    <s v="UND"/>
    <s v="LACTEOS"/>
    <n v="0"/>
    <n v="16800"/>
    <n v="0"/>
    <x v="1"/>
    <s v="producto"/>
    <s v="Activo"/>
    <s v="            "/>
  </r>
  <r>
    <x v="36"/>
    <x v="36"/>
    <s v="UND"/>
    <s v="AVICOLA"/>
    <n v="800"/>
    <n v="1188.8399999999999"/>
    <n v="0"/>
    <x v="1"/>
    <s v="producto"/>
    <s v="Activo"/>
    <s v="            "/>
  </r>
  <r>
    <x v="37"/>
    <x v="37"/>
    <s v="KG"/>
    <s v="AVICOLA"/>
    <n v="0"/>
    <n v="0"/>
    <n v="0"/>
    <x v="1"/>
    <s v="producto"/>
    <s v="Activo"/>
    <s v="            "/>
  </r>
  <r>
    <x v="38"/>
    <x v="38"/>
    <s v="KG"/>
    <s v="AVICOLA"/>
    <n v="0"/>
    <n v="0"/>
    <n v="0"/>
    <x v="1"/>
    <s v="producto"/>
    <s v="Inactivo"/>
    <s v="            "/>
  </r>
  <r>
    <x v="39"/>
    <x v="39"/>
    <s v="UND"/>
    <s v="LACTEOS"/>
    <n v="0"/>
    <n v="0"/>
    <n v="0"/>
    <x v="1"/>
    <s v="producto"/>
    <s v="Activo"/>
    <s v="            "/>
  </r>
  <r>
    <x v="40"/>
    <x v="40"/>
    <s v="UND"/>
    <s v="SABORE, VALENCIA, MI CHORI"/>
    <n v="14000"/>
    <n v="14891.56"/>
    <n v="5"/>
    <x v="2"/>
    <s v="producto"/>
    <s v="Activo"/>
    <s v="            "/>
  </r>
  <r>
    <x v="41"/>
    <x v="41"/>
    <s v="UND"/>
    <s v="SABORE, VALENCIA, MI CHORI"/>
    <n v="8857.14"/>
    <n v="9278.2000000000007"/>
    <n v="5"/>
    <x v="2"/>
    <s v="producto"/>
    <s v="Activo"/>
    <s v="            "/>
  </r>
  <r>
    <x v="42"/>
    <x v="42"/>
    <s v="UND"/>
    <s v="SABORE, VALENCIA, MI CHORI"/>
    <n v="1714.29"/>
    <n v="2030.08"/>
    <n v="5"/>
    <x v="2"/>
    <s v="producto"/>
    <s v="Activo"/>
    <s v="            "/>
  </r>
  <r>
    <x v="43"/>
    <x v="43"/>
    <s v="UND"/>
    <s v="ZENU"/>
    <n v="5567.03"/>
    <n v="6190.48"/>
    <n v="5"/>
    <x v="2"/>
    <s v="producto"/>
    <s v="Activo"/>
    <s v="            "/>
  </r>
  <r>
    <x v="44"/>
    <x v="44"/>
    <s v="UND"/>
    <s v="DECOSTA"/>
    <n v="5294.16"/>
    <n v="5992.92"/>
    <n v="19"/>
    <x v="0"/>
    <s v="producto"/>
    <s v="Activo"/>
    <s v="            "/>
  </r>
  <r>
    <x v="45"/>
    <x v="45"/>
    <s v="UND"/>
    <s v="CUNIT"/>
    <n v="11494.96"/>
    <n v="12137.43"/>
    <n v="19"/>
    <x v="0"/>
    <s v="producto"/>
    <s v="Activo"/>
    <s v="            "/>
  </r>
  <r>
    <x v="46"/>
    <x v="46"/>
    <s v="UND"/>
    <s v="CUNIT"/>
    <n v="5536.55"/>
    <n v="6541.35"/>
    <n v="19"/>
    <x v="0"/>
    <s v="producto"/>
    <s v="Activo"/>
    <s v="            "/>
  </r>
  <r>
    <x v="47"/>
    <x v="47"/>
    <s v="UND"/>
    <s v="VARIOS"/>
    <n v="0"/>
    <n v="0"/>
    <n v="0"/>
    <x v="1"/>
    <s v="servicio"/>
    <s v="Activo"/>
    <s v="            "/>
  </r>
  <r>
    <x v="48"/>
    <x v="48"/>
    <s v="UND"/>
    <s v="CUNIT"/>
    <n v="0"/>
    <n v="0"/>
    <n v="5"/>
    <x v="2"/>
    <s v="producto"/>
    <s v="Activo"/>
    <s v="            "/>
  </r>
  <r>
    <x v="49"/>
    <x v="49"/>
    <s v="UND"/>
    <s v="NACIONALES"/>
    <n v="0"/>
    <n v="0"/>
    <n v="19"/>
    <x v="0"/>
    <s v="producto"/>
    <s v="Activo"/>
    <s v="            "/>
  </r>
  <r>
    <x v="50"/>
    <x v="50"/>
    <s v="UND"/>
    <s v="NACIONALES"/>
    <n v="0"/>
    <n v="11102.12"/>
    <n v="19"/>
    <x v="0"/>
    <s v="producto"/>
    <s v="Activo"/>
    <s v="            "/>
  </r>
  <r>
    <x v="51"/>
    <x v="51"/>
    <s v="UND"/>
    <s v="NACIONALES"/>
    <n v="2200"/>
    <n v="2364.39"/>
    <n v="5"/>
    <x v="2"/>
    <s v="producto"/>
    <s v="Activo"/>
    <s v="            "/>
  </r>
  <r>
    <x v="52"/>
    <x v="52"/>
    <s v="UND"/>
    <s v="CUNIT"/>
    <n v="4560"/>
    <n v="5238.1000000000004"/>
    <n v="5"/>
    <x v="2"/>
    <s v="producto"/>
    <s v="Activo"/>
    <s v="            "/>
  </r>
  <r>
    <x v="53"/>
    <x v="53"/>
    <s v="UND"/>
    <s v="LACTEOS"/>
    <n v="0"/>
    <n v="0"/>
    <n v="0"/>
    <x v="1"/>
    <s v="producto"/>
    <s v="Activo"/>
    <s v="            "/>
  </r>
  <r>
    <x v="54"/>
    <x v="54"/>
    <s v="UND"/>
    <s v="LACTEOS"/>
    <n v="2505"/>
    <n v="4201.68"/>
    <n v="19"/>
    <x v="0"/>
    <s v="producto"/>
    <s v="Activo"/>
    <s v="            "/>
  </r>
  <r>
    <x v="55"/>
    <x v="55"/>
    <s v="KG"/>
    <s v="PESCADOS"/>
    <n v="0"/>
    <n v="9545.66"/>
    <n v="0"/>
    <x v="1"/>
    <s v="producto"/>
    <s v="Activo"/>
    <s v="            "/>
  </r>
  <r>
    <x v="56"/>
    <x v="56"/>
    <s v="UND"/>
    <s v="LACTEOS"/>
    <n v="0"/>
    <n v="0"/>
    <n v="19"/>
    <x v="0"/>
    <s v="producto"/>
    <s v="Activo"/>
    <s v="            "/>
  </r>
  <r>
    <x v="57"/>
    <x v="57"/>
    <s v="UND"/>
    <s v="LACTEOS"/>
    <n v="6407"/>
    <n v="7002.8"/>
    <n v="19"/>
    <x v="0"/>
    <s v="producto"/>
    <s v="Activo"/>
    <s v="            "/>
  </r>
  <r>
    <x v="58"/>
    <x v="58"/>
    <s v="UND"/>
    <s v="VARIOS"/>
    <n v="0"/>
    <n v="0"/>
    <n v="19"/>
    <x v="0"/>
    <s v="producto"/>
    <s v="Activo"/>
    <s v="            "/>
  </r>
  <r>
    <x v="59"/>
    <x v="59"/>
    <s v="UND"/>
    <s v="LACTEOS"/>
    <n v="11936.97"/>
    <n v="12274.51"/>
    <n v="19"/>
    <x v="0"/>
    <s v="producto"/>
    <s v="Activo"/>
    <s v="            "/>
  </r>
  <r>
    <x v="60"/>
    <x v="60"/>
    <s v="UND"/>
    <s v="LACTEOS"/>
    <n v="3500"/>
    <n v="4266.67"/>
    <n v="0"/>
    <x v="1"/>
    <s v="producto"/>
    <s v="Activo"/>
    <s v="            "/>
  </r>
  <r>
    <x v="61"/>
    <x v="61"/>
    <s v="UND"/>
    <s v="LACTEOS"/>
    <n v="6500"/>
    <n v="8269.44"/>
    <n v="0"/>
    <x v="1"/>
    <s v="producto"/>
    <s v="Activo"/>
    <s v="            "/>
  </r>
  <r>
    <x v="62"/>
    <x v="62"/>
    <s v="UND"/>
    <s v="LACTEOS"/>
    <n v="0"/>
    <n v="0"/>
    <n v="0"/>
    <x v="1"/>
    <s v="producto"/>
    <s v="Activo"/>
    <s v="            "/>
  </r>
  <r>
    <x v="63"/>
    <x v="63"/>
    <s v="KG"/>
    <s v="PESCADOS"/>
    <n v="12500"/>
    <n v="15699.83"/>
    <n v="0"/>
    <x v="1"/>
    <s v="producto"/>
    <s v="Activo"/>
    <s v="            "/>
  </r>
  <r>
    <x v="64"/>
    <x v="64"/>
    <s v="KG"/>
    <s v="PESCADOS"/>
    <n v="14000"/>
    <n v="16000"/>
    <n v="0"/>
    <x v="1"/>
    <s v="producto"/>
    <s v="Activo"/>
    <s v="            "/>
  </r>
  <r>
    <x v="65"/>
    <x v="65"/>
    <s v="KG"/>
    <s v="PESCADOS"/>
    <n v="32000"/>
    <n v="48714.46"/>
    <n v="0"/>
    <x v="1"/>
    <s v="producto"/>
    <s v="Activo"/>
    <s v="            "/>
  </r>
  <r>
    <x v="66"/>
    <x v="66"/>
    <s v="KG"/>
    <s v="PESCADOS"/>
    <n v="8500"/>
    <n v="13004.21"/>
    <n v="0"/>
    <x v="1"/>
    <s v="producto"/>
    <s v="Activo"/>
    <s v="            "/>
  </r>
  <r>
    <x v="67"/>
    <x v="67"/>
    <s v="KG"/>
    <s v="PESCADOS"/>
    <n v="10000"/>
    <n v="13000"/>
    <n v="0"/>
    <x v="1"/>
    <s v="producto"/>
    <s v="Activo"/>
    <s v="            "/>
  </r>
  <r>
    <x v="68"/>
    <x v="68"/>
    <s v="KG"/>
    <s v="PESCADOS"/>
    <n v="0"/>
    <n v="0"/>
    <n v="0"/>
    <x v="1"/>
    <s v="producto"/>
    <s v="Activo"/>
    <s v="            "/>
  </r>
  <r>
    <x v="69"/>
    <x v="69"/>
    <s v="KG"/>
    <s v="CERDO"/>
    <n v="0"/>
    <n v="0"/>
    <n v="0"/>
    <x v="1"/>
    <s v="producto"/>
    <s v="Activo"/>
    <s v="            "/>
  </r>
  <r>
    <x v="70"/>
    <x v="70"/>
    <s v="KG"/>
    <s v="CERDO"/>
    <n v="0"/>
    <n v="0"/>
    <n v="0"/>
    <x v="1"/>
    <s v="producto"/>
    <s v="Activo"/>
    <s v="            "/>
  </r>
  <r>
    <x v="71"/>
    <x v="71"/>
    <s v="KG"/>
    <s v="CERDO"/>
    <n v="0"/>
    <n v="0"/>
    <n v="0"/>
    <x v="1"/>
    <s v="producto"/>
    <s v="Activo"/>
    <s v="            "/>
  </r>
  <r>
    <x v="72"/>
    <x v="72"/>
    <s v="UND"/>
    <s v="ZENU"/>
    <n v="6142.2"/>
    <n v="7133"/>
    <n v="5"/>
    <x v="2"/>
    <s v="producto"/>
    <s v="Activo"/>
    <s v="            "/>
  </r>
  <r>
    <x v="73"/>
    <x v="58"/>
    <s v="UND"/>
    <s v="VARIOS"/>
    <n v="0"/>
    <n v="0"/>
    <n v="19"/>
    <x v="0"/>
    <s v="producto"/>
    <s v="Activo"/>
    <s v="            "/>
  </r>
  <r>
    <x v="74"/>
    <x v="73"/>
    <s v="UND"/>
    <s v="SABORE, VALENCIA, MI CHORI"/>
    <n v="1340"/>
    <n v="1523.81"/>
    <n v="5"/>
    <x v="2"/>
    <s v="producto"/>
    <s v="Activo"/>
    <s v="            "/>
  </r>
  <r>
    <x v="75"/>
    <x v="58"/>
    <s v="UND"/>
    <s v="VARIOS"/>
    <n v="0"/>
    <n v="0"/>
    <n v="19"/>
    <x v="0"/>
    <s v="producto"/>
    <s v="Activo"/>
    <s v="            "/>
  </r>
  <r>
    <x v="76"/>
    <x v="74"/>
    <s v="UND"/>
    <s v="SABORE, VALENCIA, MI CHORI"/>
    <n v="0"/>
    <n v="0"/>
    <n v="0"/>
    <x v="1"/>
    <s v="producto"/>
    <s v="Inactivo"/>
    <s v="            "/>
  </r>
  <r>
    <x v="77"/>
    <x v="75"/>
    <s v="KG"/>
    <s v="PESCADOS"/>
    <n v="0"/>
    <n v="13000"/>
    <n v="0"/>
    <x v="1"/>
    <s v="producto"/>
    <s v="Activo"/>
    <s v="            "/>
  </r>
  <r>
    <x v="78"/>
    <x v="76"/>
    <s v="KG"/>
    <s v="AVICOLA"/>
    <n v="0"/>
    <n v="0"/>
    <n v="0"/>
    <x v="1"/>
    <s v="producto"/>
    <s v="Activo"/>
    <s v="            "/>
  </r>
  <r>
    <x v="79"/>
    <x v="77"/>
    <s v="KG"/>
    <s v="PESCADOS"/>
    <n v="0"/>
    <n v="0"/>
    <n v="0"/>
    <x v="1"/>
    <s v="producto"/>
    <s v="Activo"/>
    <s v="            "/>
  </r>
  <r>
    <x v="80"/>
    <x v="58"/>
    <s v="UND"/>
    <s v="VARIOS"/>
    <n v="0"/>
    <n v="0"/>
    <n v="19"/>
    <x v="0"/>
    <s v="producto"/>
    <s v="Activo"/>
    <s v="            "/>
  </r>
  <r>
    <x v="81"/>
    <x v="78"/>
    <s v="KG"/>
    <s v="PESCADOS"/>
    <n v="0"/>
    <n v="0"/>
    <n v="0"/>
    <x v="1"/>
    <s v="producto"/>
    <s v="Activo"/>
    <s v="            "/>
  </r>
  <r>
    <x v="82"/>
    <x v="79"/>
    <s v="KG"/>
    <s v="PESCADOS"/>
    <n v="0"/>
    <n v="0"/>
    <n v="0"/>
    <x v="1"/>
    <s v="producto"/>
    <s v="Activo"/>
    <s v="            "/>
  </r>
  <r>
    <x v="83"/>
    <x v="80"/>
    <s v="UND"/>
    <s v="DECOSTA"/>
    <n v="9302.76"/>
    <n v="11484.59"/>
    <n v="19"/>
    <x v="0"/>
    <s v="producto"/>
    <s v="Activo"/>
    <s v="            "/>
  </r>
  <r>
    <x v="84"/>
    <x v="81"/>
    <s v="UND"/>
    <s v="ZENU"/>
    <n v="3046.21"/>
    <n v="3578.23"/>
    <n v="5"/>
    <x v="2"/>
    <s v="producto"/>
    <s v="Activo"/>
    <s v="            "/>
  </r>
  <r>
    <x v="85"/>
    <x v="82"/>
    <s v="UND"/>
    <s v="ZENU"/>
    <n v="1694.27"/>
    <n v="2128.44"/>
    <n v="19"/>
    <x v="0"/>
    <s v="producto"/>
    <s v="Activo"/>
    <s v="            "/>
  </r>
  <r>
    <x v="86"/>
    <x v="83"/>
    <s v="UND"/>
    <s v="ZENU"/>
    <n v="2493.2199999999998"/>
    <n v="2802.63"/>
    <n v="19"/>
    <x v="0"/>
    <s v="producto"/>
    <s v="Activo"/>
    <s v="            "/>
  </r>
  <r>
    <x v="87"/>
    <x v="84"/>
    <s v="UND"/>
    <s v="ZENU"/>
    <n v="9737.39"/>
    <n v="10420.17"/>
    <n v="19"/>
    <x v="0"/>
    <s v="producto"/>
    <s v="Activo"/>
    <s v="            "/>
  </r>
  <r>
    <x v="88"/>
    <x v="85"/>
    <s v="UND"/>
    <s v="CUNIT"/>
    <n v="6386.55"/>
    <n v="6753.81"/>
    <n v="19"/>
    <x v="0"/>
    <s v="producto"/>
    <s v="Activo"/>
    <s v="            "/>
  </r>
  <r>
    <x v="89"/>
    <x v="58"/>
    <s v="UND"/>
    <s v="VARIOS"/>
    <n v="0"/>
    <n v="0"/>
    <n v="19"/>
    <x v="0"/>
    <s v="producto"/>
    <s v="Activo"/>
    <s v="            "/>
  </r>
  <r>
    <x v="90"/>
    <x v="58"/>
    <s v="UND"/>
    <s v="VARIOS"/>
    <n v="0"/>
    <n v="0"/>
    <n v="19"/>
    <x v="0"/>
    <s v="producto"/>
    <s v="Activo"/>
    <s v="            "/>
  </r>
  <r>
    <x v="91"/>
    <x v="58"/>
    <s v="UND"/>
    <s v="VARIOS"/>
    <n v="0"/>
    <n v="0"/>
    <n v="19"/>
    <x v="0"/>
    <s v="producto"/>
    <s v="Activo"/>
    <s v="            "/>
  </r>
  <r>
    <x v="92"/>
    <x v="58"/>
    <s v="UND"/>
    <s v="VARIOS"/>
    <n v="0"/>
    <n v="0"/>
    <n v="19"/>
    <x v="0"/>
    <s v="producto"/>
    <s v="Activo"/>
    <s v="            "/>
  </r>
  <r>
    <x v="93"/>
    <x v="86"/>
    <s v="KG"/>
    <s v="PESCADOS"/>
    <n v="0"/>
    <n v="0"/>
    <n v="0"/>
    <x v="1"/>
    <s v="producto"/>
    <s v="Activo"/>
    <s v="            "/>
  </r>
  <r>
    <x v="94"/>
    <x v="87"/>
    <s v="KG"/>
    <s v="AVICOLA"/>
    <n v="6815.92"/>
    <n v="7178.05"/>
    <n v="0"/>
    <x v="1"/>
    <s v="producto"/>
    <s v="Activo"/>
    <s v="            "/>
  </r>
  <r>
    <x v="95"/>
    <x v="88"/>
    <s v="KG"/>
    <s v="PESCADOS"/>
    <n v="11000"/>
    <n v="11874.46"/>
    <n v="0"/>
    <x v="1"/>
    <s v="producto"/>
    <s v="Activo"/>
    <s v="            "/>
  </r>
  <r>
    <x v="96"/>
    <x v="58"/>
    <s v="UND"/>
    <s v="VARIOS"/>
    <n v="0"/>
    <n v="0"/>
    <n v="19"/>
    <x v="0"/>
    <s v="producto"/>
    <s v="Activo"/>
    <s v="            "/>
  </r>
  <r>
    <x v="97"/>
    <x v="58"/>
    <s v="UND"/>
    <s v="VARIOS"/>
    <n v="0"/>
    <n v="0"/>
    <n v="19"/>
    <x v="0"/>
    <s v="producto"/>
    <s v="Activo"/>
    <s v="            "/>
  </r>
  <r>
    <x v="98"/>
    <x v="58"/>
    <s v="UND"/>
    <s v="VARIOS"/>
    <n v="0"/>
    <n v="0"/>
    <n v="19"/>
    <x v="0"/>
    <s v="producto"/>
    <s v="Activo"/>
    <s v="            "/>
  </r>
  <r>
    <x v="99"/>
    <x v="58"/>
    <s v="UND"/>
    <s v="VARIOS"/>
    <n v="0"/>
    <n v="0"/>
    <n v="19"/>
    <x v="0"/>
    <s v="producto"/>
    <s v="Activo"/>
    <s v="            "/>
  </r>
  <r>
    <x v="100"/>
    <x v="58"/>
    <s v="UND"/>
    <s v="VARIOS"/>
    <n v="0"/>
    <n v="0"/>
    <n v="19"/>
    <x v="0"/>
    <s v="producto"/>
    <s v="Activo"/>
    <s v="            "/>
  </r>
  <r>
    <x v="101"/>
    <x v="89"/>
    <s v="UND"/>
    <s v="AVICOLA"/>
    <n v="0"/>
    <n v="0"/>
    <n v="0"/>
    <x v="1"/>
    <s v="producto"/>
    <s v="Activo"/>
    <s v="            "/>
  </r>
  <r>
    <x v="102"/>
    <x v="58"/>
    <s v="UND"/>
    <s v="VARIOS"/>
    <n v="0"/>
    <n v="0"/>
    <n v="19"/>
    <x v="0"/>
    <s v="producto"/>
    <s v="Activo"/>
    <s v="            "/>
  </r>
  <r>
    <x v="103"/>
    <x v="58"/>
    <s v="UND"/>
    <s v="VARIOS"/>
    <n v="0"/>
    <n v="0"/>
    <n v="19"/>
    <x v="0"/>
    <s v="producto"/>
    <s v="Activo"/>
    <s v="            "/>
  </r>
  <r>
    <x v="104"/>
    <x v="90"/>
    <s v="UND"/>
    <s v="LACTEOS"/>
    <n v="16000"/>
    <n v="16900"/>
    <n v="0"/>
    <x v="1"/>
    <s v="producto"/>
    <s v="Activo"/>
    <s v="            "/>
  </r>
  <r>
    <x v="105"/>
    <x v="91"/>
    <s v="UND"/>
    <s v="AVICOLA"/>
    <n v="0"/>
    <n v="0"/>
    <n v="0"/>
    <x v="1"/>
    <s v="producto"/>
    <s v="Activo"/>
    <s v="            "/>
  </r>
  <r>
    <x v="106"/>
    <x v="58"/>
    <s v="UND"/>
    <s v="VARIOS"/>
    <n v="0"/>
    <n v="0"/>
    <n v="19"/>
    <x v="0"/>
    <s v="producto"/>
    <s v="Activo"/>
    <s v="            "/>
  </r>
  <r>
    <x v="107"/>
    <x v="58"/>
    <s v="UND"/>
    <s v="VARIOS"/>
    <n v="0"/>
    <n v="0"/>
    <n v="19"/>
    <x v="0"/>
    <s v="producto"/>
    <s v="Activo"/>
    <s v="            "/>
  </r>
  <r>
    <x v="108"/>
    <x v="92"/>
    <s v="UND"/>
    <s v="PESCADOS"/>
    <n v="3000"/>
    <n v="4000"/>
    <n v="0"/>
    <x v="1"/>
    <s v="producto"/>
    <s v="Activo"/>
    <s v="            "/>
  </r>
  <r>
    <x v="109"/>
    <x v="58"/>
    <s v="UND"/>
    <s v="VARIOS"/>
    <n v="0"/>
    <n v="0"/>
    <n v="19"/>
    <x v="0"/>
    <s v="producto"/>
    <s v="Activo"/>
    <s v="            "/>
  </r>
  <r>
    <x v="110"/>
    <x v="93"/>
    <s v="KG"/>
    <s v="PESCADOS"/>
    <n v="12500"/>
    <n v="17736.5"/>
    <n v="0"/>
    <x v="1"/>
    <s v="producto"/>
    <s v="Activo"/>
    <s v="            "/>
  </r>
  <r>
    <x v="111"/>
    <x v="94"/>
    <s v="KG"/>
    <s v="PESCADOS"/>
    <n v="0"/>
    <n v="0"/>
    <n v="0"/>
    <x v="1"/>
    <s v="producto"/>
    <s v="Activo"/>
    <s v="            "/>
  </r>
  <r>
    <x v="112"/>
    <x v="95"/>
    <s v="UND"/>
    <s v="FAZENDA"/>
    <n v="0"/>
    <n v="14285.71"/>
    <n v="5"/>
    <x v="2"/>
    <s v="producto"/>
    <s v="Activo"/>
    <s v="            "/>
  </r>
  <r>
    <x v="113"/>
    <x v="58"/>
    <s v="UND"/>
    <s v="VARIOS"/>
    <n v="0"/>
    <n v="0"/>
    <n v="19"/>
    <x v="0"/>
    <s v="producto"/>
    <s v="Activo"/>
    <s v="            "/>
  </r>
  <r>
    <x v="114"/>
    <x v="96"/>
    <s v="UND"/>
    <s v="SABORE, VALENCIA, MI CHORI"/>
    <n v="8126.14"/>
    <n v="12104.26"/>
    <n v="5"/>
    <x v="2"/>
    <s v="producto"/>
    <s v="Activo"/>
    <s v="            "/>
  </r>
  <r>
    <x v="115"/>
    <x v="97"/>
    <s v="UND"/>
    <s v="LACTEOS"/>
    <n v="0"/>
    <n v="840.34"/>
    <n v="19"/>
    <x v="0"/>
    <s v="producto"/>
    <s v="Activo"/>
    <s v="            "/>
  </r>
  <r>
    <x v="116"/>
    <x v="58"/>
    <s v="UND"/>
    <s v="VARIOS"/>
    <n v="0"/>
    <n v="0"/>
    <n v="19"/>
    <x v="0"/>
    <s v="producto"/>
    <s v="Activo"/>
    <s v="            "/>
  </r>
  <r>
    <x v="117"/>
    <x v="58"/>
    <s v="UND"/>
    <s v="VARIOS"/>
    <n v="0"/>
    <n v="0"/>
    <n v="19"/>
    <x v="0"/>
    <s v="producto"/>
    <s v="Activo"/>
    <s v="            "/>
  </r>
  <r>
    <x v="118"/>
    <x v="58"/>
    <s v="UND"/>
    <s v="VARIOS"/>
    <n v="0"/>
    <n v="0"/>
    <n v="19"/>
    <x v="0"/>
    <s v="producto"/>
    <s v="Activo"/>
    <s v="            "/>
  </r>
  <r>
    <x v="119"/>
    <x v="58"/>
    <s v="UND"/>
    <s v="VARIOS"/>
    <n v="0"/>
    <n v="0"/>
    <n v="19"/>
    <x v="0"/>
    <s v="producto"/>
    <s v="Activo"/>
    <s v="            "/>
  </r>
  <r>
    <x v="120"/>
    <x v="98"/>
    <s v="UND"/>
    <s v="PESCADOS"/>
    <n v="0"/>
    <n v="0"/>
    <n v="0"/>
    <x v="1"/>
    <s v="producto"/>
    <s v="Activo"/>
    <s v="            "/>
  </r>
  <r>
    <x v="121"/>
    <x v="99"/>
    <s v="UND"/>
    <s v="LACTEOS"/>
    <n v="0"/>
    <n v="0"/>
    <n v="0"/>
    <x v="1"/>
    <s v="producto"/>
    <s v="Activo"/>
    <s v="            "/>
  </r>
  <r>
    <x v="122"/>
    <x v="58"/>
    <s v="UND"/>
    <s v="VARIOS"/>
    <n v="0"/>
    <n v="0"/>
    <n v="19"/>
    <x v="0"/>
    <s v="producto"/>
    <s v="Activo"/>
    <s v="            "/>
  </r>
  <r>
    <x v="123"/>
    <x v="58"/>
    <s v="UND"/>
    <s v="VARIOS"/>
    <n v="0"/>
    <n v="0"/>
    <n v="19"/>
    <x v="0"/>
    <s v="producto"/>
    <s v="Activo"/>
    <s v="            "/>
  </r>
  <r>
    <x v="124"/>
    <x v="100"/>
    <s v="UND"/>
    <s v="SABORE, VALENCIA, MI CHORI"/>
    <n v="0"/>
    <n v="0"/>
    <n v="19"/>
    <x v="0"/>
    <s v="producto"/>
    <s v="Activo"/>
    <s v="            "/>
  </r>
  <r>
    <x v="125"/>
    <x v="101"/>
    <s v="UND"/>
    <s v="VARIOS"/>
    <n v="0"/>
    <n v="6211.26"/>
    <n v="0"/>
    <x v="1"/>
    <s v="producto"/>
    <s v="Activo"/>
    <s v="            "/>
  </r>
  <r>
    <x v="126"/>
    <x v="102"/>
    <s v="UND"/>
    <s v="CUNIT"/>
    <n v="4845"/>
    <n v="5620.84"/>
    <n v="5"/>
    <x v="2"/>
    <s v="producto"/>
    <s v="Activo"/>
    <s v="            "/>
  </r>
  <r>
    <x v="127"/>
    <x v="103"/>
    <s v="UND"/>
    <s v="CAMPOLLO"/>
    <n v="13000"/>
    <n v="13594.77"/>
    <n v="19"/>
    <x v="0"/>
    <s v="producto"/>
    <s v="Activo"/>
    <s v="            "/>
  </r>
  <r>
    <x v="128"/>
    <x v="104"/>
    <s v="UND"/>
    <s v="DECOSTA"/>
    <n v="5218.83"/>
    <n v="5458.37"/>
    <n v="19"/>
    <x v="0"/>
    <s v="producto"/>
    <s v="Activo"/>
    <s v="            "/>
  </r>
  <r>
    <x v="129"/>
    <x v="105"/>
    <s v="UND"/>
    <s v="CAMPOLLO"/>
    <n v="3779.17"/>
    <n v="4403.53"/>
    <n v="5"/>
    <x v="2"/>
    <s v="producto"/>
    <s v="Activo"/>
    <s v="            "/>
  </r>
  <r>
    <x v="130"/>
    <x v="106"/>
    <s v="UND"/>
    <s v="CUNIT"/>
    <n v="2897.43"/>
    <n v="3855.56"/>
    <n v="5"/>
    <x v="2"/>
    <s v="producto"/>
    <s v="Activo"/>
    <s v="            "/>
  </r>
  <r>
    <x v="131"/>
    <x v="107"/>
    <s v="UND"/>
    <s v="LACTEOS"/>
    <n v="0"/>
    <n v="4669.87"/>
    <n v="19"/>
    <x v="0"/>
    <s v="producto"/>
    <s v="Activo"/>
    <s v="            "/>
  </r>
  <r>
    <x v="132"/>
    <x v="108"/>
    <s v="UND"/>
    <s v="CAMPOLLO"/>
    <n v="0"/>
    <n v="1700.89"/>
    <n v="5"/>
    <x v="2"/>
    <s v="producto"/>
    <s v="Activo"/>
    <s v="            "/>
  </r>
  <r>
    <x v="133"/>
    <x v="109"/>
    <s v="UND"/>
    <s v="ZENU"/>
    <n v="14400.44"/>
    <n v="16858.18"/>
    <n v="5"/>
    <x v="2"/>
    <s v="producto"/>
    <s v="Activo"/>
    <s v="            "/>
  </r>
  <r>
    <x v="134"/>
    <x v="110"/>
    <s v="UND"/>
    <s v="CUNIT"/>
    <n v="5034.21"/>
    <n v="6637.44"/>
    <n v="5"/>
    <x v="2"/>
    <s v="producto"/>
    <s v="Activo"/>
    <s v="            "/>
  </r>
  <r>
    <x v="135"/>
    <x v="111"/>
    <s v="UND"/>
    <s v="CUNIT"/>
    <n v="6702.25"/>
    <n v="8622.8799999999992"/>
    <n v="19"/>
    <x v="0"/>
    <s v="producto"/>
    <s v="Activo"/>
    <s v="            "/>
  </r>
  <r>
    <x v="136"/>
    <x v="112"/>
    <s v="UND"/>
    <s v="SABORE, VALENCIA, MI CHORI"/>
    <n v="4761.8999999999996"/>
    <n v="5752.08"/>
    <n v="5"/>
    <x v="2"/>
    <s v="producto"/>
    <s v="Activo"/>
    <s v="            "/>
  </r>
  <r>
    <x v="137"/>
    <x v="113"/>
    <s v="UND"/>
    <s v="SALSAN"/>
    <n v="0"/>
    <n v="0"/>
    <n v="5"/>
    <x v="2"/>
    <s v="producto"/>
    <s v="Activo"/>
    <s v="            "/>
  </r>
  <r>
    <x v="138"/>
    <x v="114"/>
    <s v="UND"/>
    <s v="SABORE, VALENCIA, MI CHORI"/>
    <n v="2190.48"/>
    <n v="2699.24"/>
    <n v="5"/>
    <x v="2"/>
    <s v="producto"/>
    <s v="Activo"/>
    <s v="            "/>
  </r>
  <r>
    <x v="139"/>
    <x v="115"/>
    <s v="UND"/>
    <s v="SABORE, VALENCIA, MI CHORI"/>
    <n v="0"/>
    <n v="0"/>
    <n v="5"/>
    <x v="2"/>
    <s v="producto"/>
    <s v="Activo"/>
    <s v="            "/>
  </r>
  <r>
    <x v="140"/>
    <x v="116"/>
    <s v="UND"/>
    <s v="DECOSTA"/>
    <n v="3327.65"/>
    <n v="4010.69"/>
    <n v="19"/>
    <x v="0"/>
    <s v="producto"/>
    <s v="Activo"/>
    <s v="            "/>
  </r>
  <r>
    <x v="141"/>
    <x v="117"/>
    <s v="UND"/>
    <s v="CUNIT"/>
    <n v="1862.06"/>
    <n v="2340.14"/>
    <n v="5"/>
    <x v="2"/>
    <s v="producto"/>
    <s v="Activo"/>
    <s v="            "/>
  </r>
  <r>
    <x v="142"/>
    <x v="118"/>
    <s v="UND"/>
    <s v="SALSAN"/>
    <n v="0"/>
    <n v="0"/>
    <n v="5"/>
    <x v="2"/>
    <s v="producto"/>
    <s v="Activo"/>
    <s v="            "/>
  </r>
  <r>
    <x v="143"/>
    <x v="119"/>
    <s v="KG"/>
    <s v="CERDO"/>
    <n v="0"/>
    <n v="0"/>
    <n v="0"/>
    <x v="1"/>
    <s v="producto"/>
    <s v="Activo"/>
    <s v="            "/>
  </r>
  <r>
    <x v="144"/>
    <x v="120"/>
    <s v="UND"/>
    <s v="SALSAN"/>
    <n v="0"/>
    <n v="0"/>
    <n v="5"/>
    <x v="2"/>
    <s v="producto"/>
    <s v="Activo"/>
    <s v="            "/>
  </r>
  <r>
    <x v="145"/>
    <x v="121"/>
    <s v="UND"/>
    <s v="CUNIT"/>
    <n v="4902.2"/>
    <n v="5456.39"/>
    <n v="19"/>
    <x v="0"/>
    <s v="producto"/>
    <s v="Activo"/>
    <s v="            "/>
  </r>
  <r>
    <x v="146"/>
    <x v="122"/>
    <s v="UND"/>
    <s v="CUNIT"/>
    <n v="3657.52"/>
    <n v="4667.84"/>
    <n v="19"/>
    <x v="0"/>
    <s v="producto"/>
    <s v="Activo"/>
    <s v="            "/>
  </r>
  <r>
    <x v="147"/>
    <x v="123"/>
    <s v="UND"/>
    <s v="ZENU"/>
    <n v="6982.42"/>
    <n v="7759.1"/>
    <n v="19"/>
    <x v="0"/>
    <s v="producto"/>
    <s v="Activo"/>
    <s v="            "/>
  </r>
  <r>
    <x v="148"/>
    <x v="124"/>
    <s v="UND"/>
    <s v="LACTEOS"/>
    <n v="0"/>
    <n v="0"/>
    <n v="0"/>
    <x v="1"/>
    <s v="producto"/>
    <s v="Activo"/>
    <s v="            "/>
  </r>
  <r>
    <x v="149"/>
    <x v="125"/>
    <s v="KG"/>
    <s v="PESCADOS"/>
    <n v="10000"/>
    <n v="11788.04"/>
    <n v="0"/>
    <x v="1"/>
    <s v="producto"/>
    <s v="Activo"/>
    <s v="            "/>
  </r>
  <r>
    <x v="150"/>
    <x v="126"/>
    <s v="KG"/>
    <s v="PESCADOS"/>
    <n v="6400"/>
    <n v="7922.28"/>
    <n v="0"/>
    <x v="1"/>
    <s v="producto"/>
    <s v="Activo"/>
    <s v="            "/>
  </r>
  <r>
    <x v="151"/>
    <x v="127"/>
    <s v="UND"/>
    <s v="LACTEOS"/>
    <n v="0"/>
    <n v="0"/>
    <n v="0"/>
    <x v="1"/>
    <s v="producto"/>
    <s v="Activo"/>
    <s v="            "/>
  </r>
  <r>
    <x v="152"/>
    <x v="128"/>
    <s v="UND"/>
    <s v="LACTEOS"/>
    <n v="15120"/>
    <n v="19862.490000000002"/>
    <n v="19"/>
    <x v="0"/>
    <s v="producto"/>
    <s v="Activo"/>
    <s v="            "/>
  </r>
  <r>
    <x v="153"/>
    <x v="129"/>
    <s v="KG"/>
    <s v="CERDO"/>
    <n v="10303.1"/>
    <n v="10904.93"/>
    <n v="0"/>
    <x v="1"/>
    <s v="producto"/>
    <s v="Activo"/>
    <s v="            "/>
  </r>
  <r>
    <x v="154"/>
    <x v="58"/>
    <s v="UND"/>
    <s v="VARIOS"/>
    <n v="0"/>
    <n v="0"/>
    <n v="19"/>
    <x v="0"/>
    <s v="producto"/>
    <s v="Activo"/>
    <s v="            "/>
  </r>
  <r>
    <x v="155"/>
    <x v="130"/>
    <s v="KG"/>
    <s v="CERDO"/>
    <n v="0"/>
    <n v="5980.04"/>
    <n v="0"/>
    <x v="1"/>
    <s v="producto"/>
    <s v="Activo"/>
    <s v="            "/>
  </r>
  <r>
    <x v="156"/>
    <x v="131"/>
    <s v="KG"/>
    <s v="CERDO"/>
    <n v="7152.94"/>
    <n v="8239.5499999999993"/>
    <n v="0"/>
    <x v="1"/>
    <s v="producto"/>
    <s v="Activo"/>
    <s v="            "/>
  </r>
  <r>
    <x v="157"/>
    <x v="132"/>
    <s v="KG"/>
    <s v="CERDO"/>
    <n v="0"/>
    <n v="10218.219999999999"/>
    <n v="0"/>
    <x v="1"/>
    <s v="producto"/>
    <s v="Activo"/>
    <s v="            "/>
  </r>
  <r>
    <x v="158"/>
    <x v="133"/>
    <s v="KG"/>
    <s v="CERDO"/>
    <n v="0"/>
    <n v="12370.94"/>
    <n v="0"/>
    <x v="1"/>
    <s v="producto"/>
    <s v="Activo"/>
    <s v="            "/>
  </r>
  <r>
    <x v="159"/>
    <x v="134"/>
    <s v="KG"/>
    <s v="CERDO"/>
    <n v="10403.19"/>
    <n v="11642.68"/>
    <n v="0"/>
    <x v="1"/>
    <s v="producto"/>
    <s v="Activo"/>
    <s v="            "/>
  </r>
  <r>
    <x v="160"/>
    <x v="135"/>
    <s v="UND"/>
    <s v="LACTEOS"/>
    <n v="0"/>
    <n v="0"/>
    <n v="0"/>
    <x v="1"/>
    <s v="producto"/>
    <s v="Activo"/>
    <s v="            "/>
  </r>
  <r>
    <x v="161"/>
    <x v="136"/>
    <s v="UND"/>
    <s v="AVICOLA"/>
    <n v="7054.76"/>
    <n v="7889.56"/>
    <n v="0"/>
    <x v="1"/>
    <s v="producto"/>
    <s v="Activo"/>
    <s v="            "/>
  </r>
  <r>
    <x v="162"/>
    <x v="137"/>
    <s v="KG"/>
    <s v="LACTEOS"/>
    <n v="14576.81"/>
    <n v="16257.66"/>
    <n v="0"/>
    <x v="1"/>
    <s v="producto"/>
    <s v="Activo"/>
    <s v="            "/>
  </r>
  <r>
    <x v="163"/>
    <x v="138"/>
    <s v="KG"/>
    <s v="LACTEOS"/>
    <n v="0"/>
    <n v="0"/>
    <n v="0"/>
    <x v="1"/>
    <s v="producto"/>
    <s v="Activo"/>
    <s v="            "/>
  </r>
  <r>
    <x v="164"/>
    <x v="139"/>
    <s v="KG"/>
    <s v="LACTEOS"/>
    <n v="12500"/>
    <n v="13859.01"/>
    <n v="0"/>
    <x v="1"/>
    <s v="producto"/>
    <s v="Activo"/>
    <s v="            "/>
  </r>
  <r>
    <x v="165"/>
    <x v="140"/>
    <s v="KG"/>
    <s v="PESCADOS"/>
    <n v="0"/>
    <n v="58461.54"/>
    <n v="0"/>
    <x v="1"/>
    <s v="producto"/>
    <s v="Activo"/>
    <s v="            "/>
  </r>
  <r>
    <x v="166"/>
    <x v="141"/>
    <s v="UND"/>
    <s v="AVICOLA"/>
    <n v="2283.3000000000002"/>
    <n v="2998.64"/>
    <n v="0"/>
    <x v="1"/>
    <s v="producto"/>
    <s v="Activo"/>
    <s v="            "/>
  </r>
  <r>
    <x v="167"/>
    <x v="142"/>
    <s v="KG"/>
    <s v="AVICOLA"/>
    <n v="1906.25"/>
    <n v="2675.59"/>
    <n v="0"/>
    <x v="1"/>
    <s v="producto"/>
    <s v="Activo"/>
    <s v="            "/>
  </r>
  <r>
    <x v="168"/>
    <x v="143"/>
    <s v="KG"/>
    <s v="AVICOLA"/>
    <n v="553.12"/>
    <n v="1647.32"/>
    <n v="0"/>
    <x v="1"/>
    <s v="producto"/>
    <s v="Activo"/>
    <s v="            "/>
  </r>
  <r>
    <x v="169"/>
    <x v="144"/>
    <s v="UND"/>
    <s v="AVICOLA"/>
    <n v="383.33"/>
    <n v="702.33"/>
    <n v="0"/>
    <x v="1"/>
    <s v="producto"/>
    <s v="Activo"/>
    <s v="            "/>
  </r>
  <r>
    <x v="170"/>
    <x v="145"/>
    <s v="UND"/>
    <s v="AVICOLA"/>
    <n v="600"/>
    <n v="874.13"/>
    <n v="0"/>
    <x v="1"/>
    <s v="producto"/>
    <s v="Activo"/>
    <s v="            "/>
  </r>
  <r>
    <x v="171"/>
    <x v="146"/>
    <s v="KG"/>
    <s v="PESCADOS"/>
    <n v="24000"/>
    <n v="28000"/>
    <n v="0"/>
    <x v="1"/>
    <s v="producto"/>
    <s v="Activo"/>
    <s v="            "/>
  </r>
  <r>
    <x v="172"/>
    <x v="147"/>
    <s v="GR"/>
    <s v="SUBPRODUCTOS"/>
    <n v="0"/>
    <n v="0"/>
    <n v="19"/>
    <x v="0"/>
    <s v="producto"/>
    <s v="Activo"/>
    <s v="            "/>
  </r>
  <r>
    <x v="173"/>
    <x v="148"/>
    <s v="KG"/>
    <s v="AVICOLA"/>
    <n v="0"/>
    <n v="3500.16"/>
    <n v="0"/>
    <x v="1"/>
    <s v="producto"/>
    <s v="Activo"/>
    <s v="            "/>
  </r>
  <r>
    <x v="174"/>
    <x v="149"/>
    <s v="KG"/>
    <s v="AVICOLA"/>
    <n v="3804.94"/>
    <n v="4386.9399999999996"/>
    <n v="0"/>
    <x v="1"/>
    <s v="producto"/>
    <s v="Activo"/>
    <s v="            "/>
  </r>
  <r>
    <x v="175"/>
    <x v="150"/>
    <s v="KG"/>
    <s v="AVICOLA"/>
    <n v="4932.87"/>
    <n v="5700.72"/>
    <n v="0"/>
    <x v="1"/>
    <s v="producto"/>
    <s v="Activo"/>
    <s v="            "/>
  </r>
  <r>
    <x v="176"/>
    <x v="151"/>
    <s v="KG"/>
    <s v="CERDO"/>
    <n v="0"/>
    <n v="8000"/>
    <n v="0"/>
    <x v="1"/>
    <s v="producto"/>
    <s v="Activo"/>
    <s v="            "/>
  </r>
  <r>
    <x v="177"/>
    <x v="152"/>
    <s v="KG"/>
    <s v="AVICOLA"/>
    <n v="3700"/>
    <n v="4399.7299999999996"/>
    <n v="0"/>
    <x v="1"/>
    <s v="producto"/>
    <s v="Activo"/>
    <s v="            "/>
  </r>
  <r>
    <x v="178"/>
    <x v="153"/>
    <s v="KG"/>
    <s v="AVICOLA"/>
    <n v="3166.52"/>
    <n v="3865.05"/>
    <n v="0"/>
    <x v="1"/>
    <s v="producto"/>
    <s v="Activo"/>
    <s v="            "/>
  </r>
  <r>
    <x v="179"/>
    <x v="154"/>
    <s v="KG"/>
    <s v="AVICOLA"/>
    <n v="0"/>
    <n v="6678.85"/>
    <n v="0"/>
    <x v="1"/>
    <s v="producto"/>
    <s v="Activo"/>
    <s v="            "/>
  </r>
  <r>
    <x v="180"/>
    <x v="155"/>
    <s v="KG"/>
    <s v="AVICOLA"/>
    <n v="0"/>
    <n v="5500.09"/>
    <n v="0"/>
    <x v="1"/>
    <s v="producto"/>
    <s v="Activo"/>
    <s v="            "/>
  </r>
  <r>
    <x v="181"/>
    <x v="156"/>
    <s v="UND"/>
    <s v="DECOSTA"/>
    <n v="5057.46"/>
    <n v="5665"/>
    <n v="5"/>
    <x v="2"/>
    <s v="producto"/>
    <s v="Activo"/>
    <s v="            "/>
  </r>
  <r>
    <x v="182"/>
    <x v="157"/>
    <s v="KG"/>
    <s v="AVICOLA"/>
    <n v="7300"/>
    <n v="8590.16"/>
    <n v="0"/>
    <x v="1"/>
    <s v="producto"/>
    <s v="Activo"/>
    <s v="            "/>
  </r>
  <r>
    <x v="183"/>
    <x v="158"/>
    <s v="KG"/>
    <s v="AVICOLA"/>
    <n v="6600"/>
    <n v="7208.03"/>
    <n v="0"/>
    <x v="1"/>
    <s v="producto"/>
    <s v="Activo"/>
    <s v="            "/>
  </r>
  <r>
    <x v="184"/>
    <x v="159"/>
    <s v="KG"/>
    <s v="CERDO"/>
    <n v="0"/>
    <n v="7000"/>
    <n v="0"/>
    <x v="1"/>
    <s v="producto"/>
    <s v="Activo"/>
    <s v="            "/>
  </r>
  <r>
    <x v="185"/>
    <x v="160"/>
    <s v="KG"/>
    <s v="AVICOLA"/>
    <n v="6390.68"/>
    <n v="7226.32"/>
    <n v="0"/>
    <x v="1"/>
    <s v="producto"/>
    <s v="Activo"/>
    <s v="            "/>
  </r>
  <r>
    <x v="186"/>
    <x v="161"/>
    <s v="UND"/>
    <s v="CERDO"/>
    <n v="7300"/>
    <n v="8040.48"/>
    <n v="0"/>
    <x v="1"/>
    <s v="producto"/>
    <s v="Activo"/>
    <s v="            "/>
  </r>
  <r>
    <x v="187"/>
    <x v="162"/>
    <s v="KG"/>
    <s v="AVICOLA"/>
    <n v="0"/>
    <n v="8584.07"/>
    <n v="0"/>
    <x v="1"/>
    <s v="producto"/>
    <s v="Activo"/>
    <s v="            "/>
  </r>
  <r>
    <x v="188"/>
    <x v="163"/>
    <s v="KG"/>
    <s v="AVICOLA"/>
    <n v="0"/>
    <n v="0"/>
    <n v="0"/>
    <x v="1"/>
    <s v="producto"/>
    <s v="Activo"/>
    <s v="            "/>
  </r>
  <r>
    <x v="189"/>
    <x v="164"/>
    <s v="KG"/>
    <s v="AVICOLA"/>
    <n v="5231.7299999999996"/>
    <n v="6150.96"/>
    <n v="0"/>
    <x v="1"/>
    <s v="producto"/>
    <s v="Activo"/>
    <s v="            "/>
  </r>
  <r>
    <x v="190"/>
    <x v="165"/>
    <s v="KG"/>
    <s v="AVICOLA"/>
    <n v="5712.04"/>
    <n v="6725.13"/>
    <n v="0"/>
    <x v="1"/>
    <s v="producto"/>
    <s v="Activo"/>
    <s v="          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3:E194" firstHeaderRow="0" firstDataRow="1" firstDataCol="3"/>
  <pivotFields count="11">
    <pivotField axis="axisRow" compact="0" numFmtId="1" outline="0" showAll="0" defaultSubtotal="0">
      <items count="191"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compact="0" outline="0" showAll="0" defaultSubtotal="0">
      <items count="166">
        <item x="16"/>
        <item x="150"/>
        <item x="149"/>
        <item x="6"/>
        <item x="24"/>
        <item x="94"/>
        <item x="141"/>
        <item x="4"/>
        <item x="126"/>
        <item x="125"/>
        <item x="55"/>
        <item x="48"/>
        <item x="110"/>
        <item x="156"/>
        <item x="146"/>
        <item x="159"/>
        <item x="21"/>
        <item x="46"/>
        <item x="104"/>
        <item x="96"/>
        <item x="73"/>
        <item x="45"/>
        <item x="74"/>
        <item x="41"/>
        <item x="42"/>
        <item x="40"/>
        <item x="44"/>
        <item x="123"/>
        <item x="132"/>
        <item x="130"/>
        <item x="88"/>
        <item x="91"/>
        <item x="152"/>
        <item x="80"/>
        <item x="101"/>
        <item x="13"/>
        <item x="19"/>
        <item x="70"/>
        <item x="71"/>
        <item x="161"/>
        <item x="77"/>
        <item x="68"/>
        <item x="65"/>
        <item x="93"/>
        <item x="157"/>
        <item x="89"/>
        <item x="20"/>
        <item x="1"/>
        <item x="14"/>
        <item x="136"/>
        <item x="25"/>
        <item x="23"/>
        <item x="122"/>
        <item x="121"/>
        <item x="118"/>
        <item x="120"/>
        <item x="17"/>
        <item x="75"/>
        <item x="28"/>
        <item x="15"/>
        <item x="67"/>
        <item x="124"/>
        <item x="35"/>
        <item x="127"/>
        <item x="134"/>
        <item x="133"/>
        <item x="119"/>
        <item x="140"/>
        <item x="0"/>
        <item x="144"/>
        <item x="145"/>
        <item x="47"/>
        <item x="10"/>
        <item x="5"/>
        <item x="7"/>
        <item x="9"/>
        <item x="8"/>
        <item x="86"/>
        <item x="66"/>
        <item x="51"/>
        <item x="102"/>
        <item x="106"/>
        <item x="117"/>
        <item x="34"/>
        <item x="81"/>
        <item x="98"/>
        <item x="79"/>
        <item x="31"/>
        <item x="143"/>
        <item x="36"/>
        <item x="142"/>
        <item x="87"/>
        <item x="38"/>
        <item x="160"/>
        <item x="162"/>
        <item x="37"/>
        <item x="154"/>
        <item x="153"/>
        <item x="155"/>
        <item x="131"/>
        <item x="76"/>
        <item x="163"/>
        <item x="165"/>
        <item x="164"/>
        <item x="58"/>
        <item x="69"/>
        <item x="39"/>
        <item x="62"/>
        <item x="90"/>
        <item x="60"/>
        <item x="61"/>
        <item x="137"/>
        <item x="139"/>
        <item x="29"/>
        <item x="138"/>
        <item x="148"/>
        <item x="97"/>
        <item x="107"/>
        <item x="56"/>
        <item x="54"/>
        <item x="57"/>
        <item x="128"/>
        <item x="59"/>
        <item x="50"/>
        <item x="12"/>
        <item x="158"/>
        <item x="151"/>
        <item x="92"/>
        <item x="78"/>
        <item x="18"/>
        <item x="100"/>
        <item x="30"/>
        <item x="103"/>
        <item x="95"/>
        <item x="147"/>
        <item x="85"/>
        <item x="116"/>
        <item x="113"/>
        <item x="111"/>
        <item x="82"/>
        <item x="108"/>
        <item x="112"/>
        <item x="105"/>
        <item x="109"/>
        <item x="115"/>
        <item x="52"/>
        <item x="72"/>
        <item x="43"/>
        <item x="114"/>
        <item x="22"/>
        <item x="3"/>
        <item x="2"/>
        <item x="27"/>
        <item x="84"/>
        <item x="83"/>
        <item x="64"/>
        <item x="129"/>
        <item x="53"/>
        <item x="135"/>
        <item x="99"/>
        <item x="33"/>
        <item x="63"/>
        <item x="49"/>
        <item x="32"/>
        <item x="26"/>
        <item x="1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numFmtId="1" outline="0" showAll="0" defaultSubtotal="0"/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3">
    <field x="7"/>
    <field x="0"/>
    <field x="1"/>
  </rowFields>
  <rowItems count="191">
    <i>
      <x/>
      <x/>
      <x v="102"/>
    </i>
    <i r="1">
      <x v="1"/>
      <x v="103"/>
    </i>
    <i r="1">
      <x v="2"/>
      <x v="101"/>
    </i>
    <i r="1">
      <x v="3"/>
      <x v="94"/>
    </i>
    <i r="1">
      <x v="4"/>
      <x v="39"/>
    </i>
    <i r="1">
      <x v="5"/>
      <x v="93"/>
    </i>
    <i r="1">
      <x v="6"/>
      <x v="15"/>
    </i>
    <i r="1">
      <x v="7"/>
      <x v="125"/>
    </i>
    <i r="1">
      <x v="8"/>
      <x v="44"/>
    </i>
    <i r="1">
      <x v="10"/>
      <x v="98"/>
    </i>
    <i r="1">
      <x v="11"/>
      <x v="96"/>
    </i>
    <i r="1">
      <x v="12"/>
      <x v="97"/>
    </i>
    <i r="1">
      <x v="13"/>
      <x v="32"/>
    </i>
    <i r="1">
      <x v="14"/>
      <x v="126"/>
    </i>
    <i r="1">
      <x v="15"/>
      <x v="1"/>
    </i>
    <i r="1">
      <x v="16"/>
      <x v="2"/>
    </i>
    <i r="1">
      <x v="17"/>
      <x v="115"/>
    </i>
    <i r="1">
      <x v="19"/>
      <x v="14"/>
    </i>
    <i r="1">
      <x v="20"/>
      <x v="70"/>
    </i>
    <i r="1">
      <x v="21"/>
      <x v="69"/>
    </i>
    <i r="1">
      <x v="22"/>
      <x v="88"/>
    </i>
    <i r="1">
      <x v="23"/>
      <x v="90"/>
    </i>
    <i r="1">
      <x v="24"/>
      <x v="6"/>
    </i>
    <i r="1">
      <x v="25"/>
      <x v="67"/>
    </i>
    <i r="1">
      <x v="26"/>
      <x v="112"/>
    </i>
    <i r="1">
      <x v="27"/>
      <x v="114"/>
    </i>
    <i r="1">
      <x v="28"/>
      <x v="111"/>
    </i>
    <i r="1">
      <x v="29"/>
      <x v="49"/>
    </i>
    <i r="1">
      <x v="30"/>
      <x v="158"/>
    </i>
    <i r="1">
      <x v="31"/>
      <x v="64"/>
    </i>
    <i r="1">
      <x v="32"/>
      <x v="65"/>
    </i>
    <i r="1">
      <x v="33"/>
      <x v="28"/>
    </i>
    <i r="1">
      <x v="34"/>
      <x v="99"/>
    </i>
    <i r="1">
      <x v="35"/>
      <x v="29"/>
    </i>
    <i r="1">
      <x v="37"/>
      <x v="156"/>
    </i>
    <i r="1">
      <x v="39"/>
      <x v="63"/>
    </i>
    <i r="1">
      <x v="40"/>
      <x v="8"/>
    </i>
    <i r="1">
      <x v="41"/>
      <x v="9"/>
    </i>
    <i r="1">
      <x v="42"/>
      <x v="61"/>
    </i>
    <i r="1">
      <x v="47"/>
      <x v="66"/>
    </i>
    <i r="1">
      <x v="65"/>
      <x v="34"/>
    </i>
    <i r="1">
      <x v="69"/>
      <x v="159"/>
    </i>
    <i r="1">
      <x v="70"/>
      <x v="85"/>
    </i>
    <i r="1">
      <x v="79"/>
      <x v="5"/>
    </i>
    <i r="1">
      <x v="80"/>
      <x v="43"/>
    </i>
    <i r="1">
      <x v="82"/>
      <x v="127"/>
    </i>
    <i r="1">
      <x v="85"/>
      <x v="31"/>
    </i>
    <i r="1">
      <x v="86"/>
      <x v="108"/>
    </i>
    <i r="1">
      <x v="89"/>
      <x v="45"/>
    </i>
    <i r="1">
      <x v="95"/>
      <x v="30"/>
    </i>
    <i r="1">
      <x v="96"/>
      <x v="91"/>
    </i>
    <i r="1">
      <x v="97"/>
      <x v="77"/>
    </i>
    <i r="1">
      <x v="108"/>
      <x v="86"/>
    </i>
    <i r="1">
      <x v="109"/>
      <x v="128"/>
    </i>
    <i r="1">
      <x v="111"/>
      <x v="40"/>
    </i>
    <i r="1">
      <x v="112"/>
      <x v="100"/>
    </i>
    <i r="1">
      <x v="113"/>
      <x v="57"/>
    </i>
    <i r="1">
      <x v="114"/>
      <x v="22"/>
    </i>
    <i r="1">
      <x v="119"/>
      <x v="38"/>
    </i>
    <i r="1">
      <x v="120"/>
      <x v="37"/>
    </i>
    <i r="1">
      <x v="121"/>
      <x v="105"/>
    </i>
    <i r="1">
      <x v="122"/>
      <x v="41"/>
    </i>
    <i r="1">
      <x v="123"/>
      <x v="60"/>
    </i>
    <i r="1">
      <x v="124"/>
      <x v="78"/>
    </i>
    <i r="1">
      <x v="125"/>
      <x v="42"/>
    </i>
    <i r="1">
      <x v="126"/>
      <x v="155"/>
    </i>
    <i r="1">
      <x v="127"/>
      <x v="161"/>
    </i>
    <i r="1">
      <x v="128"/>
      <x v="107"/>
    </i>
    <i r="1">
      <x v="129"/>
      <x v="110"/>
    </i>
    <i r="1">
      <x v="130"/>
      <x v="109"/>
    </i>
    <i r="1">
      <x v="135"/>
      <x v="10"/>
    </i>
    <i r="1">
      <x v="137"/>
      <x v="157"/>
    </i>
    <i r="1">
      <x v="143"/>
      <x v="71"/>
    </i>
    <i r="1">
      <x v="151"/>
      <x v="106"/>
    </i>
    <i r="1">
      <x v="152"/>
      <x v="92"/>
    </i>
    <i r="1">
      <x v="153"/>
      <x v="95"/>
    </i>
    <i r="1">
      <x v="154"/>
      <x v="89"/>
    </i>
    <i r="1">
      <x v="155"/>
      <x v="62"/>
    </i>
    <i r="1">
      <x v="158"/>
      <x v="163"/>
    </i>
    <i r="1">
      <x v="159"/>
      <x v="87"/>
    </i>
    <i r="1">
      <x v="161"/>
      <x v="113"/>
    </i>
    <i r="1">
      <x v="163"/>
      <x v="152"/>
    </i>
    <i r="1">
      <x v="165"/>
      <x v="50"/>
    </i>
    <i r="1">
      <x v="167"/>
      <x v="51"/>
    </i>
    <i r="1">
      <x v="168"/>
      <x v="149"/>
    </i>
    <i r="1">
      <x v="170"/>
      <x v="46"/>
    </i>
    <i r="1">
      <x v="172"/>
      <x v="129"/>
    </i>
    <i r="1">
      <x v="174"/>
      <x/>
    </i>
    <i r="1">
      <x v="176"/>
      <x v="48"/>
    </i>
    <i r="1">
      <x v="180"/>
      <x v="72"/>
    </i>
    <i r="1">
      <x v="181"/>
      <x v="75"/>
    </i>
    <i r="1">
      <x v="182"/>
      <x v="76"/>
    </i>
    <i r="1">
      <x v="183"/>
      <x v="74"/>
    </i>
    <i r="1">
      <x v="185"/>
      <x v="73"/>
    </i>
    <i r="1">
      <x v="186"/>
      <x v="7"/>
    </i>
    <i r="1">
      <x v="187"/>
      <x v="150"/>
    </i>
    <i>
      <x v="1"/>
      <x v="18"/>
      <x v="134"/>
    </i>
    <i r="1">
      <x v="36"/>
      <x v="104"/>
    </i>
    <i r="1">
      <x v="38"/>
      <x v="121"/>
    </i>
    <i r="1">
      <x v="43"/>
      <x v="27"/>
    </i>
    <i r="1">
      <x v="44"/>
      <x v="52"/>
    </i>
    <i r="1">
      <x v="45"/>
      <x v="53"/>
    </i>
    <i r="1">
      <x v="50"/>
      <x v="136"/>
    </i>
    <i r="1">
      <x v="55"/>
      <x v="138"/>
    </i>
    <i r="1">
      <x v="59"/>
      <x v="117"/>
    </i>
    <i r="1">
      <x v="62"/>
      <x v="18"/>
    </i>
    <i r="1">
      <x v="63"/>
      <x v="132"/>
    </i>
    <i r="1">
      <x v="66"/>
      <x v="130"/>
    </i>
    <i r="1">
      <x v="67"/>
      <x v="104"/>
    </i>
    <i r="1">
      <x v="68"/>
      <x v="104"/>
    </i>
    <i r="1">
      <x v="71"/>
      <x v="104"/>
    </i>
    <i r="1">
      <x v="72"/>
      <x v="104"/>
    </i>
    <i r="1">
      <x v="73"/>
      <x v="104"/>
    </i>
    <i r="1">
      <x v="74"/>
      <x v="104"/>
    </i>
    <i r="1">
      <x v="75"/>
      <x v="116"/>
    </i>
    <i r="1">
      <x v="77"/>
      <x v="104"/>
    </i>
    <i r="1">
      <x v="81"/>
      <x v="104"/>
    </i>
    <i r="1">
      <x v="83"/>
      <x v="104"/>
    </i>
    <i r="1">
      <x v="84"/>
      <x v="104"/>
    </i>
    <i r="1">
      <x v="87"/>
      <x v="104"/>
    </i>
    <i r="1">
      <x v="88"/>
      <x v="104"/>
    </i>
    <i r="1">
      <x v="90"/>
      <x v="104"/>
    </i>
    <i r="1">
      <x v="91"/>
      <x v="104"/>
    </i>
    <i r="1">
      <x v="92"/>
      <x v="104"/>
    </i>
    <i r="1">
      <x v="93"/>
      <x v="104"/>
    </i>
    <i r="1">
      <x v="94"/>
      <x v="104"/>
    </i>
    <i r="1">
      <x v="98"/>
      <x v="104"/>
    </i>
    <i r="1">
      <x v="99"/>
      <x v="104"/>
    </i>
    <i r="1">
      <x v="100"/>
      <x v="104"/>
    </i>
    <i r="1">
      <x v="101"/>
      <x v="104"/>
    </i>
    <i r="1">
      <x v="102"/>
      <x v="135"/>
    </i>
    <i r="1">
      <x v="103"/>
      <x v="153"/>
    </i>
    <i r="1">
      <x v="104"/>
      <x v="154"/>
    </i>
    <i r="1">
      <x v="105"/>
      <x v="139"/>
    </i>
    <i r="1">
      <x v="107"/>
      <x v="33"/>
    </i>
    <i r="1">
      <x v="110"/>
      <x v="104"/>
    </i>
    <i r="1">
      <x v="115"/>
      <x v="104"/>
    </i>
    <i r="1">
      <x v="117"/>
      <x v="104"/>
    </i>
    <i r="1">
      <x v="131"/>
      <x v="122"/>
    </i>
    <i r="1">
      <x v="132"/>
      <x v="104"/>
    </i>
    <i r="1">
      <x v="133"/>
      <x v="120"/>
    </i>
    <i r="1">
      <x v="134"/>
      <x v="118"/>
    </i>
    <i r="1">
      <x v="136"/>
      <x v="119"/>
    </i>
    <i r="1">
      <x v="140"/>
      <x v="123"/>
    </i>
    <i r="1">
      <x v="141"/>
      <x v="162"/>
    </i>
    <i r="1">
      <x v="144"/>
      <x v="17"/>
    </i>
    <i r="1">
      <x v="145"/>
      <x v="21"/>
    </i>
    <i r="1">
      <x v="146"/>
      <x v="26"/>
    </i>
    <i r="1">
      <x v="157"/>
      <x v="160"/>
    </i>
    <i r="1">
      <x v="160"/>
      <x v="131"/>
    </i>
    <i r="1">
      <x v="162"/>
      <x v="58"/>
    </i>
    <i r="1">
      <x v="164"/>
      <x v="164"/>
    </i>
    <i r="1">
      <x v="166"/>
      <x v="4"/>
    </i>
    <i r="1">
      <x v="171"/>
      <x v="36"/>
    </i>
    <i r="1">
      <x v="173"/>
      <x v="56"/>
    </i>
    <i r="1">
      <x v="175"/>
      <x v="59"/>
    </i>
    <i r="1">
      <x v="177"/>
      <x v="35"/>
    </i>
    <i r="1">
      <x v="178"/>
      <x v="124"/>
    </i>
    <i r="1">
      <x v="179"/>
      <x v="165"/>
    </i>
    <i r="1">
      <x v="184"/>
      <x v="3"/>
    </i>
    <i r="1">
      <x v="188"/>
      <x v="151"/>
    </i>
    <i r="1">
      <x v="189"/>
      <x v="47"/>
    </i>
    <i r="1">
      <x v="190"/>
      <x v="68"/>
    </i>
    <i>
      <x v="2"/>
      <x v="9"/>
      <x v="13"/>
    </i>
    <i r="1">
      <x v="46"/>
      <x v="55"/>
    </i>
    <i r="1">
      <x v="48"/>
      <x v="54"/>
    </i>
    <i r="1">
      <x v="49"/>
      <x v="82"/>
    </i>
    <i r="1">
      <x v="51"/>
      <x v="144"/>
    </i>
    <i r="1">
      <x v="52"/>
      <x v="148"/>
    </i>
    <i r="1">
      <x v="53"/>
      <x v="137"/>
    </i>
    <i r="1">
      <x v="54"/>
      <x v="141"/>
    </i>
    <i r="1">
      <x v="56"/>
      <x v="12"/>
    </i>
    <i r="1">
      <x v="57"/>
      <x v="143"/>
    </i>
    <i r="1">
      <x v="58"/>
      <x v="140"/>
    </i>
    <i r="1">
      <x v="60"/>
      <x v="81"/>
    </i>
    <i r="1">
      <x v="61"/>
      <x v="142"/>
    </i>
    <i r="1">
      <x v="64"/>
      <x v="80"/>
    </i>
    <i r="1">
      <x v="76"/>
      <x v="19"/>
    </i>
    <i r="1">
      <x v="78"/>
      <x v="133"/>
    </i>
    <i r="1">
      <x v="106"/>
      <x v="84"/>
    </i>
    <i r="1">
      <x v="116"/>
      <x v="20"/>
    </i>
    <i r="1">
      <x v="118"/>
      <x v="146"/>
    </i>
    <i r="1">
      <x v="138"/>
      <x v="145"/>
    </i>
    <i r="1">
      <x v="139"/>
      <x v="79"/>
    </i>
    <i r="1">
      <x v="142"/>
      <x v="11"/>
    </i>
    <i r="1">
      <x v="147"/>
      <x v="147"/>
    </i>
    <i r="1">
      <x v="148"/>
      <x v="24"/>
    </i>
    <i r="1">
      <x v="149"/>
      <x v="23"/>
    </i>
    <i r="1">
      <x v="150"/>
      <x v="25"/>
    </i>
    <i r="1">
      <x v="156"/>
      <x v="83"/>
    </i>
    <i r="1">
      <x v="169"/>
      <x v="16"/>
    </i>
  </rowItems>
  <colFields count="1">
    <field x="-2"/>
  </colFields>
  <colItems count="2">
    <i>
      <x/>
    </i>
    <i i="1">
      <x v="1"/>
    </i>
  </colItems>
  <dataFields count="2">
    <dataField name="Suma de Precio compra" fld="4" baseField="0" baseItem="0"/>
    <dataField name="Suma de Precio venta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a3" displayName="Tabla3" ref="A1:F106" totalsRowShown="0" headerRowDxfId="3" dataDxfId="4" headerRowCellStyle="Normal 2" dataCellStyle="Normal 2">
  <autoFilter ref="A1:F106"/>
  <sortState ref="B2:F423">
    <sortCondition ref="C1:C423"/>
  </sortState>
  <tableColumns count="6">
    <tableColumn id="6" name="Columna1" dataDxfId="2" dataCellStyle="Normal 2">
      <calculatedColumnFormula>VALUE(LEFT(Tabla3[[#This Row],[Producto]],SEARCH(" ",Tabla3[[#This Row],[Producto]])))</calculatedColumnFormula>
    </tableColumn>
    <tableColumn id="1" name="Producto" dataDxfId="9" dataCellStyle="Normal 2"/>
    <tableColumn id="2" name="Cliente" dataDxfId="8" dataCellStyle="Normal 2"/>
    <tableColumn id="3" name="Cantidad total" dataDxfId="7" dataCellStyle="Normal 2"/>
    <tableColumn id="4" name="Precio promedio" dataDxfId="6" dataCellStyle="Normal 2"/>
    <tableColumn id="5" name="Precio total" dataDxfId="5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J84" totalsRowShown="0" headerRowDxfId="12" dataDxfId="13" headerRowCellStyle="Normal 2" dataCellStyle="Normal 2">
  <autoFilter ref="A1:J84"/>
  <tableColumns count="10">
    <tableColumn id="10" name="codigo" dataDxfId="11" dataCellStyle="Normal 2">
      <calculatedColumnFormula>VALUE(LEFT(Tabla2[[#This Row],[Producto]],SEARCH(" ",Tabla2[[#This Row],[Producto]])))</calculatedColumnFormula>
    </tableColumn>
    <tableColumn id="1" name="Producto" dataDxfId="22" dataCellStyle="Normal 2"/>
    <tableColumn id="2" name="Proveedor" dataDxfId="21" dataCellStyle="Normal 2"/>
    <tableColumn id="3" name="Cantidad total" dataDxfId="20" dataCellStyle="Normal 2"/>
    <tableColumn id="4" name="Precio promedio" dataDxfId="19" dataCellStyle="Normal 2"/>
    <tableColumn id="5" name="Precio total" dataDxfId="18" dataCellStyle="Normal 2"/>
    <tableColumn id="6" name="0%" dataDxfId="17" dataCellStyle="Normal 2"/>
    <tableColumn id="7" name="0%2" dataDxfId="16" dataCellStyle="Normal 2"/>
    <tableColumn id="8" name="0%3" dataDxfId="15" dataCellStyle="Normal 2"/>
    <tableColumn id="9" name="0%4" dataDxfId="14" dataCellStyle="Normal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K192" totalsRowShown="0" headerRowDxfId="23">
  <autoFilter ref="A1:K192"/>
  <tableColumns count="11">
    <tableColumn id="1" name="Código" dataDxfId="25"/>
    <tableColumn id="2" name="Descripción"/>
    <tableColumn id="3" name="UM-1"/>
    <tableColumn id="4" name="Grupo inventario"/>
    <tableColumn id="5" name="Precio compra" dataDxfId="1">
      <calculatedColumnFormula>IFERROR(VLOOKUP(VALUE(Tabla1[[#This Row],[Código]]),Tabla2[],5,FALSE),0)</calculatedColumnFormula>
    </tableColumn>
    <tableColumn id="6" name="Precio venta" dataDxfId="0">
      <calculatedColumnFormula>IFERROR(VLOOKUP(VALUE(Tabla1[[#This Row],[Código]]),Tabla3[],5,FALSE),0)</calculatedColumnFormula>
    </tableColumn>
    <tableColumn id="7" name="IVA" dataDxfId="24"/>
    <tableColumn id="11" name="Impuesto" dataDxfId="10">
      <calculatedColumnFormula>CONCATENATE("Impuesto ",Tabla1[[#This Row],[IVA]],"%")</calculatedColumnFormula>
    </tableColumn>
    <tableColumn id="8" name="Tipo"/>
    <tableColumn id="9" name="Estado"/>
    <tableColumn id="10" name="Acció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3"/>
  <sheetViews>
    <sheetView showGridLines="0" workbookViewId="0">
      <selection activeCell="A2" sqref="A2"/>
    </sheetView>
  </sheetViews>
  <sheetFormatPr baseColWidth="10" defaultRowHeight="15"/>
  <cols>
    <col min="1" max="1" width="45.7109375" style="6" bestFit="1" customWidth="1"/>
    <col min="2" max="2" width="44.85546875" style="6" bestFit="1" customWidth="1"/>
    <col min="3" max="3" width="15.5703125" style="6" customWidth="1"/>
    <col min="4" max="4" width="17.85546875" style="6" customWidth="1"/>
    <col min="5" max="5" width="14.140625" style="6" bestFit="1" customWidth="1"/>
    <col min="6" max="16384" width="11.42578125" style="6"/>
  </cols>
  <sheetData>
    <row r="1" spans="1:6" ht="30">
      <c r="A1" s="20" t="s">
        <v>296</v>
      </c>
      <c r="B1" s="4" t="s">
        <v>203</v>
      </c>
      <c r="C1" s="4" t="s">
        <v>298</v>
      </c>
      <c r="D1" s="4" t="s">
        <v>205</v>
      </c>
      <c r="E1" s="4" t="s">
        <v>206</v>
      </c>
      <c r="F1" s="4" t="s">
        <v>207</v>
      </c>
    </row>
    <row r="2" spans="1:6">
      <c r="A2" s="19">
        <f>VALUE(LEFT(Tabla3[[#This Row],[Producto]],SEARCH(" ",Tabla3[[#This Row],[Producto]])))</f>
        <v>1</v>
      </c>
      <c r="B2" s="16" t="s">
        <v>208</v>
      </c>
      <c r="C2" s="16"/>
      <c r="D2" s="16">
        <v>1748.77</v>
      </c>
      <c r="E2" s="18">
        <v>6725.13</v>
      </c>
      <c r="F2" s="18">
        <v>11760707.65</v>
      </c>
    </row>
    <row r="3" spans="1:6">
      <c r="A3" s="19">
        <f>VALUE(LEFT(Tabla3[[#This Row],[Producto]],SEARCH(" ",Tabla3[[#This Row],[Producto]])))</f>
        <v>2</v>
      </c>
      <c r="B3" s="16" t="s">
        <v>209</v>
      </c>
      <c r="C3" s="16"/>
      <c r="D3" s="16">
        <v>12.54</v>
      </c>
      <c r="E3" s="18">
        <v>6150.96</v>
      </c>
      <c r="F3" s="18">
        <v>77133</v>
      </c>
    </row>
    <row r="4" spans="1:6">
      <c r="A4" s="19">
        <f>VALUE(LEFT(Tabla3[[#This Row],[Producto]],SEARCH(" ",Tabla3[[#This Row],[Producto]])))</f>
        <v>4</v>
      </c>
      <c r="B4" s="16" t="s">
        <v>299</v>
      </c>
      <c r="C4" s="16"/>
      <c r="D4" s="16">
        <v>2477.3200000000002</v>
      </c>
      <c r="E4" s="18">
        <v>8584.07</v>
      </c>
      <c r="F4" s="18">
        <v>21265499.280000001</v>
      </c>
    </row>
    <row r="5" spans="1:6">
      <c r="A5" s="19">
        <f>VALUE(LEFT(Tabla3[[#This Row],[Producto]],SEARCH(" ",Tabla3[[#This Row],[Producto]])))</f>
        <v>5</v>
      </c>
      <c r="B5" s="16" t="s">
        <v>210</v>
      </c>
      <c r="C5" s="16"/>
      <c r="D5" s="16">
        <v>84</v>
      </c>
      <c r="E5" s="18">
        <v>8040.48</v>
      </c>
      <c r="F5" s="18">
        <v>675400</v>
      </c>
    </row>
    <row r="6" spans="1:6">
      <c r="A6" s="19">
        <f>VALUE(LEFT(Tabla3[[#This Row],[Producto]],SEARCH(" ",Tabla3[[#This Row],[Producto]])))</f>
        <v>6</v>
      </c>
      <c r="B6" s="16" t="s">
        <v>211</v>
      </c>
      <c r="C6" s="16"/>
      <c r="D6" s="16">
        <v>5834.03</v>
      </c>
      <c r="E6" s="18">
        <v>7226.32</v>
      </c>
      <c r="F6" s="18">
        <v>42158551.710000001</v>
      </c>
    </row>
    <row r="7" spans="1:6" s="17" customFormat="1">
      <c r="A7" s="19">
        <f>VALUE(LEFT(Tabla3[[#This Row],[Producto]],SEARCH(" ",Tabla3[[#This Row],[Producto]])))</f>
        <v>7</v>
      </c>
      <c r="B7" s="16" t="s">
        <v>300</v>
      </c>
      <c r="C7" s="16"/>
      <c r="D7" s="16">
        <v>4.76</v>
      </c>
      <c r="E7" s="18">
        <v>7000</v>
      </c>
      <c r="F7" s="18">
        <v>33285</v>
      </c>
    </row>
    <row r="8" spans="1:6">
      <c r="A8" s="19">
        <f>VALUE(LEFT(Tabla3[[#This Row],[Producto]],SEARCH(" ",Tabla3[[#This Row],[Producto]])))</f>
        <v>8</v>
      </c>
      <c r="B8" s="16" t="s">
        <v>212</v>
      </c>
      <c r="C8" s="16"/>
      <c r="D8" s="16">
        <v>5284.32</v>
      </c>
      <c r="E8" s="18">
        <v>7208.03</v>
      </c>
      <c r="F8" s="18">
        <v>38089496.140000001</v>
      </c>
    </row>
    <row r="9" spans="1:6">
      <c r="A9" s="19">
        <f>VALUE(LEFT(Tabla3[[#This Row],[Producto]],SEARCH(" ",Tabla3[[#This Row],[Producto]])))</f>
        <v>9</v>
      </c>
      <c r="B9" s="16" t="s">
        <v>213</v>
      </c>
      <c r="C9" s="16"/>
      <c r="D9" s="16">
        <v>1155.46</v>
      </c>
      <c r="E9" s="18">
        <v>8590.16</v>
      </c>
      <c r="F9" s="18">
        <v>9925585.1699999999</v>
      </c>
    </row>
    <row r="10" spans="1:6" s="17" customFormat="1">
      <c r="A10" s="19">
        <f>VALUE(LEFT(Tabla3[[#This Row],[Producto]],SEARCH(" ",Tabla3[[#This Row],[Producto]])))</f>
        <v>10</v>
      </c>
      <c r="B10" s="16" t="s">
        <v>214</v>
      </c>
      <c r="C10" s="16"/>
      <c r="D10" s="16">
        <v>16</v>
      </c>
      <c r="E10" s="18">
        <v>5665</v>
      </c>
      <c r="F10" s="18">
        <v>90640</v>
      </c>
    </row>
    <row r="11" spans="1:6">
      <c r="A11" s="19">
        <f>VALUE(LEFT(Tabla3[[#This Row],[Producto]],SEARCH(" ",Tabla3[[#This Row],[Producto]])))</f>
        <v>11</v>
      </c>
      <c r="B11" s="16" t="s">
        <v>301</v>
      </c>
      <c r="C11" s="16"/>
      <c r="D11" s="16">
        <v>5.52</v>
      </c>
      <c r="E11" s="18">
        <v>5500.09</v>
      </c>
      <c r="F11" s="18">
        <v>30333</v>
      </c>
    </row>
    <row r="12" spans="1:6">
      <c r="A12" s="19">
        <f>VALUE(LEFT(Tabla3[[#This Row],[Producto]],SEARCH(" ",Tabla3[[#This Row],[Producto]])))</f>
        <v>12</v>
      </c>
      <c r="B12" s="16" t="s">
        <v>302</v>
      </c>
      <c r="C12" s="16"/>
      <c r="D12" s="16">
        <v>180.16</v>
      </c>
      <c r="E12" s="18">
        <v>6678.85</v>
      </c>
      <c r="F12" s="18">
        <v>1203229</v>
      </c>
    </row>
    <row r="13" spans="1:6">
      <c r="A13" s="19">
        <f>VALUE(LEFT(Tabla3[[#This Row],[Producto]],SEARCH(" ",Tabla3[[#This Row],[Producto]])))</f>
        <v>13</v>
      </c>
      <c r="B13" s="16" t="s">
        <v>215</v>
      </c>
      <c r="C13" s="16"/>
      <c r="D13" s="16">
        <v>5417.66</v>
      </c>
      <c r="E13" s="18">
        <v>3865.05</v>
      </c>
      <c r="F13" s="18">
        <v>20939500.82</v>
      </c>
    </row>
    <row r="14" spans="1:6">
      <c r="A14" s="19">
        <f>VALUE(LEFT(Tabla3[[#This Row],[Producto]],SEARCH(" ",Tabla3[[#This Row],[Producto]])))</f>
        <v>14</v>
      </c>
      <c r="B14" s="16" t="s">
        <v>216</v>
      </c>
      <c r="C14" s="16"/>
      <c r="D14" s="16">
        <v>1602.48</v>
      </c>
      <c r="E14" s="18">
        <v>4399.7299999999996</v>
      </c>
      <c r="F14" s="18">
        <v>7050485.3300000001</v>
      </c>
    </row>
    <row r="15" spans="1:6" s="17" customFormat="1">
      <c r="A15" s="19">
        <f>VALUE(LEFT(Tabla3[[#This Row],[Producto]],SEARCH(" ",Tabla3[[#This Row],[Producto]])))</f>
        <v>15</v>
      </c>
      <c r="B15" s="16" t="s">
        <v>303</v>
      </c>
      <c r="C15" s="16"/>
      <c r="D15" s="16">
        <v>6.71</v>
      </c>
      <c r="E15" s="18">
        <v>8000</v>
      </c>
      <c r="F15" s="18">
        <v>53680</v>
      </c>
    </row>
    <row r="16" spans="1:6">
      <c r="A16" s="19">
        <f>VALUE(LEFT(Tabla3[[#This Row],[Producto]],SEARCH(" ",Tabla3[[#This Row],[Producto]])))</f>
        <v>16</v>
      </c>
      <c r="B16" s="16" t="s">
        <v>217</v>
      </c>
      <c r="C16" s="16"/>
      <c r="D16" s="16">
        <v>344.69</v>
      </c>
      <c r="E16" s="18">
        <v>5700.72</v>
      </c>
      <c r="F16" s="18">
        <v>1964953.81</v>
      </c>
    </row>
    <row r="17" spans="1:6">
      <c r="A17" s="19">
        <f>VALUE(LEFT(Tabla3[[#This Row],[Producto]],SEARCH(" ",Tabla3[[#This Row],[Producto]])))</f>
        <v>17</v>
      </c>
      <c r="B17" s="16" t="s">
        <v>218</v>
      </c>
      <c r="C17" s="16"/>
      <c r="D17" s="16">
        <v>2133.15</v>
      </c>
      <c r="E17" s="18">
        <v>4386.9399999999996</v>
      </c>
      <c r="F17" s="18">
        <v>9357994.1099999994</v>
      </c>
    </row>
    <row r="18" spans="1:6">
      <c r="A18" s="19">
        <f>VALUE(LEFT(Tabla3[[#This Row],[Producto]],SEARCH(" ",Tabla3[[#This Row],[Producto]])))</f>
        <v>18</v>
      </c>
      <c r="B18" s="16" t="s">
        <v>304</v>
      </c>
      <c r="C18" s="16"/>
      <c r="D18" s="16">
        <v>112.69</v>
      </c>
      <c r="E18" s="18">
        <v>3500.16</v>
      </c>
      <c r="F18" s="18">
        <v>394416</v>
      </c>
    </row>
    <row r="19" spans="1:6">
      <c r="A19" s="19">
        <f>VALUE(LEFT(Tabla3[[#This Row],[Producto]],SEARCH(" ",Tabla3[[#This Row],[Producto]])))</f>
        <v>20</v>
      </c>
      <c r="B19" s="16" t="s">
        <v>219</v>
      </c>
      <c r="C19" s="16"/>
      <c r="D19" s="16">
        <v>10.59</v>
      </c>
      <c r="E19" s="18">
        <v>28000</v>
      </c>
      <c r="F19" s="18">
        <v>296380</v>
      </c>
    </row>
    <row r="20" spans="1:6" s="17" customFormat="1">
      <c r="A20" s="19">
        <f>VALUE(LEFT(Tabla3[[#This Row],[Producto]],SEARCH(" ",Tabla3[[#This Row],[Producto]])))</f>
        <v>21</v>
      </c>
      <c r="B20" s="16" t="s">
        <v>220</v>
      </c>
      <c r="C20" s="16"/>
      <c r="D20" s="16">
        <v>953</v>
      </c>
      <c r="E20" s="18">
        <v>874.13</v>
      </c>
      <c r="F20" s="18">
        <v>833050</v>
      </c>
    </row>
    <row r="21" spans="1:6">
      <c r="A21" s="19">
        <f>VALUE(LEFT(Tabla3[[#This Row],[Producto]],SEARCH(" ",Tabla3[[#This Row],[Producto]])))</f>
        <v>22</v>
      </c>
      <c r="B21" s="16" t="s">
        <v>221</v>
      </c>
      <c r="C21" s="16"/>
      <c r="D21" s="16">
        <v>464</v>
      </c>
      <c r="E21" s="18">
        <v>702.33</v>
      </c>
      <c r="F21" s="18">
        <v>325882.34999999998</v>
      </c>
    </row>
    <row r="22" spans="1:6">
      <c r="A22" s="19">
        <f>VALUE(LEFT(Tabla3[[#This Row],[Producto]],SEARCH(" ",Tabla3[[#This Row],[Producto]])))</f>
        <v>23</v>
      </c>
      <c r="B22" s="16" t="s">
        <v>222</v>
      </c>
      <c r="C22" s="16"/>
      <c r="D22" s="16">
        <v>913</v>
      </c>
      <c r="E22" s="18">
        <v>1647.32</v>
      </c>
      <c r="F22" s="18">
        <v>1504004.55</v>
      </c>
    </row>
    <row r="23" spans="1:6">
      <c r="A23" s="19">
        <f>VALUE(LEFT(Tabla3[[#This Row],[Producto]],SEARCH(" ",Tabla3[[#This Row],[Producto]])))</f>
        <v>24</v>
      </c>
      <c r="B23" s="16" t="s">
        <v>223</v>
      </c>
      <c r="C23" s="16"/>
      <c r="D23" s="16">
        <v>1078</v>
      </c>
      <c r="E23" s="18">
        <v>2675.59</v>
      </c>
      <c r="F23" s="18">
        <v>2884284</v>
      </c>
    </row>
    <row r="24" spans="1:6">
      <c r="A24" s="19">
        <f>VALUE(LEFT(Tabla3[[#This Row],[Producto]],SEARCH(" ",Tabla3[[#This Row],[Producto]])))</f>
        <v>25</v>
      </c>
      <c r="B24" s="16" t="s">
        <v>224</v>
      </c>
      <c r="C24" s="16"/>
      <c r="D24" s="16">
        <v>367</v>
      </c>
      <c r="E24" s="18">
        <v>2998.64</v>
      </c>
      <c r="F24" s="18">
        <v>1100500</v>
      </c>
    </row>
    <row r="25" spans="1:6">
      <c r="A25" s="19">
        <f>VALUE(LEFT(Tabla3[[#This Row],[Producto]],SEARCH(" ",Tabla3[[#This Row],[Producto]])))</f>
        <v>26</v>
      </c>
      <c r="B25" s="16" t="s">
        <v>305</v>
      </c>
      <c r="C25" s="16"/>
      <c r="D25" s="16">
        <v>6.76</v>
      </c>
      <c r="E25" s="18">
        <v>58461.54</v>
      </c>
      <c r="F25" s="18">
        <v>395200</v>
      </c>
    </row>
    <row r="26" spans="1:6">
      <c r="A26" s="19">
        <f>VALUE(LEFT(Tabla3[[#This Row],[Producto]],SEARCH(" ",Tabla3[[#This Row],[Producto]])))</f>
        <v>27</v>
      </c>
      <c r="B26" s="16" t="s">
        <v>225</v>
      </c>
      <c r="C26" s="16"/>
      <c r="D26" s="16">
        <v>409.25</v>
      </c>
      <c r="E26" s="18">
        <v>13859.01</v>
      </c>
      <c r="F26" s="18">
        <v>5671730.1500000004</v>
      </c>
    </row>
    <row r="27" spans="1:6">
      <c r="A27" s="19">
        <f>VALUE(LEFT(Tabla3[[#This Row],[Producto]],SEARCH(" ",Tabla3[[#This Row],[Producto]])))</f>
        <v>29</v>
      </c>
      <c r="B27" s="16" t="s">
        <v>226</v>
      </c>
      <c r="C27" s="16"/>
      <c r="D27" s="16">
        <v>370.1</v>
      </c>
      <c r="E27" s="18">
        <v>16257.66</v>
      </c>
      <c r="F27" s="18">
        <v>6016975.4900000002</v>
      </c>
    </row>
    <row r="28" spans="1:6">
      <c r="A28" s="19">
        <f>VALUE(LEFT(Tabla3[[#This Row],[Producto]],SEARCH(" ",Tabla3[[#This Row],[Producto]])))</f>
        <v>30</v>
      </c>
      <c r="B28" s="16" t="s">
        <v>227</v>
      </c>
      <c r="C28" s="16"/>
      <c r="D28" s="16">
        <v>389</v>
      </c>
      <c r="E28" s="18">
        <v>7889.56</v>
      </c>
      <c r="F28" s="18">
        <v>3069040</v>
      </c>
    </row>
    <row r="29" spans="1:6">
      <c r="A29" s="19">
        <f>VALUE(LEFT(Tabla3[[#This Row],[Producto]],SEARCH(" ",Tabla3[[#This Row],[Producto]])))</f>
        <v>32</v>
      </c>
      <c r="B29" s="16" t="s">
        <v>228</v>
      </c>
      <c r="C29" s="16"/>
      <c r="D29" s="16">
        <v>1518.83</v>
      </c>
      <c r="E29" s="18">
        <v>11642.68</v>
      </c>
      <c r="F29" s="18">
        <v>17683198.530000001</v>
      </c>
    </row>
    <row r="30" spans="1:6">
      <c r="A30" s="19">
        <f>VALUE(LEFT(Tabla3[[#This Row],[Producto]],SEARCH(" ",Tabla3[[#This Row],[Producto]])))</f>
        <v>33</v>
      </c>
      <c r="B30" s="16" t="s">
        <v>306</v>
      </c>
      <c r="C30" s="16"/>
      <c r="D30" s="16">
        <v>115.15</v>
      </c>
      <c r="E30" s="18">
        <v>12370.94</v>
      </c>
      <c r="F30" s="18">
        <v>1424452</v>
      </c>
    </row>
    <row r="31" spans="1:6">
      <c r="A31" s="19">
        <f>VALUE(LEFT(Tabla3[[#This Row],[Producto]],SEARCH(" ",Tabla3[[#This Row],[Producto]])))</f>
        <v>34</v>
      </c>
      <c r="B31" s="16" t="s">
        <v>307</v>
      </c>
      <c r="C31" s="16"/>
      <c r="D31" s="16">
        <v>282.68</v>
      </c>
      <c r="E31" s="18">
        <v>10218.219999999999</v>
      </c>
      <c r="F31" s="18">
        <v>2888435.24</v>
      </c>
    </row>
    <row r="32" spans="1:6" s="17" customFormat="1">
      <c r="A32" s="19">
        <f>VALUE(LEFT(Tabla3[[#This Row],[Producto]],SEARCH(" ",Tabla3[[#This Row],[Producto]])))</f>
        <v>35</v>
      </c>
      <c r="B32" s="16" t="s">
        <v>229</v>
      </c>
      <c r="C32" s="16"/>
      <c r="D32" s="16">
        <v>1484.05</v>
      </c>
      <c r="E32" s="18">
        <v>8239.5499999999993</v>
      </c>
      <c r="F32" s="18">
        <v>12227860</v>
      </c>
    </row>
    <row r="33" spans="1:6">
      <c r="A33" s="19">
        <f>VALUE(LEFT(Tabla3[[#This Row],[Producto]],SEARCH(" ",Tabla3[[#This Row],[Producto]])))</f>
        <v>36</v>
      </c>
      <c r="B33" s="16" t="s">
        <v>308</v>
      </c>
      <c r="C33" s="16"/>
      <c r="D33" s="16">
        <v>13.28</v>
      </c>
      <c r="E33" s="18">
        <v>5980.04</v>
      </c>
      <c r="F33" s="18">
        <v>79385</v>
      </c>
    </row>
    <row r="34" spans="1:6" s="17" customFormat="1">
      <c r="A34" s="19">
        <f>VALUE(LEFT(Tabla3[[#This Row],[Producto]],SEARCH(" ",Tabla3[[#This Row],[Producto]])))</f>
        <v>38</v>
      </c>
      <c r="B34" s="16" t="s">
        <v>230</v>
      </c>
      <c r="C34" s="16"/>
      <c r="D34" s="16">
        <v>2252.08</v>
      </c>
      <c r="E34" s="18">
        <v>10904.93</v>
      </c>
      <c r="F34" s="18">
        <v>24558731.010000002</v>
      </c>
    </row>
    <row r="35" spans="1:6">
      <c r="A35" s="19">
        <f>VALUE(LEFT(Tabla3[[#This Row],[Producto]],SEARCH(" ",Tabla3[[#This Row],[Producto]])))</f>
        <v>39</v>
      </c>
      <c r="B35" s="16" t="s">
        <v>231</v>
      </c>
      <c r="C35" s="16"/>
      <c r="D35" s="16">
        <v>11</v>
      </c>
      <c r="E35" s="18">
        <v>19862.490000000002</v>
      </c>
      <c r="F35" s="18">
        <v>218487.39</v>
      </c>
    </row>
    <row r="36" spans="1:6">
      <c r="A36" s="19">
        <f>VALUE(LEFT(Tabla3[[#This Row],[Producto]],SEARCH(" ",Tabla3[[#This Row],[Producto]])))</f>
        <v>41</v>
      </c>
      <c r="B36" s="16" t="s">
        <v>232</v>
      </c>
      <c r="C36" s="16"/>
      <c r="D36" s="16">
        <v>774.99</v>
      </c>
      <c r="E36" s="18">
        <v>7922.28</v>
      </c>
      <c r="F36" s="18">
        <v>6139646.9699999997</v>
      </c>
    </row>
    <row r="37" spans="1:6">
      <c r="A37" s="19">
        <f>VALUE(LEFT(Tabla3[[#This Row],[Producto]],SEARCH(" ",Tabla3[[#This Row],[Producto]])))</f>
        <v>43</v>
      </c>
      <c r="B37" s="16" t="s">
        <v>233</v>
      </c>
      <c r="C37" s="16"/>
      <c r="D37" s="16">
        <v>45.21</v>
      </c>
      <c r="E37" s="18">
        <v>11788.04</v>
      </c>
      <c r="F37" s="18">
        <v>532890</v>
      </c>
    </row>
    <row r="38" spans="1:6">
      <c r="A38" s="19">
        <f>VALUE(LEFT(Tabla3[[#This Row],[Producto]],SEARCH(" ",Tabla3[[#This Row],[Producto]])))</f>
        <v>45</v>
      </c>
      <c r="B38" s="16" t="s">
        <v>234</v>
      </c>
      <c r="C38" s="16"/>
      <c r="D38" s="16">
        <v>9</v>
      </c>
      <c r="E38" s="18">
        <v>7759.1</v>
      </c>
      <c r="F38" s="18">
        <v>69831.929999999993</v>
      </c>
    </row>
    <row r="39" spans="1:6">
      <c r="A39" s="19">
        <f>VALUE(LEFT(Tabla3[[#This Row],[Producto]],SEARCH(" ",Tabla3[[#This Row],[Producto]])))</f>
        <v>46</v>
      </c>
      <c r="B39" s="16" t="s">
        <v>235</v>
      </c>
      <c r="C39" s="16"/>
      <c r="D39" s="16">
        <v>11</v>
      </c>
      <c r="E39" s="18">
        <v>4667.84</v>
      </c>
      <c r="F39" s="18">
        <v>51346.22</v>
      </c>
    </row>
    <row r="40" spans="1:6">
      <c r="A40" s="19">
        <f>VALUE(LEFT(Tabla3[[#This Row],[Producto]],SEARCH(" ",Tabla3[[#This Row],[Producto]])))</f>
        <v>47</v>
      </c>
      <c r="B40" s="16" t="s">
        <v>236</v>
      </c>
      <c r="C40" s="16"/>
      <c r="D40" s="16">
        <v>29</v>
      </c>
      <c r="E40" s="18">
        <v>5456.39</v>
      </c>
      <c r="F40" s="18">
        <v>158235.29</v>
      </c>
    </row>
    <row r="41" spans="1:6">
      <c r="A41" s="19">
        <f>VALUE(LEFT(Tabla3[[#This Row],[Producto]],SEARCH(" ",Tabla3[[#This Row],[Producto]])))</f>
        <v>51</v>
      </c>
      <c r="B41" s="16" t="s">
        <v>237</v>
      </c>
      <c r="C41" s="16"/>
      <c r="D41" s="16">
        <v>14</v>
      </c>
      <c r="E41" s="18">
        <v>2340.14</v>
      </c>
      <c r="F41" s="18">
        <v>32761.9</v>
      </c>
    </row>
    <row r="42" spans="1:6">
      <c r="A42" s="19">
        <f>VALUE(LEFT(Tabla3[[#This Row],[Producto]],SEARCH(" ",Tabla3[[#This Row],[Producto]])))</f>
        <v>52</v>
      </c>
      <c r="B42" s="16" t="s">
        <v>238</v>
      </c>
      <c r="C42" s="16"/>
      <c r="D42" s="16">
        <v>47</v>
      </c>
      <c r="E42" s="18">
        <v>4010.69</v>
      </c>
      <c r="F42" s="18">
        <v>188502.52</v>
      </c>
    </row>
    <row r="43" spans="1:6" s="17" customFormat="1">
      <c r="A43" s="19">
        <f>VALUE(LEFT(Tabla3[[#This Row],[Producto]],SEARCH(" ",Tabla3[[#This Row],[Producto]])))</f>
        <v>54</v>
      </c>
      <c r="B43" s="16" t="s">
        <v>239</v>
      </c>
      <c r="C43" s="16"/>
      <c r="D43" s="16">
        <v>170</v>
      </c>
      <c r="E43" s="18">
        <v>2699.24</v>
      </c>
      <c r="F43" s="18">
        <v>458871.43</v>
      </c>
    </row>
    <row r="44" spans="1:6">
      <c r="A44" s="19">
        <f>VALUE(LEFT(Tabla3[[#This Row],[Producto]],SEARCH(" ",Tabla3[[#This Row],[Producto]])))</f>
        <v>56</v>
      </c>
      <c r="B44" s="16" t="s">
        <v>240</v>
      </c>
      <c r="C44" s="16"/>
      <c r="D44" s="16">
        <v>63</v>
      </c>
      <c r="E44" s="18">
        <v>5752.08</v>
      </c>
      <c r="F44" s="18">
        <v>362380.95</v>
      </c>
    </row>
    <row r="45" spans="1:6">
      <c r="A45" s="19">
        <f>VALUE(LEFT(Tabla3[[#This Row],[Producto]],SEARCH(" ",Tabla3[[#This Row],[Producto]])))</f>
        <v>57</v>
      </c>
      <c r="B45" s="16" t="s">
        <v>241</v>
      </c>
      <c r="C45" s="16"/>
      <c r="D45" s="16">
        <v>49</v>
      </c>
      <c r="E45" s="18">
        <v>8622.8799999999992</v>
      </c>
      <c r="F45" s="18">
        <v>422521.01</v>
      </c>
    </row>
    <row r="46" spans="1:6">
      <c r="A46" s="19">
        <f>VALUE(LEFT(Tabla3[[#This Row],[Producto]],SEARCH(" ",Tabla3[[#This Row],[Producto]])))</f>
        <v>58</v>
      </c>
      <c r="B46" s="16" t="s">
        <v>242</v>
      </c>
      <c r="C46" s="16"/>
      <c r="D46" s="16">
        <v>67</v>
      </c>
      <c r="E46" s="18">
        <v>6637.44</v>
      </c>
      <c r="F46" s="18">
        <v>444708.57</v>
      </c>
    </row>
    <row r="47" spans="1:6" s="17" customFormat="1">
      <c r="A47" s="19">
        <f>VALUE(LEFT(Tabla3[[#This Row],[Producto]],SEARCH(" ",Tabla3[[#This Row],[Producto]])))</f>
        <v>59</v>
      </c>
      <c r="B47" s="16" t="s">
        <v>243</v>
      </c>
      <c r="C47" s="16"/>
      <c r="D47" s="16">
        <v>22</v>
      </c>
      <c r="E47" s="18">
        <v>16858.18</v>
      </c>
      <c r="F47" s="18">
        <v>370880</v>
      </c>
    </row>
    <row r="48" spans="1:6">
      <c r="A48" s="19">
        <f>VALUE(LEFT(Tabla3[[#This Row],[Producto]],SEARCH(" ",Tabla3[[#This Row],[Producto]])))</f>
        <v>60</v>
      </c>
      <c r="B48" s="16" t="s">
        <v>309</v>
      </c>
      <c r="C48" s="16"/>
      <c r="D48" s="16">
        <v>739</v>
      </c>
      <c r="E48" s="18">
        <v>1700.89</v>
      </c>
      <c r="F48" s="18">
        <v>1256957.2</v>
      </c>
    </row>
    <row r="49" spans="1:6">
      <c r="A49" s="19">
        <f>VALUE(LEFT(Tabla3[[#This Row],[Producto]],SEARCH(" ",Tabla3[[#This Row],[Producto]])))</f>
        <v>61</v>
      </c>
      <c r="B49" s="16" t="s">
        <v>310</v>
      </c>
      <c r="C49" s="16"/>
      <c r="D49" s="16">
        <v>7</v>
      </c>
      <c r="E49" s="18">
        <v>4669.87</v>
      </c>
      <c r="F49" s="18">
        <v>32689.08</v>
      </c>
    </row>
    <row r="50" spans="1:6">
      <c r="A50" s="19">
        <f>VALUE(LEFT(Tabla3[[#This Row],[Producto]],SEARCH(" ",Tabla3[[#This Row],[Producto]])))</f>
        <v>62</v>
      </c>
      <c r="B50" s="16" t="s">
        <v>244</v>
      </c>
      <c r="C50" s="16"/>
      <c r="D50" s="16">
        <v>24</v>
      </c>
      <c r="E50" s="18">
        <v>3855.56</v>
      </c>
      <c r="F50" s="18">
        <v>92533.33</v>
      </c>
    </row>
    <row r="51" spans="1:6" s="17" customFormat="1">
      <c r="A51" s="19">
        <f>VALUE(LEFT(Tabla3[[#This Row],[Producto]],SEARCH(" ",Tabla3[[#This Row],[Producto]])))</f>
        <v>63</v>
      </c>
      <c r="B51" s="16" t="s">
        <v>245</v>
      </c>
      <c r="C51" s="16"/>
      <c r="D51" s="16">
        <v>581</v>
      </c>
      <c r="E51" s="18">
        <v>4403.53</v>
      </c>
      <c r="F51" s="18">
        <v>2558452.35</v>
      </c>
    </row>
    <row r="52" spans="1:6">
      <c r="A52" s="19">
        <f>VALUE(LEFT(Tabla3[[#This Row],[Producto]],SEARCH(" ",Tabla3[[#This Row],[Producto]])))</f>
        <v>64</v>
      </c>
      <c r="B52" s="16" t="s">
        <v>246</v>
      </c>
      <c r="C52" s="16"/>
      <c r="D52" s="16">
        <v>22</v>
      </c>
      <c r="E52" s="18">
        <v>5458.37</v>
      </c>
      <c r="F52" s="18">
        <v>120084.03</v>
      </c>
    </row>
    <row r="53" spans="1:6">
      <c r="A53" s="19">
        <f>VALUE(LEFT(Tabla3[[#This Row],[Producto]],SEARCH(" ",Tabla3[[#This Row],[Producto]])))</f>
        <v>65</v>
      </c>
      <c r="B53" s="16" t="s">
        <v>247</v>
      </c>
      <c r="C53" s="16"/>
      <c r="D53" s="16">
        <v>180</v>
      </c>
      <c r="E53" s="18">
        <v>13594.77</v>
      </c>
      <c r="F53" s="18">
        <v>2447058.8199999998</v>
      </c>
    </row>
    <row r="54" spans="1:6" s="17" customFormat="1">
      <c r="A54" s="19">
        <f>VALUE(LEFT(Tabla3[[#This Row],[Producto]],SEARCH(" ",Tabla3[[#This Row],[Producto]])))</f>
        <v>67</v>
      </c>
      <c r="B54" s="16" t="s">
        <v>248</v>
      </c>
      <c r="C54" s="16"/>
      <c r="D54" s="16">
        <v>53</v>
      </c>
      <c r="E54" s="18">
        <v>5620.84</v>
      </c>
      <c r="F54" s="18">
        <v>297904.76</v>
      </c>
    </row>
    <row r="55" spans="1:6">
      <c r="A55" s="19">
        <f>VALUE(LEFT(Tabla3[[#This Row],[Producto]],SEARCH(" ",Tabla3[[#This Row],[Producto]])))</f>
        <v>70</v>
      </c>
      <c r="B55" s="16" t="s">
        <v>311</v>
      </c>
      <c r="C55" s="16"/>
      <c r="D55" s="16">
        <v>34.1</v>
      </c>
      <c r="E55" s="18">
        <v>6211.26</v>
      </c>
      <c r="F55" s="18">
        <v>211773</v>
      </c>
    </row>
    <row r="56" spans="1:6">
      <c r="A56" s="19">
        <f>VALUE(LEFT(Tabla3[[#This Row],[Producto]],SEARCH(" ",Tabla3[[#This Row],[Producto]])))</f>
        <v>84</v>
      </c>
      <c r="B56" s="16" t="s">
        <v>312</v>
      </c>
      <c r="C56" s="16"/>
      <c r="D56" s="16">
        <v>16</v>
      </c>
      <c r="E56" s="18">
        <v>840.34</v>
      </c>
      <c r="F56" s="18">
        <v>13445.38</v>
      </c>
    </row>
    <row r="57" spans="1:6" s="17" customFormat="1" ht="30">
      <c r="A57" s="19">
        <f>VALUE(LEFT(Tabla3[[#This Row],[Producto]],SEARCH(" ",Tabla3[[#This Row],[Producto]])))</f>
        <v>85</v>
      </c>
      <c r="B57" s="16" t="s">
        <v>249</v>
      </c>
      <c r="C57" s="16"/>
      <c r="D57" s="16">
        <v>128</v>
      </c>
      <c r="E57" s="18">
        <v>12104.26</v>
      </c>
      <c r="F57" s="18">
        <v>1549345.24</v>
      </c>
    </row>
    <row r="58" spans="1:6">
      <c r="A58" s="19">
        <f>VALUE(LEFT(Tabla3[[#This Row],[Producto]],SEARCH(" ",Tabla3[[#This Row],[Producto]])))</f>
        <v>87</v>
      </c>
      <c r="B58" s="16" t="s">
        <v>313</v>
      </c>
      <c r="C58" s="16"/>
      <c r="D58" s="16">
        <v>3</v>
      </c>
      <c r="E58" s="18">
        <v>14285.71</v>
      </c>
      <c r="F58" s="18">
        <v>42857.14</v>
      </c>
    </row>
    <row r="59" spans="1:6">
      <c r="A59" s="19">
        <f>VALUE(LEFT(Tabla3[[#This Row],[Producto]],SEARCH(" ",Tabla3[[#This Row],[Producto]])))</f>
        <v>89</v>
      </c>
      <c r="B59" s="16" t="s">
        <v>250</v>
      </c>
      <c r="C59" s="16"/>
      <c r="D59" s="16">
        <v>94.83</v>
      </c>
      <c r="E59" s="18">
        <v>17736.5</v>
      </c>
      <c r="F59" s="18">
        <v>1681863.27</v>
      </c>
    </row>
    <row r="60" spans="1:6">
      <c r="A60" s="19">
        <f>VALUE(LEFT(Tabla3[[#This Row],[Producto]],SEARCH(" ",Tabla3[[#This Row],[Producto]])))</f>
        <v>91</v>
      </c>
      <c r="B60" s="16" t="s">
        <v>251</v>
      </c>
      <c r="C60" s="16"/>
      <c r="D60" s="16">
        <v>7</v>
      </c>
      <c r="E60" s="18">
        <v>4000</v>
      </c>
      <c r="F60" s="18">
        <v>28000</v>
      </c>
    </row>
    <row r="61" spans="1:6">
      <c r="A61" s="19">
        <f>VALUE(LEFT(Tabla3[[#This Row],[Producto]],SEARCH(" ",Tabla3[[#This Row],[Producto]])))</f>
        <v>95</v>
      </c>
      <c r="B61" s="16" t="s">
        <v>252</v>
      </c>
      <c r="C61" s="16"/>
      <c r="D61" s="16">
        <v>14</v>
      </c>
      <c r="E61" s="18">
        <v>16900</v>
      </c>
      <c r="F61" s="18">
        <v>236600</v>
      </c>
    </row>
    <row r="62" spans="1:6">
      <c r="A62" s="19">
        <f>VALUE(LEFT(Tabla3[[#This Row],[Producto]],SEARCH(" ",Tabla3[[#This Row],[Producto]])))</f>
        <v>104</v>
      </c>
      <c r="B62" s="16" t="s">
        <v>253</v>
      </c>
      <c r="C62" s="16"/>
      <c r="D62" s="16">
        <v>1.1599999999999999</v>
      </c>
      <c r="E62" s="18">
        <v>11874.46</v>
      </c>
      <c r="F62" s="18">
        <v>13715</v>
      </c>
    </row>
    <row r="63" spans="1:6">
      <c r="A63" s="19">
        <f>VALUE(LEFT(Tabla3[[#This Row],[Producto]],SEARCH(" ",Tabla3[[#This Row],[Producto]])))</f>
        <v>105</v>
      </c>
      <c r="B63" s="16" t="s">
        <v>254</v>
      </c>
      <c r="C63" s="16"/>
      <c r="D63" s="16">
        <v>2195.48</v>
      </c>
      <c r="E63" s="18">
        <v>7178.05</v>
      </c>
      <c r="F63" s="18">
        <v>15759261</v>
      </c>
    </row>
    <row r="64" spans="1:6">
      <c r="A64" s="19">
        <f>VALUE(LEFT(Tabla3[[#This Row],[Producto]],SEARCH(" ",Tabla3[[#This Row],[Producto]])))</f>
        <v>111</v>
      </c>
      <c r="B64" s="16" t="s">
        <v>255</v>
      </c>
      <c r="C64" s="16"/>
      <c r="D64" s="16">
        <v>27</v>
      </c>
      <c r="E64" s="18">
        <v>6753.81</v>
      </c>
      <c r="F64" s="18">
        <v>182352.94</v>
      </c>
    </row>
    <row r="65" spans="1:6">
      <c r="A65" s="19">
        <f>VALUE(LEFT(Tabla3[[#This Row],[Producto]],SEARCH(" ",Tabla3[[#This Row],[Producto]])))</f>
        <v>112</v>
      </c>
      <c r="B65" s="16" t="s">
        <v>256</v>
      </c>
      <c r="C65" s="16"/>
      <c r="D65" s="16">
        <v>6</v>
      </c>
      <c r="E65" s="18">
        <v>10420.17</v>
      </c>
      <c r="F65" s="18">
        <v>62521.01</v>
      </c>
    </row>
    <row r="66" spans="1:6" s="17" customFormat="1">
      <c r="A66" s="19">
        <f>VALUE(LEFT(Tabla3[[#This Row],[Producto]],SEARCH(" ",Tabla3[[#This Row],[Producto]])))</f>
        <v>113</v>
      </c>
      <c r="B66" s="16" t="s">
        <v>257</v>
      </c>
      <c r="C66" s="16"/>
      <c r="D66" s="16">
        <v>74</v>
      </c>
      <c r="E66" s="18">
        <v>2802.63</v>
      </c>
      <c r="F66" s="18">
        <v>207394.96</v>
      </c>
    </row>
    <row r="67" spans="1:6">
      <c r="A67" s="19">
        <f>VALUE(LEFT(Tabla3[[#This Row],[Producto]],SEARCH(" ",Tabla3[[#This Row],[Producto]])))</f>
        <v>114</v>
      </c>
      <c r="B67" s="16" t="s">
        <v>258</v>
      </c>
      <c r="C67" s="16"/>
      <c r="D67" s="16">
        <v>19</v>
      </c>
      <c r="E67" s="18">
        <v>2128.44</v>
      </c>
      <c r="F67" s="18">
        <v>40440.339999999997</v>
      </c>
    </row>
    <row r="68" spans="1:6">
      <c r="A68" s="19">
        <f>VALUE(LEFT(Tabla3[[#This Row],[Producto]],SEARCH(" ",Tabla3[[#This Row],[Producto]])))</f>
        <v>115</v>
      </c>
      <c r="B68" s="16" t="s">
        <v>259</v>
      </c>
      <c r="C68" s="16"/>
      <c r="D68" s="16">
        <v>14</v>
      </c>
      <c r="E68" s="18">
        <v>3578.23</v>
      </c>
      <c r="F68" s="18">
        <v>50095.24</v>
      </c>
    </row>
    <row r="69" spans="1:6">
      <c r="A69" s="19">
        <f>VALUE(LEFT(Tabla3[[#This Row],[Producto]],SEARCH(" ",Tabla3[[#This Row],[Producto]])))</f>
        <v>116</v>
      </c>
      <c r="B69" s="16" t="s">
        <v>260</v>
      </c>
      <c r="C69" s="16"/>
      <c r="D69" s="16">
        <v>21</v>
      </c>
      <c r="E69" s="18">
        <v>11484.59</v>
      </c>
      <c r="F69" s="18">
        <v>241176.47</v>
      </c>
    </row>
    <row r="70" spans="1:6">
      <c r="A70" s="19">
        <f>VALUE(LEFT(Tabla3[[#This Row],[Producto]],SEARCH(" ",Tabla3[[#This Row],[Producto]])))</f>
        <v>122</v>
      </c>
      <c r="B70" s="16" t="s">
        <v>314</v>
      </c>
      <c r="C70" s="16"/>
      <c r="D70" s="16">
        <v>0.56999999999999995</v>
      </c>
      <c r="E70" s="18">
        <v>13000</v>
      </c>
      <c r="F70" s="18">
        <v>7410</v>
      </c>
    </row>
    <row r="71" spans="1:6">
      <c r="A71" s="19">
        <f>VALUE(LEFT(Tabla3[[#This Row],[Producto]],SEARCH(" ",Tabla3[[#This Row],[Producto]])))</f>
        <v>125</v>
      </c>
      <c r="B71" s="16" t="s">
        <v>261</v>
      </c>
      <c r="C71" s="16"/>
      <c r="D71" s="16">
        <v>6</v>
      </c>
      <c r="E71" s="18">
        <v>1523.81</v>
      </c>
      <c r="F71" s="18">
        <v>9142.86</v>
      </c>
    </row>
    <row r="72" spans="1:6" s="17" customFormat="1">
      <c r="A72" s="19">
        <f>VALUE(LEFT(Tabla3[[#This Row],[Producto]],SEARCH(" ",Tabla3[[#This Row],[Producto]])))</f>
        <v>127</v>
      </c>
      <c r="B72" s="16" t="s">
        <v>262</v>
      </c>
      <c r="C72" s="16"/>
      <c r="D72" s="16">
        <v>29</v>
      </c>
      <c r="E72" s="18">
        <v>7133</v>
      </c>
      <c r="F72" s="18">
        <v>206857.14</v>
      </c>
    </row>
    <row r="73" spans="1:6">
      <c r="A73" s="19">
        <f>VALUE(LEFT(Tabla3[[#This Row],[Producto]],SEARCH(" ",Tabla3[[#This Row],[Producto]])))</f>
        <v>132</v>
      </c>
      <c r="B73" s="16" t="s">
        <v>263</v>
      </c>
      <c r="C73" s="16"/>
      <c r="D73" s="16">
        <v>3.58</v>
      </c>
      <c r="E73" s="18">
        <v>13000</v>
      </c>
      <c r="F73" s="18">
        <v>46540</v>
      </c>
    </row>
    <row r="74" spans="1:6" s="17" customFormat="1">
      <c r="A74" s="19">
        <f>VALUE(LEFT(Tabla3[[#This Row],[Producto]],SEARCH(" ",Tabla3[[#This Row],[Producto]])))</f>
        <v>133</v>
      </c>
      <c r="B74" s="16" t="s">
        <v>264</v>
      </c>
      <c r="C74" s="16"/>
      <c r="D74" s="16">
        <v>18.989999999999998</v>
      </c>
      <c r="E74" s="18">
        <v>13004.21</v>
      </c>
      <c r="F74" s="18">
        <v>246885</v>
      </c>
    </row>
    <row r="75" spans="1:6">
      <c r="A75" s="19">
        <f>VALUE(LEFT(Tabla3[[#This Row],[Producto]],SEARCH(" ",Tabla3[[#This Row],[Producto]])))</f>
        <v>134</v>
      </c>
      <c r="B75" s="16" t="s">
        <v>265</v>
      </c>
      <c r="C75" s="16"/>
      <c r="D75" s="16">
        <v>24.55</v>
      </c>
      <c r="E75" s="18">
        <v>48714.46</v>
      </c>
      <c r="F75" s="18">
        <v>1195940</v>
      </c>
    </row>
    <row r="76" spans="1:6">
      <c r="A76" s="19">
        <f>VALUE(LEFT(Tabla3[[#This Row],[Producto]],SEARCH(" ",Tabla3[[#This Row],[Producto]])))</f>
        <v>135</v>
      </c>
      <c r="B76" s="16" t="s">
        <v>266</v>
      </c>
      <c r="C76" s="16"/>
      <c r="D76" s="16">
        <v>15.95</v>
      </c>
      <c r="E76" s="18">
        <v>16000</v>
      </c>
      <c r="F76" s="18">
        <v>255200</v>
      </c>
    </row>
    <row r="77" spans="1:6">
      <c r="A77" s="19">
        <f>VALUE(LEFT(Tabla3[[#This Row],[Producto]],SEARCH(" ",Tabla3[[#This Row],[Producto]])))</f>
        <v>136</v>
      </c>
      <c r="B77" s="16" t="s">
        <v>267</v>
      </c>
      <c r="C77" s="16"/>
      <c r="D77" s="16">
        <v>25.79</v>
      </c>
      <c r="E77" s="18">
        <v>15699.83</v>
      </c>
      <c r="F77" s="18">
        <v>404820</v>
      </c>
    </row>
    <row r="78" spans="1:6">
      <c r="A78" s="19">
        <f>VALUE(LEFT(Tabla3[[#This Row],[Producto]],SEARCH(" ",Tabla3[[#This Row],[Producto]])))</f>
        <v>138</v>
      </c>
      <c r="B78" s="16" t="s">
        <v>268</v>
      </c>
      <c r="C78" s="16"/>
      <c r="D78" s="16">
        <v>36</v>
      </c>
      <c r="E78" s="18">
        <v>8269.44</v>
      </c>
      <c r="F78" s="18">
        <v>297700</v>
      </c>
    </row>
    <row r="79" spans="1:6">
      <c r="A79" s="19">
        <f>VALUE(LEFT(Tabla3[[#This Row],[Producto]],SEARCH(" ",Tabla3[[#This Row],[Producto]])))</f>
        <v>139</v>
      </c>
      <c r="B79" s="16" t="s">
        <v>269</v>
      </c>
      <c r="C79" s="16"/>
      <c r="D79" s="16">
        <v>15</v>
      </c>
      <c r="E79" s="18">
        <v>4266.67</v>
      </c>
      <c r="F79" s="18">
        <v>64000</v>
      </c>
    </row>
    <row r="80" spans="1:6" s="17" customFormat="1">
      <c r="A80" s="19">
        <f>VALUE(LEFT(Tabla3[[#This Row],[Producto]],SEARCH(" ",Tabla3[[#This Row],[Producto]])))</f>
        <v>140</v>
      </c>
      <c r="B80" s="16" t="s">
        <v>270</v>
      </c>
      <c r="C80" s="16"/>
      <c r="D80" s="16">
        <v>15</v>
      </c>
      <c r="E80" s="18">
        <v>12274.51</v>
      </c>
      <c r="F80" s="18">
        <v>184117.65</v>
      </c>
    </row>
    <row r="81" spans="1:6">
      <c r="A81" s="19">
        <f>VALUE(LEFT(Tabla3[[#This Row],[Producto]],SEARCH(" ",Tabla3[[#This Row],[Producto]])))</f>
        <v>142</v>
      </c>
      <c r="B81" s="16" t="s">
        <v>271</v>
      </c>
      <c r="C81" s="16"/>
      <c r="D81" s="16">
        <v>12</v>
      </c>
      <c r="E81" s="18">
        <v>7002.8</v>
      </c>
      <c r="F81" s="18">
        <v>84033.61</v>
      </c>
    </row>
    <row r="82" spans="1:6">
      <c r="A82" s="19">
        <f>VALUE(LEFT(Tabla3[[#This Row],[Producto]],SEARCH(" ",Tabla3[[#This Row],[Producto]])))</f>
        <v>144</v>
      </c>
      <c r="B82" s="16" t="s">
        <v>315</v>
      </c>
      <c r="C82" s="16"/>
      <c r="D82" s="16">
        <v>13.09</v>
      </c>
      <c r="E82" s="18">
        <v>9545.66</v>
      </c>
      <c r="F82" s="18">
        <v>124905</v>
      </c>
    </row>
    <row r="83" spans="1:6">
      <c r="A83" s="19">
        <f>VALUE(LEFT(Tabla3[[#This Row],[Producto]],SEARCH(" ",Tabla3[[#This Row],[Producto]])))</f>
        <v>145</v>
      </c>
      <c r="B83" s="16" t="s">
        <v>272</v>
      </c>
      <c r="C83" s="16"/>
      <c r="D83" s="16">
        <v>2</v>
      </c>
      <c r="E83" s="18">
        <v>4201.68</v>
      </c>
      <c r="F83" s="18">
        <v>8403.36</v>
      </c>
    </row>
    <row r="84" spans="1:6">
      <c r="A84" s="19">
        <f>VALUE(LEFT(Tabla3[[#This Row],[Producto]],SEARCH(" ",Tabla3[[#This Row],[Producto]])))</f>
        <v>147</v>
      </c>
      <c r="B84" s="16" t="s">
        <v>273</v>
      </c>
      <c r="C84" s="16"/>
      <c r="D84" s="16">
        <v>15</v>
      </c>
      <c r="E84" s="18">
        <v>5238.1000000000004</v>
      </c>
      <c r="F84" s="18">
        <v>78571.429999999993</v>
      </c>
    </row>
    <row r="85" spans="1:6">
      <c r="A85" s="19">
        <f>VALUE(LEFT(Tabla3[[#This Row],[Producto]],SEARCH(" ",Tabla3[[#This Row],[Producto]])))</f>
        <v>148</v>
      </c>
      <c r="B85" s="16" t="s">
        <v>274</v>
      </c>
      <c r="C85" s="16"/>
      <c r="D85" s="16">
        <v>23</v>
      </c>
      <c r="E85" s="18">
        <v>2364.39</v>
      </c>
      <c r="F85" s="18">
        <v>54380.95</v>
      </c>
    </row>
    <row r="86" spans="1:6">
      <c r="A86" s="19">
        <f>VALUE(LEFT(Tabla3[[#This Row],[Producto]],SEARCH(" ",Tabla3[[#This Row],[Producto]])))</f>
        <v>149</v>
      </c>
      <c r="B86" s="16" t="s">
        <v>316</v>
      </c>
      <c r="C86" s="16"/>
      <c r="D86" s="16">
        <v>47</v>
      </c>
      <c r="E86" s="18">
        <v>11102.12</v>
      </c>
      <c r="F86" s="18">
        <v>521799.72</v>
      </c>
    </row>
    <row r="87" spans="1:6">
      <c r="A87" s="19">
        <f>VALUE(LEFT(Tabla3[[#This Row],[Producto]],SEARCH(" ",Tabla3[[#This Row],[Producto]])))</f>
        <v>153</v>
      </c>
      <c r="B87" s="16" t="s">
        <v>275</v>
      </c>
      <c r="C87" s="16"/>
      <c r="D87" s="16">
        <v>46</v>
      </c>
      <c r="E87" s="18">
        <v>6541.35</v>
      </c>
      <c r="F87" s="18">
        <v>300902.23</v>
      </c>
    </row>
    <row r="88" spans="1:6" s="17" customFormat="1">
      <c r="A88" s="19">
        <f>VALUE(LEFT(Tabla3[[#This Row],[Producto]],SEARCH(" ",Tabla3[[#This Row],[Producto]])))</f>
        <v>154</v>
      </c>
      <c r="B88" s="16" t="s">
        <v>276</v>
      </c>
      <c r="C88" s="16"/>
      <c r="D88" s="16">
        <v>22</v>
      </c>
      <c r="E88" s="18">
        <v>12137.43</v>
      </c>
      <c r="F88" s="18">
        <v>267023.53000000003</v>
      </c>
    </row>
    <row r="89" spans="1:6">
      <c r="A89" s="19">
        <f>VALUE(LEFT(Tabla3[[#This Row],[Producto]],SEARCH(" ",Tabla3[[#This Row],[Producto]])))</f>
        <v>155</v>
      </c>
      <c r="B89" s="16" t="s">
        <v>277</v>
      </c>
      <c r="C89" s="16"/>
      <c r="D89" s="16">
        <v>38</v>
      </c>
      <c r="E89" s="18">
        <v>5992.92</v>
      </c>
      <c r="F89" s="18">
        <v>227731.09</v>
      </c>
    </row>
    <row r="90" spans="1:6">
      <c r="A90" s="19">
        <f>VALUE(LEFT(Tabla3[[#This Row],[Producto]],SEARCH(" ",Tabla3[[#This Row],[Producto]])))</f>
        <v>156</v>
      </c>
      <c r="B90" s="16" t="s">
        <v>278</v>
      </c>
      <c r="C90" s="16"/>
      <c r="D90" s="16">
        <v>21</v>
      </c>
      <c r="E90" s="18">
        <v>6190.48</v>
      </c>
      <c r="F90" s="18">
        <v>130000</v>
      </c>
    </row>
    <row r="91" spans="1:6" s="17" customFormat="1">
      <c r="A91" s="19">
        <f>VALUE(LEFT(Tabla3[[#This Row],[Producto]],SEARCH(" ",Tabla3[[#This Row],[Producto]])))</f>
        <v>157</v>
      </c>
      <c r="B91" s="16" t="s">
        <v>279</v>
      </c>
      <c r="C91" s="16"/>
      <c r="D91" s="16">
        <v>76</v>
      </c>
      <c r="E91" s="18">
        <v>2030.08</v>
      </c>
      <c r="F91" s="18">
        <v>154285.71</v>
      </c>
    </row>
    <row r="92" spans="1:6">
      <c r="A92" s="19">
        <f>VALUE(LEFT(Tabla3[[#This Row],[Producto]],SEARCH(" ",Tabla3[[#This Row],[Producto]])))</f>
        <v>158</v>
      </c>
      <c r="B92" s="16" t="s">
        <v>280</v>
      </c>
      <c r="C92" s="16"/>
      <c r="D92" s="16">
        <v>19</v>
      </c>
      <c r="E92" s="18">
        <v>9278.2000000000007</v>
      </c>
      <c r="F92" s="18">
        <v>176285.71</v>
      </c>
    </row>
    <row r="93" spans="1:6">
      <c r="A93" s="19">
        <f>VALUE(LEFT(Tabla3[[#This Row],[Producto]],SEARCH(" ",Tabla3[[#This Row],[Producto]])))</f>
        <v>159</v>
      </c>
      <c r="B93" s="16" t="s">
        <v>281</v>
      </c>
      <c r="C93" s="16"/>
      <c r="D93" s="16">
        <v>119</v>
      </c>
      <c r="E93" s="18">
        <v>14891.56</v>
      </c>
      <c r="F93" s="18">
        <v>1772095.24</v>
      </c>
    </row>
    <row r="94" spans="1:6" s="17" customFormat="1">
      <c r="A94" s="19">
        <f>VALUE(LEFT(Tabla3[[#This Row],[Producto]],SEARCH(" ",Tabla3[[#This Row],[Producto]])))</f>
        <v>164</v>
      </c>
      <c r="B94" s="16" t="s">
        <v>282</v>
      </c>
      <c r="C94" s="16"/>
      <c r="D94" s="16">
        <v>242</v>
      </c>
      <c r="E94" s="18">
        <v>1188.8399999999999</v>
      </c>
      <c r="F94" s="18">
        <v>287700</v>
      </c>
    </row>
    <row r="95" spans="1:6" ht="30">
      <c r="A95" s="19">
        <f>VALUE(LEFT(Tabla3[[#This Row],[Producto]],SEARCH(" ",Tabla3[[#This Row],[Producto]])))</f>
        <v>165</v>
      </c>
      <c r="B95" s="16" t="s">
        <v>317</v>
      </c>
      <c r="C95" s="16"/>
      <c r="D95" s="16">
        <v>1</v>
      </c>
      <c r="E95" s="18">
        <v>16800</v>
      </c>
      <c r="F95" s="18">
        <v>16800</v>
      </c>
    </row>
    <row r="96" spans="1:6" ht="30">
      <c r="A96" s="19">
        <f>VALUE(LEFT(Tabla3[[#This Row],[Producto]],SEARCH(" ",Tabla3[[#This Row],[Producto]])))</f>
        <v>170</v>
      </c>
      <c r="B96" s="16" t="s">
        <v>283</v>
      </c>
      <c r="C96" s="16"/>
      <c r="D96" s="16">
        <v>10</v>
      </c>
      <c r="E96" s="18">
        <v>7142.86</v>
      </c>
      <c r="F96" s="18">
        <v>71428.570000000007</v>
      </c>
    </row>
    <row r="97" spans="1:6">
      <c r="A97" s="19">
        <f>VALUE(LEFT(Tabla3[[#This Row],[Producto]],SEARCH(" ",Tabla3[[#This Row],[Producto]])))</f>
        <v>171</v>
      </c>
      <c r="B97" s="16" t="s">
        <v>284</v>
      </c>
      <c r="C97" s="16"/>
      <c r="D97" s="16">
        <v>2</v>
      </c>
      <c r="E97" s="18">
        <v>16800</v>
      </c>
      <c r="F97" s="18">
        <v>33600</v>
      </c>
    </row>
    <row r="98" spans="1:6" s="17" customFormat="1">
      <c r="A98" s="19">
        <f>VALUE(LEFT(Tabla3[[#This Row],[Producto]],SEARCH(" ",Tabla3[[#This Row],[Producto]])))</f>
        <v>173</v>
      </c>
      <c r="B98" s="16" t="s">
        <v>318</v>
      </c>
      <c r="C98" s="16"/>
      <c r="D98" s="16">
        <v>6</v>
      </c>
      <c r="E98" s="18">
        <v>2333.33</v>
      </c>
      <c r="F98" s="18">
        <v>14000</v>
      </c>
    </row>
    <row r="99" spans="1:6">
      <c r="A99" s="19">
        <f>VALUE(LEFT(Tabla3[[#This Row],[Producto]],SEARCH(" ",Tabla3[[#This Row],[Producto]])))</f>
        <v>175</v>
      </c>
      <c r="B99" s="16" t="s">
        <v>319</v>
      </c>
      <c r="C99" s="16"/>
      <c r="D99" s="16">
        <v>184</v>
      </c>
      <c r="E99" s="18">
        <v>3959.52</v>
      </c>
      <c r="F99" s="18">
        <v>728551</v>
      </c>
    </row>
    <row r="100" spans="1:6">
      <c r="A100" s="19">
        <f>VALUE(LEFT(Tabla3[[#This Row],[Producto]],SEARCH(" ",Tabla3[[#This Row],[Producto]])))</f>
        <v>190</v>
      </c>
      <c r="B100" s="16" t="s">
        <v>286</v>
      </c>
      <c r="C100" s="16"/>
      <c r="D100" s="16">
        <v>3</v>
      </c>
      <c r="E100" s="18">
        <v>9747.9</v>
      </c>
      <c r="F100" s="18">
        <v>29243.7</v>
      </c>
    </row>
    <row r="101" spans="1:6">
      <c r="A101" s="19">
        <f>VALUE(LEFT(Tabla3[[#This Row],[Producto]],SEARCH(" ",Tabla3[[#This Row],[Producto]])))</f>
        <v>192</v>
      </c>
      <c r="B101" s="16" t="s">
        <v>320</v>
      </c>
      <c r="C101" s="16"/>
      <c r="D101" s="16">
        <v>5</v>
      </c>
      <c r="E101" s="18">
        <v>9000</v>
      </c>
      <c r="F101" s="18">
        <v>45000</v>
      </c>
    </row>
    <row r="102" spans="1:6">
      <c r="A102" s="19">
        <f>VALUE(LEFT(Tabla3[[#This Row],[Producto]],SEARCH(" ",Tabla3[[#This Row],[Producto]])))</f>
        <v>193</v>
      </c>
      <c r="B102" s="16" t="s">
        <v>321</v>
      </c>
      <c r="C102" s="16"/>
      <c r="D102" s="16">
        <v>2</v>
      </c>
      <c r="E102" s="18">
        <v>11500</v>
      </c>
      <c r="F102" s="18">
        <v>23000</v>
      </c>
    </row>
    <row r="103" spans="1:6" s="17" customFormat="1">
      <c r="A103" s="19">
        <f>VALUE(LEFT(Tabla3[[#This Row],[Producto]],SEARCH(" ",Tabla3[[#This Row],[Producto]])))</f>
        <v>194</v>
      </c>
      <c r="B103" s="16" t="s">
        <v>322</v>
      </c>
      <c r="C103" s="16"/>
      <c r="D103" s="16">
        <v>4</v>
      </c>
      <c r="E103" s="18">
        <v>17500</v>
      </c>
      <c r="F103" s="18">
        <v>70000</v>
      </c>
    </row>
    <row r="104" spans="1:6">
      <c r="A104" s="19">
        <f>VALUE(LEFT(Tabla3[[#This Row],[Producto]],SEARCH(" ",Tabla3[[#This Row],[Producto]])))</f>
        <v>195</v>
      </c>
      <c r="B104" s="16" t="s">
        <v>323</v>
      </c>
      <c r="C104" s="16"/>
      <c r="D104" s="16">
        <v>4</v>
      </c>
      <c r="E104" s="18">
        <v>46000</v>
      </c>
      <c r="F104" s="18">
        <v>184000</v>
      </c>
    </row>
    <row r="105" spans="1:6">
      <c r="A105" s="19">
        <f>VALUE(LEFT(Tabla3[[#This Row],[Producto]],SEARCH(" ",Tabla3[[#This Row],[Producto]])))</f>
        <v>197</v>
      </c>
      <c r="B105" s="16" t="s">
        <v>287</v>
      </c>
      <c r="C105" s="16"/>
      <c r="D105" s="16">
        <v>3</v>
      </c>
      <c r="E105" s="18">
        <v>97000</v>
      </c>
      <c r="F105" s="18">
        <v>291000</v>
      </c>
    </row>
    <row r="106" spans="1:6">
      <c r="A106" s="19">
        <f>VALUE(LEFT(Tabla3[[#This Row],[Producto]],SEARCH(" ",Tabla3[[#This Row],[Producto]])))</f>
        <v>198</v>
      </c>
      <c r="B106" s="16" t="s">
        <v>324</v>
      </c>
      <c r="C106" s="16"/>
      <c r="D106" s="16">
        <v>11.28</v>
      </c>
      <c r="E106" s="18">
        <v>8918.44</v>
      </c>
      <c r="F106" s="18">
        <v>100600</v>
      </c>
    </row>
    <row r="107" spans="1:6" s="17" customFormat="1">
      <c r="A107" s="6"/>
      <c r="B107" s="6"/>
      <c r="C107" s="6"/>
      <c r="D107" s="6"/>
      <c r="E107" s="6"/>
    </row>
    <row r="114" spans="1:5" s="17" customFormat="1">
      <c r="A114" s="6"/>
      <c r="B114" s="6"/>
      <c r="C114" s="6"/>
      <c r="D114" s="6"/>
      <c r="E114" s="6"/>
    </row>
    <row r="118" spans="1:5" s="17" customFormat="1">
      <c r="A118" s="6"/>
      <c r="B118" s="6"/>
      <c r="C118" s="6"/>
      <c r="D118" s="6"/>
      <c r="E118" s="6"/>
    </row>
    <row r="120" spans="1:5" s="17" customFormat="1">
      <c r="A120" s="6"/>
      <c r="B120" s="6"/>
      <c r="C120" s="6"/>
      <c r="D120" s="6"/>
      <c r="E120" s="6"/>
    </row>
    <row r="127" spans="1:5" s="17" customFormat="1">
      <c r="A127" s="6"/>
      <c r="B127" s="6"/>
      <c r="C127" s="6"/>
      <c r="D127" s="6"/>
      <c r="E127" s="6"/>
    </row>
    <row r="134" spans="1:5" s="17" customFormat="1">
      <c r="A134" s="6"/>
      <c r="B134" s="6"/>
      <c r="C134" s="6"/>
      <c r="D134" s="6"/>
      <c r="E134" s="6"/>
    </row>
    <row r="142" spans="1:5" s="17" customFormat="1">
      <c r="A142" s="6"/>
      <c r="B142" s="6"/>
      <c r="C142" s="6"/>
      <c r="D142" s="6"/>
      <c r="E142" s="6"/>
    </row>
    <row r="152" spans="1:5" s="17" customFormat="1">
      <c r="A152" s="6"/>
      <c r="B152" s="6"/>
      <c r="C152" s="6"/>
      <c r="D152" s="6"/>
      <c r="E152" s="6"/>
    </row>
    <row r="155" spans="1:5" s="17" customFormat="1">
      <c r="A155" s="6"/>
      <c r="B155" s="6"/>
      <c r="C155" s="6"/>
      <c r="D155" s="6"/>
      <c r="E155" s="6"/>
    </row>
    <row r="160" spans="1:5" s="17" customFormat="1">
      <c r="A160" s="6"/>
      <c r="B160" s="6"/>
      <c r="C160" s="6"/>
      <c r="D160" s="6"/>
      <c r="E160" s="6"/>
    </row>
    <row r="167" spans="1:5" s="17" customFormat="1">
      <c r="A167" s="6"/>
      <c r="B167" s="6"/>
      <c r="C167" s="6"/>
      <c r="D167" s="6"/>
      <c r="E167" s="6"/>
    </row>
    <row r="171" spans="1:5" s="17" customFormat="1">
      <c r="A171" s="6"/>
      <c r="B171" s="6"/>
      <c r="C171" s="6"/>
      <c r="D171" s="6"/>
      <c r="E171" s="6"/>
    </row>
    <row r="178" spans="1:5" s="17" customFormat="1">
      <c r="A178" s="6"/>
      <c r="B178" s="6"/>
      <c r="C178" s="6"/>
      <c r="D178" s="6"/>
      <c r="E178" s="6"/>
    </row>
    <row r="181" spans="1:5" s="17" customFormat="1">
      <c r="A181" s="6"/>
      <c r="B181" s="6"/>
      <c r="C181" s="6"/>
      <c r="D181" s="6"/>
      <c r="E181" s="6"/>
    </row>
    <row r="187" spans="1:5" s="17" customFormat="1">
      <c r="A187" s="6"/>
      <c r="B187" s="6"/>
      <c r="C187" s="6"/>
      <c r="D187" s="6"/>
      <c r="E187" s="6"/>
    </row>
    <row r="191" spans="1:5" s="17" customFormat="1">
      <c r="A191" s="6"/>
      <c r="B191" s="6"/>
      <c r="C191" s="6"/>
      <c r="D191" s="6"/>
      <c r="E191" s="6"/>
    </row>
    <row r="193" spans="1:5" s="17" customFormat="1">
      <c r="A193" s="6"/>
      <c r="B193" s="6"/>
      <c r="C193" s="6"/>
      <c r="D193" s="6"/>
      <c r="E193" s="6"/>
    </row>
    <row r="197" spans="1:5" s="17" customFormat="1">
      <c r="A197" s="6"/>
      <c r="B197" s="6"/>
      <c r="C197" s="6"/>
      <c r="D197" s="6"/>
      <c r="E197" s="6"/>
    </row>
    <row r="200" spans="1:5" s="17" customFormat="1">
      <c r="A200" s="6"/>
      <c r="B200" s="6"/>
      <c r="C200" s="6"/>
      <c r="D200" s="6"/>
      <c r="E200" s="6"/>
    </row>
    <row r="202" spans="1:5" s="17" customFormat="1">
      <c r="A202" s="6"/>
      <c r="B202" s="6"/>
      <c r="C202" s="6"/>
      <c r="D202" s="6"/>
      <c r="E202" s="6"/>
    </row>
    <row r="206" spans="1:5" s="17" customFormat="1">
      <c r="A206" s="6"/>
      <c r="B206" s="6"/>
      <c r="C206" s="6"/>
      <c r="D206" s="6"/>
      <c r="E206" s="6"/>
    </row>
    <row r="210" spans="1:5" s="17" customFormat="1">
      <c r="A210" s="6"/>
      <c r="B210" s="6"/>
      <c r="C210" s="6"/>
      <c r="D210" s="6"/>
      <c r="E210" s="6"/>
    </row>
    <row r="213" spans="1:5" s="17" customFormat="1">
      <c r="A213" s="6"/>
      <c r="B213" s="6"/>
      <c r="C213" s="6"/>
      <c r="D213" s="6"/>
      <c r="E213" s="6"/>
    </row>
    <row r="217" spans="1:5" s="17" customFormat="1">
      <c r="A217" s="6"/>
      <c r="B217" s="6"/>
      <c r="C217" s="6"/>
      <c r="D217" s="6"/>
      <c r="E217" s="6"/>
    </row>
    <row r="223" spans="1:5" s="17" customFormat="1">
      <c r="A223" s="6"/>
      <c r="B223" s="6"/>
      <c r="C223" s="6"/>
      <c r="D223" s="6"/>
      <c r="E223" s="6"/>
    </row>
    <row r="227" spans="1:5" s="17" customFormat="1">
      <c r="A227" s="6"/>
      <c r="B227" s="6"/>
      <c r="C227" s="6"/>
      <c r="D227" s="6"/>
      <c r="E227" s="6"/>
    </row>
    <row r="231" spans="1:5" s="17" customFormat="1">
      <c r="A231" s="6"/>
      <c r="B231" s="6"/>
      <c r="C231" s="6"/>
      <c r="D231" s="6"/>
      <c r="E231" s="6"/>
    </row>
    <row r="235" spans="1:5" s="17" customFormat="1">
      <c r="A235" s="6"/>
      <c r="B235" s="6"/>
      <c r="C235" s="6"/>
      <c r="D235" s="6"/>
      <c r="E235" s="6"/>
    </row>
    <row r="239" spans="1:5" s="17" customFormat="1">
      <c r="A239" s="6"/>
      <c r="B239" s="6"/>
      <c r="C239" s="6"/>
      <c r="D239" s="6"/>
      <c r="E239" s="6"/>
    </row>
    <row r="246" spans="1:5" s="17" customFormat="1">
      <c r="A246" s="6"/>
      <c r="B246" s="6"/>
      <c r="C246" s="6"/>
      <c r="D246" s="6"/>
      <c r="E246" s="6"/>
    </row>
    <row r="250" spans="1:5" s="17" customFormat="1">
      <c r="A250" s="6"/>
      <c r="B250" s="6"/>
      <c r="C250" s="6"/>
      <c r="D250" s="6"/>
      <c r="E250" s="6"/>
    </row>
    <row r="253" spans="1:5" s="17" customFormat="1">
      <c r="A253" s="6"/>
      <c r="B253" s="6"/>
      <c r="C253" s="6"/>
      <c r="D253" s="6"/>
      <c r="E253" s="6"/>
    </row>
    <row r="257" spans="1:5" s="17" customFormat="1">
      <c r="A257" s="6"/>
      <c r="B257" s="6"/>
      <c r="C257" s="6"/>
      <c r="D257" s="6"/>
      <c r="E257" s="6"/>
    </row>
    <row r="260" spans="1:5" s="17" customFormat="1">
      <c r="A260" s="6"/>
      <c r="B260" s="6"/>
      <c r="C260" s="6"/>
      <c r="D260" s="6"/>
      <c r="E260" s="6"/>
    </row>
    <row r="263" spans="1:5" s="17" customFormat="1">
      <c r="A263" s="6"/>
      <c r="B263" s="6"/>
      <c r="C263" s="6"/>
      <c r="D263" s="6"/>
      <c r="E263" s="6"/>
    </row>
    <row r="266" spans="1:5" s="17" customFormat="1">
      <c r="A266" s="6"/>
      <c r="B266" s="6"/>
      <c r="C266" s="6"/>
      <c r="D266" s="6"/>
      <c r="E266" s="6"/>
    </row>
    <row r="268" spans="1:5" s="17" customFormat="1">
      <c r="A268" s="6"/>
      <c r="B268" s="6"/>
      <c r="C268" s="6"/>
      <c r="D268" s="6"/>
      <c r="E268" s="6"/>
    </row>
    <row r="273" spans="1:5" s="17" customFormat="1">
      <c r="A273" s="6"/>
      <c r="B273" s="6"/>
      <c r="C273" s="6"/>
      <c r="D273" s="6"/>
      <c r="E273" s="6"/>
    </row>
    <row r="276" spans="1:5" s="17" customFormat="1">
      <c r="A276" s="6"/>
      <c r="B276" s="6"/>
      <c r="C276" s="6"/>
      <c r="D276" s="6"/>
      <c r="E276" s="6"/>
    </row>
    <row r="279" spans="1:5" s="17" customFormat="1">
      <c r="A279" s="6"/>
      <c r="B279" s="6"/>
      <c r="C279" s="6"/>
      <c r="D279" s="6"/>
      <c r="E279" s="6"/>
    </row>
    <row r="282" spans="1:5" s="17" customFormat="1">
      <c r="A282" s="6"/>
      <c r="B282" s="6"/>
      <c r="C282" s="6"/>
      <c r="D282" s="6"/>
      <c r="E282" s="6"/>
    </row>
    <row r="285" spans="1:5" s="17" customFormat="1">
      <c r="A285" s="6"/>
      <c r="B285" s="6"/>
      <c r="C285" s="6"/>
      <c r="D285" s="6"/>
      <c r="E285" s="6"/>
    </row>
    <row r="290" spans="1:5" s="17" customFormat="1">
      <c r="A290" s="6"/>
      <c r="B290" s="6"/>
      <c r="C290" s="6"/>
      <c r="D290" s="6"/>
      <c r="E290" s="6"/>
    </row>
    <row r="294" spans="1:5" s="17" customFormat="1">
      <c r="A294" s="6"/>
      <c r="B294" s="6"/>
      <c r="C294" s="6"/>
      <c r="D294" s="6"/>
      <c r="E294" s="6"/>
    </row>
    <row r="298" spans="1:5" s="17" customFormat="1">
      <c r="A298" s="6"/>
      <c r="B298" s="6"/>
      <c r="C298" s="6"/>
      <c r="D298" s="6"/>
      <c r="E298" s="6"/>
    </row>
    <row r="302" spans="1:5" s="17" customFormat="1">
      <c r="A302" s="6"/>
      <c r="B302" s="6"/>
      <c r="C302" s="6"/>
      <c r="D302" s="6"/>
      <c r="E302" s="6"/>
    </row>
    <row r="305" spans="1:5" s="17" customFormat="1">
      <c r="A305" s="6"/>
      <c r="B305" s="6"/>
      <c r="C305" s="6"/>
      <c r="D305" s="6"/>
      <c r="E305" s="6"/>
    </row>
    <row r="308" spans="1:5" s="17" customFormat="1">
      <c r="A308" s="6"/>
      <c r="B308" s="6"/>
      <c r="C308" s="6"/>
      <c r="D308" s="6"/>
      <c r="E308" s="6"/>
    </row>
    <row r="310" spans="1:5" s="17" customFormat="1">
      <c r="A310" s="6"/>
      <c r="B310" s="6"/>
      <c r="C310" s="6"/>
      <c r="D310" s="6"/>
      <c r="E310" s="6"/>
    </row>
    <row r="312" spans="1:5" s="17" customFormat="1">
      <c r="A312" s="6"/>
      <c r="B312" s="6"/>
      <c r="C312" s="6"/>
      <c r="D312" s="6"/>
      <c r="E312" s="6"/>
    </row>
    <row r="315" spans="1:5" s="17" customFormat="1">
      <c r="A315" s="6"/>
      <c r="B315" s="6"/>
      <c r="C315" s="6"/>
      <c r="D315" s="6"/>
      <c r="E315" s="6"/>
    </row>
    <row r="317" spans="1:5" s="17" customFormat="1">
      <c r="A317" s="6"/>
      <c r="B317" s="6"/>
      <c r="C317" s="6"/>
      <c r="D317" s="6"/>
      <c r="E317" s="6"/>
    </row>
    <row r="320" spans="1:5" s="17" customFormat="1">
      <c r="A320" s="6"/>
      <c r="B320" s="6"/>
      <c r="C320" s="6"/>
      <c r="D320" s="6"/>
      <c r="E320" s="6"/>
    </row>
    <row r="324" spans="1:5" s="17" customFormat="1">
      <c r="A324" s="6"/>
      <c r="B324" s="6"/>
      <c r="C324" s="6"/>
      <c r="D324" s="6"/>
      <c r="E324" s="6"/>
    </row>
    <row r="327" spans="1:5" s="17" customFormat="1">
      <c r="A327" s="6"/>
      <c r="B327" s="6"/>
      <c r="C327" s="6"/>
      <c r="D327" s="6"/>
      <c r="E327" s="6"/>
    </row>
    <row r="330" spans="1:5" s="17" customFormat="1">
      <c r="A330" s="6"/>
      <c r="B330" s="6"/>
      <c r="C330" s="6"/>
      <c r="D330" s="6"/>
      <c r="E330" s="6"/>
    </row>
    <row r="336" spans="1:5" s="17" customFormat="1">
      <c r="A336" s="6"/>
      <c r="B336" s="6"/>
      <c r="C336" s="6"/>
      <c r="D336" s="6"/>
      <c r="E336" s="6"/>
    </row>
    <row r="341" spans="1:5" s="17" customFormat="1">
      <c r="A341" s="6"/>
      <c r="B341" s="6"/>
      <c r="C341" s="6"/>
      <c r="D341" s="6"/>
      <c r="E341" s="6"/>
    </row>
    <row r="345" spans="1:5" s="17" customFormat="1">
      <c r="A345" s="6"/>
      <c r="B345" s="6"/>
      <c r="C345" s="6"/>
      <c r="D345" s="6"/>
      <c r="E345" s="6"/>
    </row>
    <row r="348" spans="1:5" s="17" customFormat="1">
      <c r="A348" s="6"/>
      <c r="B348" s="6"/>
      <c r="C348" s="6"/>
      <c r="D348" s="6"/>
      <c r="E348" s="6"/>
    </row>
    <row r="352" spans="1:5" s="17" customFormat="1">
      <c r="A352" s="6"/>
      <c r="B352" s="6"/>
      <c r="C352" s="6"/>
      <c r="D352" s="6"/>
      <c r="E352" s="6"/>
    </row>
    <row r="354" spans="1:5" s="17" customFormat="1">
      <c r="A354" s="6"/>
      <c r="B354" s="6"/>
      <c r="C354" s="6"/>
      <c r="D354" s="6"/>
      <c r="E354" s="6"/>
    </row>
    <row r="356" spans="1:5" s="17" customFormat="1">
      <c r="A356" s="6"/>
      <c r="B356" s="6"/>
      <c r="C356" s="6"/>
      <c r="D356" s="6"/>
      <c r="E356" s="6"/>
    </row>
    <row r="360" spans="1:5" s="17" customFormat="1">
      <c r="A360" s="6"/>
      <c r="B360" s="6"/>
      <c r="C360" s="6"/>
      <c r="D360" s="6"/>
      <c r="E360" s="6"/>
    </row>
    <row r="363" spans="1:5" s="17" customFormat="1">
      <c r="A363" s="6"/>
      <c r="B363" s="6"/>
      <c r="C363" s="6"/>
      <c r="D363" s="6"/>
      <c r="E363" s="6"/>
    </row>
    <row r="369" spans="1:5" s="17" customFormat="1">
      <c r="A369" s="6"/>
      <c r="B369" s="6"/>
      <c r="C369" s="6"/>
      <c r="D369" s="6"/>
      <c r="E369" s="6"/>
    </row>
    <row r="373" spans="1:5" s="17" customFormat="1">
      <c r="A373" s="6"/>
      <c r="B373" s="6"/>
      <c r="C373" s="6"/>
      <c r="D373" s="6"/>
      <c r="E373" s="6"/>
    </row>
    <row r="378" spans="1:5" s="17" customFormat="1">
      <c r="A378" s="6"/>
      <c r="B378" s="6"/>
      <c r="C378" s="6"/>
      <c r="D378" s="6"/>
      <c r="E378" s="6"/>
    </row>
    <row r="380" spans="1:5" s="17" customFormat="1">
      <c r="A380" s="6"/>
      <c r="B380" s="6"/>
      <c r="C380" s="6"/>
      <c r="D380" s="6"/>
      <c r="E380" s="6"/>
    </row>
    <row r="383" spans="1:5" s="17" customFormat="1">
      <c r="A383" s="6"/>
      <c r="B383" s="6"/>
      <c r="C383" s="6"/>
      <c r="D383" s="6"/>
      <c r="E383" s="6"/>
    </row>
    <row r="385" spans="1:5" s="17" customFormat="1">
      <c r="A385" s="6"/>
      <c r="B385" s="6"/>
      <c r="C385" s="6"/>
      <c r="D385" s="6"/>
      <c r="E385" s="6"/>
    </row>
    <row r="389" spans="1:5" s="17" customFormat="1">
      <c r="A389" s="6"/>
      <c r="B389" s="6"/>
      <c r="C389" s="6"/>
      <c r="D389" s="6"/>
      <c r="E389" s="6"/>
    </row>
    <row r="392" spans="1:5" s="17" customFormat="1">
      <c r="A392" s="6"/>
      <c r="B392" s="6"/>
      <c r="C392" s="6"/>
      <c r="D392" s="6"/>
      <c r="E392" s="6"/>
    </row>
    <row r="394" spans="1:5" s="17" customFormat="1">
      <c r="A394" s="6"/>
      <c r="B394" s="6"/>
      <c r="C394" s="6"/>
      <c r="D394" s="6"/>
      <c r="E394" s="6"/>
    </row>
    <row r="397" spans="1:5" s="17" customFormat="1">
      <c r="A397" s="6"/>
      <c r="B397" s="6"/>
      <c r="C397" s="6"/>
      <c r="D397" s="6"/>
      <c r="E397" s="6"/>
    </row>
    <row r="400" spans="1:5" s="17" customFormat="1">
      <c r="A400" s="6"/>
      <c r="B400" s="6"/>
      <c r="C400" s="6"/>
      <c r="D400" s="6"/>
      <c r="E400" s="6"/>
    </row>
    <row r="403" spans="1:5" s="17" customFormat="1">
      <c r="A403" s="6"/>
      <c r="B403" s="6"/>
      <c r="C403" s="6"/>
      <c r="D403" s="6"/>
      <c r="E403" s="6"/>
    </row>
    <row r="407" spans="1:5" s="17" customFormat="1">
      <c r="A407" s="6"/>
      <c r="B407" s="6"/>
      <c r="C407" s="6"/>
      <c r="D407" s="6"/>
      <c r="E407" s="6"/>
    </row>
    <row r="411" spans="1:5" s="17" customFormat="1">
      <c r="A411" s="6"/>
      <c r="B411" s="6"/>
      <c r="C411" s="6"/>
      <c r="D411" s="6"/>
      <c r="E411" s="6"/>
    </row>
    <row r="413" spans="1:5" s="17" customFormat="1">
      <c r="A413" s="6"/>
      <c r="B413" s="6"/>
      <c r="C413" s="6"/>
      <c r="D413" s="6"/>
      <c r="E413" s="6"/>
    </row>
    <row r="415" spans="1:5" s="17" customFormat="1">
      <c r="A415" s="6"/>
      <c r="B415" s="6"/>
      <c r="C415" s="6"/>
      <c r="D415" s="6"/>
      <c r="E415" s="6"/>
    </row>
    <row r="417" spans="1:5" s="17" customFormat="1">
      <c r="A417" s="6"/>
      <c r="B417" s="6"/>
      <c r="C417" s="6"/>
      <c r="D417" s="6"/>
      <c r="E417" s="6"/>
    </row>
    <row r="419" spans="1:5" s="17" customFormat="1">
      <c r="A419" s="6"/>
      <c r="B419" s="6"/>
      <c r="C419" s="6"/>
      <c r="D419" s="6"/>
      <c r="E419" s="6"/>
    </row>
    <row r="421" spans="1:5" s="17" customFormat="1">
      <c r="A421" s="6"/>
      <c r="B421" s="6"/>
      <c r="C421" s="6"/>
      <c r="D421" s="6"/>
      <c r="E421" s="6"/>
    </row>
    <row r="423" spans="1:5" s="17" customFormat="1">
      <c r="A423" s="6"/>
      <c r="B423" s="6"/>
      <c r="C423" s="6"/>
      <c r="D423" s="6"/>
      <c r="E423" s="6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showGridLines="0" workbookViewId="0">
      <selection activeCell="E2" sqref="E2"/>
    </sheetView>
  </sheetViews>
  <sheetFormatPr baseColWidth="10" defaultRowHeight="15"/>
  <cols>
    <col min="1" max="1" width="45.7109375" style="6" bestFit="1" customWidth="1"/>
    <col min="2" max="2" width="12.42578125" style="6" customWidth="1"/>
    <col min="3" max="3" width="15.5703125" style="6" customWidth="1"/>
    <col min="4" max="4" width="17.85546875" style="6" customWidth="1"/>
    <col min="5" max="5" width="14.7109375" style="6" bestFit="1" customWidth="1"/>
    <col min="6" max="9" width="11.140625" style="6" bestFit="1" customWidth="1"/>
    <col min="10" max="16384" width="11.42578125" style="6"/>
  </cols>
  <sheetData>
    <row r="1" spans="1:10" ht="30">
      <c r="A1" s="15" t="s">
        <v>297</v>
      </c>
      <c r="B1" s="4" t="s">
        <v>203</v>
      </c>
      <c r="C1" s="4" t="s">
        <v>204</v>
      </c>
      <c r="D1" s="4" t="s">
        <v>205</v>
      </c>
      <c r="E1" s="4" t="s">
        <v>206</v>
      </c>
      <c r="F1" s="4" t="s">
        <v>207</v>
      </c>
      <c r="G1" s="5" t="s">
        <v>292</v>
      </c>
      <c r="H1" s="5" t="s">
        <v>293</v>
      </c>
      <c r="I1" s="5" t="s">
        <v>294</v>
      </c>
      <c r="J1" s="5" t="s">
        <v>295</v>
      </c>
    </row>
    <row r="2" spans="1:10" s="8" customFormat="1" ht="45">
      <c r="A2" s="14">
        <f>VALUE(LEFT(Tabla2[[#This Row],[Producto]],SEARCH(" ",Tabla2[[#This Row],[Producto]])))</f>
        <v>1</v>
      </c>
      <c r="B2" s="7" t="s">
        <v>208</v>
      </c>
      <c r="C2" s="7"/>
      <c r="D2" s="11">
        <v>2655</v>
      </c>
      <c r="E2" s="12">
        <v>5712.04</v>
      </c>
      <c r="F2" s="12">
        <v>15165455.539999999</v>
      </c>
      <c r="G2" s="12">
        <v>5712.04</v>
      </c>
      <c r="H2" s="12">
        <v>5712.04</v>
      </c>
      <c r="I2" s="12">
        <v>5712.04</v>
      </c>
      <c r="J2" s="12">
        <v>5712.04</v>
      </c>
    </row>
    <row r="3" spans="1:10" s="8" customFormat="1" ht="60">
      <c r="A3" s="14">
        <f>VALUE(LEFT(Tabla2[[#This Row],[Producto]],SEARCH(" ",Tabla2[[#This Row],[Producto]])))</f>
        <v>2</v>
      </c>
      <c r="B3" s="7" t="s">
        <v>209</v>
      </c>
      <c r="C3" s="7"/>
      <c r="D3" s="7">
        <v>10.17</v>
      </c>
      <c r="E3" s="12">
        <v>5231.7299999999996</v>
      </c>
      <c r="F3" s="12">
        <v>53227.6</v>
      </c>
      <c r="G3" s="12">
        <v>5231.7299999999996</v>
      </c>
      <c r="H3" s="12">
        <v>5231.7299999999996</v>
      </c>
      <c r="I3" s="12">
        <v>5231.7299999999996</v>
      </c>
      <c r="J3" s="12">
        <v>5231.7299999999996</v>
      </c>
    </row>
    <row r="4" spans="1:10" s="8" customFormat="1" ht="60">
      <c r="A4" s="14">
        <f>VALUE(LEFT(Tabla2[[#This Row],[Producto]],SEARCH(" ",Tabla2[[#This Row],[Producto]])))</f>
        <v>5</v>
      </c>
      <c r="B4" s="7" t="s">
        <v>210</v>
      </c>
      <c r="C4" s="7"/>
      <c r="D4" s="7">
        <v>120</v>
      </c>
      <c r="E4" s="12">
        <v>7300</v>
      </c>
      <c r="F4" s="12">
        <v>876000</v>
      </c>
      <c r="G4" s="12">
        <v>7300</v>
      </c>
      <c r="H4" s="12">
        <v>7300</v>
      </c>
      <c r="I4" s="12">
        <v>7300</v>
      </c>
      <c r="J4" s="12">
        <v>7300</v>
      </c>
    </row>
    <row r="5" spans="1:10" s="8" customFormat="1" ht="45">
      <c r="A5" s="14">
        <f>VALUE(LEFT(Tabla2[[#This Row],[Producto]],SEARCH(" ",Tabla2[[#This Row],[Producto]])))</f>
        <v>6</v>
      </c>
      <c r="B5" s="7" t="s">
        <v>211</v>
      </c>
      <c r="C5" s="7"/>
      <c r="D5" s="7">
        <v>5361.01</v>
      </c>
      <c r="E5" s="12">
        <v>6390.68</v>
      </c>
      <c r="F5" s="12">
        <v>34260474</v>
      </c>
      <c r="G5" s="12">
        <v>6390.68</v>
      </c>
      <c r="H5" s="12">
        <v>6390.68</v>
      </c>
      <c r="I5" s="12">
        <v>6390.68</v>
      </c>
      <c r="J5" s="12">
        <v>6390.68</v>
      </c>
    </row>
    <row r="6" spans="1:10" s="8" customFormat="1" ht="45">
      <c r="A6" s="14">
        <f>VALUE(LEFT(Tabla2[[#This Row],[Producto]],SEARCH(" ",Tabla2[[#This Row],[Producto]])))</f>
        <v>8</v>
      </c>
      <c r="B6" s="7" t="s">
        <v>212</v>
      </c>
      <c r="C6" s="7"/>
      <c r="D6" s="7">
        <v>4099.75</v>
      </c>
      <c r="E6" s="12">
        <v>6600</v>
      </c>
      <c r="F6" s="12">
        <v>27058350</v>
      </c>
      <c r="G6" s="12">
        <v>6600</v>
      </c>
      <c r="H6" s="12">
        <v>6600</v>
      </c>
      <c r="I6" s="12">
        <v>6600</v>
      </c>
      <c r="J6" s="12">
        <v>6600</v>
      </c>
    </row>
    <row r="7" spans="1:10" s="8" customFormat="1" ht="45">
      <c r="A7" s="14">
        <f>VALUE(LEFT(Tabla2[[#This Row],[Producto]],SEARCH(" ",Tabla2[[#This Row],[Producto]])))</f>
        <v>9</v>
      </c>
      <c r="B7" s="7" t="s">
        <v>213</v>
      </c>
      <c r="C7" s="7"/>
      <c r="D7" s="7">
        <v>362.8</v>
      </c>
      <c r="E7" s="12">
        <v>7300</v>
      </c>
      <c r="F7" s="12">
        <v>2648440</v>
      </c>
      <c r="G7" s="12">
        <v>7300</v>
      </c>
      <c r="H7" s="12">
        <v>7300</v>
      </c>
      <c r="I7" s="12">
        <v>7300</v>
      </c>
      <c r="J7" s="12">
        <v>7300</v>
      </c>
    </row>
    <row r="8" spans="1:10" s="8" customFormat="1" ht="75">
      <c r="A8" s="14">
        <f>VALUE(LEFT(Tabla2[[#This Row],[Producto]],SEARCH(" ",Tabla2[[#This Row],[Producto]])))</f>
        <v>10</v>
      </c>
      <c r="B8" s="7" t="s">
        <v>214</v>
      </c>
      <c r="C8" s="7"/>
      <c r="D8" s="7">
        <v>10</v>
      </c>
      <c r="E8" s="12">
        <v>5057.46</v>
      </c>
      <c r="F8" s="12">
        <v>50574.57</v>
      </c>
      <c r="G8" s="12">
        <v>5057.46</v>
      </c>
      <c r="H8" s="12">
        <v>5057.46</v>
      </c>
      <c r="I8" s="12">
        <v>5057.46</v>
      </c>
      <c r="J8" s="12">
        <v>5057.46</v>
      </c>
    </row>
    <row r="9" spans="1:10" s="8" customFormat="1" ht="60">
      <c r="A9" s="14">
        <f>VALUE(LEFT(Tabla2[[#This Row],[Producto]],SEARCH(" ",Tabla2[[#This Row],[Producto]])))</f>
        <v>13</v>
      </c>
      <c r="B9" s="7" t="s">
        <v>215</v>
      </c>
      <c r="C9" s="7"/>
      <c r="D9" s="7">
        <v>5039.1899999999996</v>
      </c>
      <c r="E9" s="12">
        <v>3166.52</v>
      </c>
      <c r="F9" s="12">
        <v>15956714</v>
      </c>
      <c r="G9" s="12">
        <v>3166.52</v>
      </c>
      <c r="H9" s="12">
        <v>3166.52</v>
      </c>
      <c r="I9" s="12">
        <v>3166.52</v>
      </c>
      <c r="J9" s="12">
        <v>3166.52</v>
      </c>
    </row>
    <row r="10" spans="1:10" s="8" customFormat="1" ht="45">
      <c r="A10" s="14">
        <f>VALUE(LEFT(Tabla2[[#This Row],[Producto]],SEARCH(" ",Tabla2[[#This Row],[Producto]])))</f>
        <v>14</v>
      </c>
      <c r="B10" s="7" t="s">
        <v>216</v>
      </c>
      <c r="C10" s="7"/>
      <c r="D10" s="7">
        <v>1650</v>
      </c>
      <c r="E10" s="12">
        <v>3700</v>
      </c>
      <c r="F10" s="12">
        <v>6105000</v>
      </c>
      <c r="G10" s="12">
        <v>3700</v>
      </c>
      <c r="H10" s="12">
        <v>3700</v>
      </c>
      <c r="I10" s="12">
        <v>3700</v>
      </c>
      <c r="J10" s="12">
        <v>3700</v>
      </c>
    </row>
    <row r="11" spans="1:10" s="8" customFormat="1" ht="45">
      <c r="A11" s="14">
        <f>VALUE(LEFT(Tabla2[[#This Row],[Producto]],SEARCH(" ",Tabla2[[#This Row],[Producto]])))</f>
        <v>16</v>
      </c>
      <c r="B11" s="7" t="s">
        <v>217</v>
      </c>
      <c r="C11" s="7"/>
      <c r="D11" s="7">
        <v>245.2</v>
      </c>
      <c r="E11" s="12">
        <v>4932.87</v>
      </c>
      <c r="F11" s="12">
        <v>1209540</v>
      </c>
      <c r="G11" s="12">
        <v>4932.87</v>
      </c>
      <c r="H11" s="12">
        <v>4932.87</v>
      </c>
      <c r="I11" s="12">
        <v>4932.87</v>
      </c>
      <c r="J11" s="12">
        <v>4932.87</v>
      </c>
    </row>
    <row r="12" spans="1:10" s="8" customFormat="1" ht="30">
      <c r="A12" s="14">
        <f>VALUE(LEFT(Tabla2[[#This Row],[Producto]],SEARCH(" ",Tabla2[[#This Row],[Producto]])))</f>
        <v>17</v>
      </c>
      <c r="B12" s="7" t="s">
        <v>218</v>
      </c>
      <c r="C12" s="7"/>
      <c r="D12" s="7">
        <v>1546.05</v>
      </c>
      <c r="E12" s="12">
        <v>3804.94</v>
      </c>
      <c r="F12" s="12">
        <v>5882635</v>
      </c>
      <c r="G12" s="12">
        <v>3804.94</v>
      </c>
      <c r="H12" s="12">
        <v>3804.94</v>
      </c>
      <c r="I12" s="12">
        <v>3804.94</v>
      </c>
      <c r="J12" s="12">
        <v>3804.94</v>
      </c>
    </row>
    <row r="13" spans="1:10" s="8" customFormat="1" ht="45">
      <c r="A13" s="14">
        <f>VALUE(LEFT(Tabla2[[#This Row],[Producto]],SEARCH(" ",Tabla2[[#This Row],[Producto]])))</f>
        <v>20</v>
      </c>
      <c r="B13" s="7" t="s">
        <v>219</v>
      </c>
      <c r="C13" s="7"/>
      <c r="D13" s="7">
        <v>10</v>
      </c>
      <c r="E13" s="12">
        <v>24000</v>
      </c>
      <c r="F13" s="12">
        <v>240000</v>
      </c>
      <c r="G13" s="12">
        <v>24000</v>
      </c>
      <c r="H13" s="12">
        <v>24000</v>
      </c>
      <c r="I13" s="12">
        <v>24000</v>
      </c>
      <c r="J13" s="12">
        <v>24000</v>
      </c>
    </row>
    <row r="14" spans="1:10" s="8" customFormat="1" ht="75">
      <c r="A14" s="14">
        <f>VALUE(LEFT(Tabla2[[#This Row],[Producto]],SEARCH(" ",Tabla2[[#This Row],[Producto]])))</f>
        <v>21</v>
      </c>
      <c r="B14" s="7" t="s">
        <v>220</v>
      </c>
      <c r="C14" s="7"/>
      <c r="D14" s="7">
        <v>823</v>
      </c>
      <c r="E14" s="12">
        <v>600</v>
      </c>
      <c r="F14" s="12">
        <v>493800</v>
      </c>
      <c r="G14" s="12">
        <v>600</v>
      </c>
      <c r="H14" s="12">
        <v>600</v>
      </c>
      <c r="I14" s="12">
        <v>600</v>
      </c>
      <c r="J14" s="12">
        <v>600</v>
      </c>
    </row>
    <row r="15" spans="1:10" s="8" customFormat="1" ht="60">
      <c r="A15" s="14">
        <f>VALUE(LEFT(Tabla2[[#This Row],[Producto]],SEARCH(" ",Tabla2[[#This Row],[Producto]])))</f>
        <v>22</v>
      </c>
      <c r="B15" s="7" t="s">
        <v>221</v>
      </c>
      <c r="C15" s="7"/>
      <c r="D15" s="7">
        <v>750</v>
      </c>
      <c r="E15" s="12">
        <v>383.33</v>
      </c>
      <c r="F15" s="12">
        <v>287500</v>
      </c>
      <c r="G15" s="12">
        <v>383.33</v>
      </c>
      <c r="H15" s="12">
        <v>383.33</v>
      </c>
      <c r="I15" s="12">
        <v>383.33</v>
      </c>
      <c r="J15" s="12">
        <v>383.33</v>
      </c>
    </row>
    <row r="16" spans="1:10" s="8" customFormat="1" ht="45">
      <c r="A16" s="14">
        <f>VALUE(LEFT(Tabla2[[#This Row],[Producto]],SEARCH(" ",Tabla2[[#This Row],[Producto]])))</f>
        <v>23</v>
      </c>
      <c r="B16" s="7" t="s">
        <v>222</v>
      </c>
      <c r="C16" s="7"/>
      <c r="D16" s="7">
        <v>1530</v>
      </c>
      <c r="E16" s="12">
        <v>553.12</v>
      </c>
      <c r="F16" s="12">
        <v>846280</v>
      </c>
      <c r="G16" s="12">
        <v>553.12</v>
      </c>
      <c r="H16" s="12">
        <v>553.12</v>
      </c>
      <c r="I16" s="12">
        <v>553.12</v>
      </c>
      <c r="J16" s="12">
        <v>553.12</v>
      </c>
    </row>
    <row r="17" spans="1:10" s="8" customFormat="1" ht="60">
      <c r="A17" s="14">
        <f>VALUE(LEFT(Tabla2[[#This Row],[Producto]],SEARCH(" ",Tabla2[[#This Row],[Producto]])))</f>
        <v>24</v>
      </c>
      <c r="B17" s="7" t="s">
        <v>223</v>
      </c>
      <c r="C17" s="7"/>
      <c r="D17" s="7">
        <v>640</v>
      </c>
      <c r="E17" s="12">
        <v>1906.25</v>
      </c>
      <c r="F17" s="12">
        <v>1220000</v>
      </c>
      <c r="G17" s="12">
        <v>1906.25</v>
      </c>
      <c r="H17" s="12">
        <v>1906.25</v>
      </c>
      <c r="I17" s="12">
        <v>1906.25</v>
      </c>
      <c r="J17" s="12">
        <v>1906.25</v>
      </c>
    </row>
    <row r="18" spans="1:10" s="8" customFormat="1" ht="60">
      <c r="A18" s="14">
        <f>VALUE(LEFT(Tabla2[[#This Row],[Producto]],SEARCH(" ",Tabla2[[#This Row],[Producto]])))</f>
        <v>25</v>
      </c>
      <c r="B18" s="7" t="s">
        <v>224</v>
      </c>
      <c r="C18" s="7"/>
      <c r="D18" s="7">
        <v>300</v>
      </c>
      <c r="E18" s="12">
        <v>2283.3000000000002</v>
      </c>
      <c r="F18" s="12">
        <v>684989</v>
      </c>
      <c r="G18" s="12">
        <v>2283.3000000000002</v>
      </c>
      <c r="H18" s="12">
        <v>2283.3000000000002</v>
      </c>
      <c r="I18" s="12">
        <v>2283.3000000000002</v>
      </c>
      <c r="J18" s="12">
        <v>2283.3000000000002</v>
      </c>
    </row>
    <row r="19" spans="1:10" s="8" customFormat="1" ht="45">
      <c r="A19" s="14">
        <f>VALUE(LEFT(Tabla2[[#This Row],[Producto]],SEARCH(" ",Tabla2[[#This Row],[Producto]])))</f>
        <v>27</v>
      </c>
      <c r="B19" s="7" t="s">
        <v>225</v>
      </c>
      <c r="C19" s="7"/>
      <c r="D19" s="7">
        <v>370.95</v>
      </c>
      <c r="E19" s="12">
        <v>12500</v>
      </c>
      <c r="F19" s="12">
        <v>4636875</v>
      </c>
      <c r="G19" s="12">
        <v>12500</v>
      </c>
      <c r="H19" s="12">
        <v>12500</v>
      </c>
      <c r="I19" s="12">
        <v>12500</v>
      </c>
      <c r="J19" s="12">
        <v>12500</v>
      </c>
    </row>
    <row r="20" spans="1:10" s="8" customFormat="1" ht="30">
      <c r="A20" s="14">
        <f>VALUE(LEFT(Tabla2[[#This Row],[Producto]],SEARCH(" ",Tabla2[[#This Row],[Producto]])))</f>
        <v>29</v>
      </c>
      <c r="B20" s="7" t="s">
        <v>226</v>
      </c>
      <c r="C20" s="7"/>
      <c r="D20" s="7">
        <v>318.95</v>
      </c>
      <c r="E20" s="12">
        <v>14576.81</v>
      </c>
      <c r="F20" s="12">
        <v>4649275</v>
      </c>
      <c r="G20" s="12">
        <v>14576.81</v>
      </c>
      <c r="H20" s="12">
        <v>14576.81</v>
      </c>
      <c r="I20" s="12">
        <v>14576.81</v>
      </c>
      <c r="J20" s="12">
        <v>14576.81</v>
      </c>
    </row>
    <row r="21" spans="1:10" s="8" customFormat="1" ht="60">
      <c r="A21" s="14">
        <f>VALUE(LEFT(Tabla2[[#This Row],[Producto]],SEARCH(" ",Tabla2[[#This Row],[Producto]])))</f>
        <v>30</v>
      </c>
      <c r="B21" s="7" t="s">
        <v>227</v>
      </c>
      <c r="C21" s="7"/>
      <c r="D21" s="7">
        <v>420</v>
      </c>
      <c r="E21" s="12">
        <v>7054.76</v>
      </c>
      <c r="F21" s="12">
        <v>2963000</v>
      </c>
      <c r="G21" s="12">
        <v>7054.76</v>
      </c>
      <c r="H21" s="12">
        <v>7054.76</v>
      </c>
      <c r="I21" s="12">
        <v>7054.76</v>
      </c>
      <c r="J21" s="12">
        <v>7054.76</v>
      </c>
    </row>
    <row r="22" spans="1:10" s="8" customFormat="1" ht="30">
      <c r="A22" s="14">
        <f>VALUE(LEFT(Tabla2[[#This Row],[Producto]],SEARCH(" ",Tabla2[[#This Row],[Producto]])))</f>
        <v>32</v>
      </c>
      <c r="B22" s="7" t="s">
        <v>228</v>
      </c>
      <c r="C22" s="7"/>
      <c r="D22" s="7">
        <v>1296.3</v>
      </c>
      <c r="E22" s="12">
        <v>10403.19</v>
      </c>
      <c r="F22" s="12">
        <v>13485660</v>
      </c>
      <c r="G22" s="12">
        <v>10403.19</v>
      </c>
      <c r="H22" s="12">
        <v>10403.19</v>
      </c>
      <c r="I22" s="12">
        <v>10403.19</v>
      </c>
      <c r="J22" s="12">
        <v>10403.19</v>
      </c>
    </row>
    <row r="23" spans="1:10" s="8" customFormat="1" ht="45">
      <c r="A23" s="14">
        <f>VALUE(LEFT(Tabla2[[#This Row],[Producto]],SEARCH(" ",Tabla2[[#This Row],[Producto]])))</f>
        <v>35</v>
      </c>
      <c r="B23" s="7" t="s">
        <v>229</v>
      </c>
      <c r="C23" s="7"/>
      <c r="D23" s="7">
        <v>1056.8</v>
      </c>
      <c r="E23" s="12">
        <v>7152.94</v>
      </c>
      <c r="F23" s="12">
        <v>7559230</v>
      </c>
      <c r="G23" s="12">
        <v>7152.94</v>
      </c>
      <c r="H23" s="12">
        <v>7152.94</v>
      </c>
      <c r="I23" s="12">
        <v>7152.94</v>
      </c>
      <c r="J23" s="12">
        <v>7152.94</v>
      </c>
    </row>
    <row r="24" spans="1:10" s="8" customFormat="1" ht="30">
      <c r="A24" s="14">
        <f>VALUE(LEFT(Tabla2[[#This Row],[Producto]],SEARCH(" ",Tabla2[[#This Row],[Producto]])))</f>
        <v>38</v>
      </c>
      <c r="B24" s="7" t="s">
        <v>230</v>
      </c>
      <c r="C24" s="7"/>
      <c r="D24" s="7">
        <v>2183.6999999999998</v>
      </c>
      <c r="E24" s="12">
        <v>10303.1</v>
      </c>
      <c r="F24" s="12">
        <v>22498870</v>
      </c>
      <c r="G24" s="12">
        <v>10303.1</v>
      </c>
      <c r="H24" s="12">
        <v>10303.1</v>
      </c>
      <c r="I24" s="12">
        <v>10303.1</v>
      </c>
      <c r="J24" s="12">
        <v>10303.1</v>
      </c>
    </row>
    <row r="25" spans="1:10" s="8" customFormat="1" ht="45">
      <c r="A25" s="14">
        <f>VALUE(LEFT(Tabla2[[#This Row],[Producto]],SEARCH(" ",Tabla2[[#This Row],[Producto]])))</f>
        <v>39</v>
      </c>
      <c r="B25" s="7" t="s">
        <v>231</v>
      </c>
      <c r="C25" s="7"/>
      <c r="D25" s="7">
        <v>10</v>
      </c>
      <c r="E25" s="12">
        <v>15120</v>
      </c>
      <c r="F25" s="12">
        <v>151200</v>
      </c>
      <c r="G25" s="12">
        <v>15120</v>
      </c>
      <c r="H25" s="12">
        <v>15120</v>
      </c>
      <c r="I25" s="12">
        <v>15120</v>
      </c>
      <c r="J25" s="12">
        <v>15120</v>
      </c>
    </row>
    <row r="26" spans="1:10" s="8" customFormat="1" ht="30">
      <c r="A26" s="14">
        <f>VALUE(LEFT(Tabla2[[#This Row],[Producto]],SEARCH(" ",Tabla2[[#This Row],[Producto]])))</f>
        <v>41</v>
      </c>
      <c r="B26" s="7" t="s">
        <v>232</v>
      </c>
      <c r="C26" s="7"/>
      <c r="D26" s="7">
        <v>500</v>
      </c>
      <c r="E26" s="12">
        <v>6400</v>
      </c>
      <c r="F26" s="12">
        <v>3200000</v>
      </c>
      <c r="G26" s="12">
        <v>6400</v>
      </c>
      <c r="H26" s="12">
        <v>6400</v>
      </c>
      <c r="I26" s="12">
        <v>6400</v>
      </c>
      <c r="J26" s="12">
        <v>6400</v>
      </c>
    </row>
    <row r="27" spans="1:10" s="8" customFormat="1" ht="30">
      <c r="A27" s="14">
        <f>VALUE(LEFT(Tabla2[[#This Row],[Producto]],SEARCH(" ",Tabla2[[#This Row],[Producto]])))</f>
        <v>43</v>
      </c>
      <c r="B27" s="7" t="s">
        <v>233</v>
      </c>
      <c r="C27" s="7"/>
      <c r="D27" s="7">
        <v>50</v>
      </c>
      <c r="E27" s="12">
        <v>10000</v>
      </c>
      <c r="F27" s="12">
        <v>500000</v>
      </c>
      <c r="G27" s="12">
        <v>10000</v>
      </c>
      <c r="H27" s="12">
        <v>10000</v>
      </c>
      <c r="I27" s="12">
        <v>10000</v>
      </c>
      <c r="J27" s="12">
        <v>10000</v>
      </c>
    </row>
    <row r="28" spans="1:10" s="8" customFormat="1" ht="60">
      <c r="A28" s="14">
        <f>VALUE(LEFT(Tabla2[[#This Row],[Producto]],SEARCH(" ",Tabla2[[#This Row],[Producto]])))</f>
        <v>45</v>
      </c>
      <c r="B28" s="7" t="s">
        <v>234</v>
      </c>
      <c r="C28" s="7"/>
      <c r="D28" s="7">
        <v>11</v>
      </c>
      <c r="E28" s="12">
        <v>6982.42</v>
      </c>
      <c r="F28" s="12">
        <v>76806.58</v>
      </c>
      <c r="G28" s="12">
        <v>6982.42</v>
      </c>
      <c r="H28" s="12">
        <v>6982.42</v>
      </c>
      <c r="I28" s="12">
        <v>6982.42</v>
      </c>
      <c r="J28" s="12">
        <v>6982.42</v>
      </c>
    </row>
    <row r="29" spans="1:10" s="8" customFormat="1" ht="45">
      <c r="A29" s="14">
        <f>VALUE(LEFT(Tabla2[[#This Row],[Producto]],SEARCH(" ",Tabla2[[#This Row],[Producto]])))</f>
        <v>46</v>
      </c>
      <c r="B29" s="7" t="s">
        <v>235</v>
      </c>
      <c r="C29" s="7"/>
      <c r="D29" s="7">
        <v>9</v>
      </c>
      <c r="E29" s="12">
        <v>3657.52</v>
      </c>
      <c r="F29" s="12">
        <v>32917.65</v>
      </c>
      <c r="G29" s="12">
        <v>3657.52</v>
      </c>
      <c r="H29" s="12">
        <v>3657.52</v>
      </c>
      <c r="I29" s="12">
        <v>3657.52</v>
      </c>
      <c r="J29" s="12">
        <v>3657.52</v>
      </c>
    </row>
    <row r="30" spans="1:10" s="8" customFormat="1" ht="45">
      <c r="A30" s="14">
        <f>VALUE(LEFT(Tabla2[[#This Row],[Producto]],SEARCH(" ",Tabla2[[#This Row],[Producto]])))</f>
        <v>47</v>
      </c>
      <c r="B30" s="7" t="s">
        <v>236</v>
      </c>
      <c r="C30" s="7"/>
      <c r="D30" s="7">
        <v>26</v>
      </c>
      <c r="E30" s="12">
        <v>4902.2</v>
      </c>
      <c r="F30" s="12">
        <v>127457.14</v>
      </c>
      <c r="G30" s="12">
        <v>4902.2</v>
      </c>
      <c r="H30" s="12">
        <v>4902.2</v>
      </c>
      <c r="I30" s="12">
        <v>4902.2</v>
      </c>
      <c r="J30" s="12">
        <v>4902.2</v>
      </c>
    </row>
    <row r="31" spans="1:10" s="8" customFormat="1" ht="60">
      <c r="A31" s="14">
        <f>VALUE(LEFT(Tabla2[[#This Row],[Producto]],SEARCH(" ",Tabla2[[#This Row],[Producto]])))</f>
        <v>51</v>
      </c>
      <c r="B31" s="7" t="s">
        <v>237</v>
      </c>
      <c r="C31" s="7"/>
      <c r="D31" s="7">
        <v>12</v>
      </c>
      <c r="E31" s="12">
        <v>1862.06</v>
      </c>
      <c r="F31" s="12">
        <v>22344.76</v>
      </c>
      <c r="G31" s="12">
        <v>1862.06</v>
      </c>
      <c r="H31" s="12">
        <v>1862.06</v>
      </c>
      <c r="I31" s="12">
        <v>1862.06</v>
      </c>
      <c r="J31" s="12">
        <v>1862.06</v>
      </c>
    </row>
    <row r="32" spans="1:10" s="8" customFormat="1" ht="60">
      <c r="A32" s="14">
        <f>VALUE(LEFT(Tabla2[[#This Row],[Producto]],SEARCH(" ",Tabla2[[#This Row],[Producto]])))</f>
        <v>52</v>
      </c>
      <c r="B32" s="7" t="s">
        <v>238</v>
      </c>
      <c r="C32" s="7"/>
      <c r="D32" s="7">
        <v>30</v>
      </c>
      <c r="E32" s="12">
        <v>3327.65</v>
      </c>
      <c r="F32" s="12">
        <v>99829.42</v>
      </c>
      <c r="G32" s="12">
        <v>3327.65</v>
      </c>
      <c r="H32" s="12">
        <v>3327.65</v>
      </c>
      <c r="I32" s="12">
        <v>3327.65</v>
      </c>
      <c r="J32" s="12">
        <v>3327.65</v>
      </c>
    </row>
    <row r="33" spans="1:10" s="8" customFormat="1" ht="45">
      <c r="A33" s="14">
        <f>VALUE(LEFT(Tabla2[[#This Row],[Producto]],SEARCH(" ",Tabla2[[#This Row],[Producto]])))</f>
        <v>54</v>
      </c>
      <c r="B33" s="7" t="s">
        <v>239</v>
      </c>
      <c r="C33" s="7"/>
      <c r="D33" s="7">
        <v>110</v>
      </c>
      <c r="E33" s="12">
        <v>2190.48</v>
      </c>
      <c r="F33" s="12">
        <v>240952.38</v>
      </c>
      <c r="G33" s="12">
        <v>2190.48</v>
      </c>
      <c r="H33" s="12">
        <v>2190.48</v>
      </c>
      <c r="I33" s="12">
        <v>2190.48</v>
      </c>
      <c r="J33" s="12">
        <v>2190.48</v>
      </c>
    </row>
    <row r="34" spans="1:10" s="8" customFormat="1" ht="60">
      <c r="A34" s="14">
        <f>VALUE(LEFT(Tabla2[[#This Row],[Producto]],SEARCH(" ",Tabla2[[#This Row],[Producto]])))</f>
        <v>56</v>
      </c>
      <c r="B34" s="7" t="s">
        <v>240</v>
      </c>
      <c r="C34" s="7"/>
      <c r="D34" s="7">
        <v>60</v>
      </c>
      <c r="E34" s="12">
        <v>4761.8999999999996</v>
      </c>
      <c r="F34" s="12">
        <v>285714.28999999998</v>
      </c>
      <c r="G34" s="12">
        <v>4761.8999999999996</v>
      </c>
      <c r="H34" s="12">
        <v>4761.8999999999996</v>
      </c>
      <c r="I34" s="12">
        <v>4761.8999999999996</v>
      </c>
      <c r="J34" s="12">
        <v>4761.8999999999996</v>
      </c>
    </row>
    <row r="35" spans="1:10" s="8" customFormat="1" ht="60">
      <c r="A35" s="14">
        <f>VALUE(LEFT(Tabla2[[#This Row],[Producto]],SEARCH(" ",Tabla2[[#This Row],[Producto]])))</f>
        <v>57</v>
      </c>
      <c r="B35" s="7" t="s">
        <v>241</v>
      </c>
      <c r="C35" s="7"/>
      <c r="D35" s="7">
        <v>56</v>
      </c>
      <c r="E35" s="12">
        <v>6702.25</v>
      </c>
      <c r="F35" s="12">
        <v>375326.05</v>
      </c>
      <c r="G35" s="12">
        <v>6702.25</v>
      </c>
      <c r="H35" s="12">
        <v>6702.25</v>
      </c>
      <c r="I35" s="12">
        <v>6702.25</v>
      </c>
      <c r="J35" s="12">
        <v>6702.25</v>
      </c>
    </row>
    <row r="36" spans="1:10" s="8" customFormat="1" ht="60">
      <c r="A36" s="14">
        <f>VALUE(LEFT(Tabla2[[#This Row],[Producto]],SEARCH(" ",Tabla2[[#This Row],[Producto]])))</f>
        <v>58</v>
      </c>
      <c r="B36" s="7" t="s">
        <v>242</v>
      </c>
      <c r="C36" s="7"/>
      <c r="D36" s="7">
        <v>48</v>
      </c>
      <c r="E36" s="12">
        <v>5034.21</v>
      </c>
      <c r="F36" s="12">
        <v>241641.9</v>
      </c>
      <c r="G36" s="12">
        <v>5034.21</v>
      </c>
      <c r="H36" s="12">
        <v>5034.21</v>
      </c>
      <c r="I36" s="12">
        <v>5034.21</v>
      </c>
      <c r="J36" s="12">
        <v>5034.21</v>
      </c>
    </row>
    <row r="37" spans="1:10" s="8" customFormat="1" ht="45">
      <c r="A37" s="14">
        <f>VALUE(LEFT(Tabla2[[#This Row],[Producto]],SEARCH(" ",Tabla2[[#This Row],[Producto]])))</f>
        <v>59</v>
      </c>
      <c r="B37" s="7" t="s">
        <v>243</v>
      </c>
      <c r="C37" s="7"/>
      <c r="D37" s="7">
        <v>24</v>
      </c>
      <c r="E37" s="12">
        <v>14400.44</v>
      </c>
      <c r="F37" s="12">
        <v>345610.48</v>
      </c>
      <c r="G37" s="12">
        <v>14400.44</v>
      </c>
      <c r="H37" s="12">
        <v>14400.44</v>
      </c>
      <c r="I37" s="12">
        <v>14400.44</v>
      </c>
      <c r="J37" s="12">
        <v>14400.44</v>
      </c>
    </row>
    <row r="38" spans="1:10" s="8" customFormat="1" ht="75">
      <c r="A38" s="14">
        <f>VALUE(LEFT(Tabla2[[#This Row],[Producto]],SEARCH(" ",Tabla2[[#This Row],[Producto]])))</f>
        <v>62</v>
      </c>
      <c r="B38" s="7" t="s">
        <v>244</v>
      </c>
      <c r="C38" s="7"/>
      <c r="D38" s="7">
        <v>20</v>
      </c>
      <c r="E38" s="12">
        <v>2897.43</v>
      </c>
      <c r="F38" s="12">
        <v>57948.57</v>
      </c>
      <c r="G38" s="12">
        <v>2897.43</v>
      </c>
      <c r="H38" s="12">
        <v>2897.43</v>
      </c>
      <c r="I38" s="12">
        <v>2897.43</v>
      </c>
      <c r="J38" s="12">
        <v>2897.43</v>
      </c>
    </row>
    <row r="39" spans="1:10" s="8" customFormat="1" ht="45">
      <c r="A39" s="14">
        <f>VALUE(LEFT(Tabla2[[#This Row],[Producto]],SEARCH(" ",Tabla2[[#This Row],[Producto]])))</f>
        <v>63</v>
      </c>
      <c r="B39" s="7" t="s">
        <v>245</v>
      </c>
      <c r="C39" s="7"/>
      <c r="D39" s="7">
        <v>480</v>
      </c>
      <c r="E39" s="12">
        <v>3779.17</v>
      </c>
      <c r="F39" s="12">
        <v>1814000</v>
      </c>
      <c r="G39" s="12">
        <v>3779.17</v>
      </c>
      <c r="H39" s="12">
        <v>3779.17</v>
      </c>
      <c r="I39" s="12">
        <v>3779.17</v>
      </c>
      <c r="J39" s="12">
        <v>3779.17</v>
      </c>
    </row>
    <row r="40" spans="1:10" s="8" customFormat="1" ht="75">
      <c r="A40" s="14">
        <f>VALUE(LEFT(Tabla2[[#This Row],[Producto]],SEARCH(" ",Tabla2[[#This Row],[Producto]])))</f>
        <v>64</v>
      </c>
      <c r="B40" s="7" t="s">
        <v>246</v>
      </c>
      <c r="C40" s="7"/>
      <c r="D40" s="7">
        <v>10</v>
      </c>
      <c r="E40" s="12">
        <v>5218.83</v>
      </c>
      <c r="F40" s="12">
        <v>52188.3</v>
      </c>
      <c r="G40" s="12">
        <v>5218.83</v>
      </c>
      <c r="H40" s="12">
        <v>5218.83</v>
      </c>
      <c r="I40" s="12">
        <v>5218.83</v>
      </c>
      <c r="J40" s="12">
        <v>5218.83</v>
      </c>
    </row>
    <row r="41" spans="1:10" s="8" customFormat="1" ht="75">
      <c r="A41" s="14">
        <f>VALUE(LEFT(Tabla2[[#This Row],[Producto]],SEARCH(" ",Tabla2[[#This Row],[Producto]])))</f>
        <v>65</v>
      </c>
      <c r="B41" s="7" t="s">
        <v>247</v>
      </c>
      <c r="C41" s="7"/>
      <c r="D41" s="7">
        <v>230</v>
      </c>
      <c r="E41" s="12">
        <v>13000</v>
      </c>
      <c r="F41" s="12">
        <v>2990000</v>
      </c>
      <c r="G41" s="12">
        <v>13000</v>
      </c>
      <c r="H41" s="12">
        <v>13000</v>
      </c>
      <c r="I41" s="12">
        <v>13000</v>
      </c>
      <c r="J41" s="12">
        <v>13000</v>
      </c>
    </row>
    <row r="42" spans="1:10" s="8" customFormat="1" ht="75">
      <c r="A42" s="14">
        <f>VALUE(LEFT(Tabla2[[#This Row],[Producto]],SEARCH(" ",Tabla2[[#This Row],[Producto]])))</f>
        <v>67</v>
      </c>
      <c r="B42" s="7" t="s">
        <v>248</v>
      </c>
      <c r="C42" s="7"/>
      <c r="D42" s="7">
        <v>52</v>
      </c>
      <c r="E42" s="12">
        <v>4845</v>
      </c>
      <c r="F42" s="12">
        <v>251940</v>
      </c>
      <c r="G42" s="12">
        <v>4845</v>
      </c>
      <c r="H42" s="12">
        <v>4845</v>
      </c>
      <c r="I42" s="12">
        <v>4845</v>
      </c>
      <c r="J42" s="12">
        <v>4845</v>
      </c>
    </row>
    <row r="43" spans="1:10" s="8" customFormat="1" ht="90">
      <c r="A43" s="14">
        <f>VALUE(LEFT(Tabla2[[#This Row],[Producto]],SEARCH(" ",Tabla2[[#This Row],[Producto]])))</f>
        <v>85</v>
      </c>
      <c r="B43" s="7" t="s">
        <v>249</v>
      </c>
      <c r="C43" s="7"/>
      <c r="D43" s="7">
        <v>137</v>
      </c>
      <c r="E43" s="12">
        <v>8126.14</v>
      </c>
      <c r="F43" s="12">
        <v>1113280.95</v>
      </c>
      <c r="G43" s="12">
        <v>8126.14</v>
      </c>
      <c r="H43" s="12">
        <v>8126.14</v>
      </c>
      <c r="I43" s="12">
        <v>8126.14</v>
      </c>
      <c r="J43" s="12">
        <v>8126.14</v>
      </c>
    </row>
    <row r="44" spans="1:10" s="8" customFormat="1" ht="45">
      <c r="A44" s="14">
        <f>VALUE(LEFT(Tabla2[[#This Row],[Producto]],SEARCH(" ",Tabla2[[#This Row],[Producto]])))</f>
        <v>89</v>
      </c>
      <c r="B44" s="7" t="s">
        <v>250</v>
      </c>
      <c r="C44" s="7"/>
      <c r="D44" s="7">
        <v>100</v>
      </c>
      <c r="E44" s="12">
        <v>12500</v>
      </c>
      <c r="F44" s="12">
        <v>1250000</v>
      </c>
      <c r="G44" s="12">
        <v>12500</v>
      </c>
      <c r="H44" s="12">
        <v>12500</v>
      </c>
      <c r="I44" s="12">
        <v>12500</v>
      </c>
      <c r="J44" s="12">
        <v>12500</v>
      </c>
    </row>
    <row r="45" spans="1:10" s="8" customFormat="1" ht="45">
      <c r="A45" s="14">
        <f>VALUE(LEFT(Tabla2[[#This Row],[Producto]],SEARCH(" ",Tabla2[[#This Row],[Producto]])))</f>
        <v>91</v>
      </c>
      <c r="B45" s="7" t="s">
        <v>251</v>
      </c>
      <c r="C45" s="7"/>
      <c r="D45" s="7">
        <v>20</v>
      </c>
      <c r="E45" s="12">
        <v>3000</v>
      </c>
      <c r="F45" s="12">
        <v>60000</v>
      </c>
      <c r="G45" s="12">
        <v>3000</v>
      </c>
      <c r="H45" s="12">
        <v>3000</v>
      </c>
      <c r="I45" s="12">
        <v>3000</v>
      </c>
      <c r="J45" s="12">
        <v>3000</v>
      </c>
    </row>
    <row r="46" spans="1:10" s="8" customFormat="1" ht="60">
      <c r="A46" s="14">
        <f>VALUE(LEFT(Tabla2[[#This Row],[Producto]],SEARCH(" ",Tabla2[[#This Row],[Producto]])))</f>
        <v>95</v>
      </c>
      <c r="B46" s="7" t="s">
        <v>252</v>
      </c>
      <c r="C46" s="7"/>
      <c r="D46" s="7">
        <v>9</v>
      </c>
      <c r="E46" s="12">
        <v>16000</v>
      </c>
      <c r="F46" s="12">
        <v>144000</v>
      </c>
      <c r="G46" s="12">
        <v>16000</v>
      </c>
      <c r="H46" s="12">
        <v>16000</v>
      </c>
      <c r="I46" s="12">
        <v>16000</v>
      </c>
      <c r="J46" s="12">
        <v>16000</v>
      </c>
    </row>
    <row r="47" spans="1:10" s="8" customFormat="1" ht="45">
      <c r="A47" s="14">
        <f>VALUE(LEFT(Tabla2[[#This Row],[Producto]],SEARCH(" ",Tabla2[[#This Row],[Producto]])))</f>
        <v>104</v>
      </c>
      <c r="B47" s="7" t="s">
        <v>253</v>
      </c>
      <c r="C47" s="7"/>
      <c r="D47" s="7">
        <v>9</v>
      </c>
      <c r="E47" s="12">
        <v>11000</v>
      </c>
      <c r="F47" s="12">
        <v>99000</v>
      </c>
      <c r="G47" s="12">
        <v>11000</v>
      </c>
      <c r="H47" s="12">
        <v>11000</v>
      </c>
      <c r="I47" s="12">
        <v>11000</v>
      </c>
      <c r="J47" s="12">
        <v>11000</v>
      </c>
    </row>
    <row r="48" spans="1:10" s="8" customFormat="1" ht="60">
      <c r="A48" s="14">
        <f>VALUE(LEFT(Tabla2[[#This Row],[Producto]],SEARCH(" ",Tabla2[[#This Row],[Producto]])))</f>
        <v>105</v>
      </c>
      <c r="B48" s="7" t="s">
        <v>254</v>
      </c>
      <c r="C48" s="7"/>
      <c r="D48" s="7">
        <v>4408.45</v>
      </c>
      <c r="E48" s="12">
        <v>6815.92</v>
      </c>
      <c r="F48" s="12">
        <v>30047632</v>
      </c>
      <c r="G48" s="12">
        <v>6815.92</v>
      </c>
      <c r="H48" s="12">
        <v>6815.92</v>
      </c>
      <c r="I48" s="12">
        <v>6815.92</v>
      </c>
      <c r="J48" s="12">
        <v>6815.92</v>
      </c>
    </row>
    <row r="49" spans="1:10" s="8" customFormat="1" ht="60">
      <c r="A49" s="14">
        <f>VALUE(LEFT(Tabla2[[#This Row],[Producto]],SEARCH(" ",Tabla2[[#This Row],[Producto]])))</f>
        <v>111</v>
      </c>
      <c r="B49" s="7" t="s">
        <v>255</v>
      </c>
      <c r="C49" s="7"/>
      <c r="D49" s="7">
        <v>25</v>
      </c>
      <c r="E49" s="12">
        <v>6386.55</v>
      </c>
      <c r="F49" s="12">
        <v>159663.87</v>
      </c>
      <c r="G49" s="12">
        <v>6386.55</v>
      </c>
      <c r="H49" s="12">
        <v>6386.55</v>
      </c>
      <c r="I49" s="12">
        <v>6386.55</v>
      </c>
      <c r="J49" s="12">
        <v>6386.55</v>
      </c>
    </row>
    <row r="50" spans="1:10" s="8" customFormat="1" ht="60">
      <c r="A50" s="14">
        <f>VALUE(LEFT(Tabla2[[#This Row],[Producto]],SEARCH(" ",Tabla2[[#This Row],[Producto]])))</f>
        <v>112</v>
      </c>
      <c r="B50" s="7" t="s">
        <v>256</v>
      </c>
      <c r="C50" s="7"/>
      <c r="D50" s="7">
        <v>10</v>
      </c>
      <c r="E50" s="12">
        <v>9737.39</v>
      </c>
      <c r="F50" s="12">
        <v>97373.95</v>
      </c>
      <c r="G50" s="12">
        <v>9737.39</v>
      </c>
      <c r="H50" s="12">
        <v>9737.39</v>
      </c>
      <c r="I50" s="12">
        <v>9737.39</v>
      </c>
      <c r="J50" s="12">
        <v>9737.39</v>
      </c>
    </row>
    <row r="51" spans="1:10" s="8" customFormat="1" ht="60">
      <c r="A51" s="14">
        <f>VALUE(LEFT(Tabla2[[#This Row],[Producto]],SEARCH(" ",Tabla2[[#This Row],[Producto]])))</f>
        <v>113</v>
      </c>
      <c r="B51" s="7" t="s">
        <v>257</v>
      </c>
      <c r="C51" s="7"/>
      <c r="D51" s="7">
        <v>62</v>
      </c>
      <c r="E51" s="12">
        <v>2493.2199999999998</v>
      </c>
      <c r="F51" s="12">
        <v>154579.82999999999</v>
      </c>
      <c r="G51" s="12">
        <v>2493.2199999999998</v>
      </c>
      <c r="H51" s="12">
        <v>2493.2199999999998</v>
      </c>
      <c r="I51" s="12">
        <v>2493.2199999999998</v>
      </c>
      <c r="J51" s="12">
        <v>2493.2199999999998</v>
      </c>
    </row>
    <row r="52" spans="1:10" s="8" customFormat="1" ht="60">
      <c r="A52" s="14">
        <f>VALUE(LEFT(Tabla2[[#This Row],[Producto]],SEARCH(" ",Tabla2[[#This Row],[Producto]])))</f>
        <v>114</v>
      </c>
      <c r="B52" s="7" t="s">
        <v>258</v>
      </c>
      <c r="C52" s="7"/>
      <c r="D52" s="7">
        <v>34</v>
      </c>
      <c r="E52" s="12">
        <v>1694.27</v>
      </c>
      <c r="F52" s="12">
        <v>57605.04</v>
      </c>
      <c r="G52" s="12">
        <v>1694.27</v>
      </c>
      <c r="H52" s="12">
        <v>1694.27</v>
      </c>
      <c r="I52" s="12">
        <v>1694.27</v>
      </c>
      <c r="J52" s="12">
        <v>1694.27</v>
      </c>
    </row>
    <row r="53" spans="1:10" s="8" customFormat="1" ht="75">
      <c r="A53" s="14">
        <f>VALUE(LEFT(Tabla2[[#This Row],[Producto]],SEARCH(" ",Tabla2[[#This Row],[Producto]])))</f>
        <v>115</v>
      </c>
      <c r="B53" s="7" t="s">
        <v>259</v>
      </c>
      <c r="C53" s="7"/>
      <c r="D53" s="7">
        <v>23</v>
      </c>
      <c r="E53" s="12">
        <v>3046.21</v>
      </c>
      <c r="F53" s="12">
        <v>70062.86</v>
      </c>
      <c r="G53" s="12">
        <v>3046.21</v>
      </c>
      <c r="H53" s="12">
        <v>3046.21</v>
      </c>
      <c r="I53" s="12">
        <v>3046.21</v>
      </c>
      <c r="J53" s="12">
        <v>3046.21</v>
      </c>
    </row>
    <row r="54" spans="1:10" s="8" customFormat="1" ht="60">
      <c r="A54" s="14">
        <f>VALUE(LEFT(Tabla2[[#This Row],[Producto]],SEARCH(" ",Tabla2[[#This Row],[Producto]])))</f>
        <v>116</v>
      </c>
      <c r="B54" s="7" t="s">
        <v>260</v>
      </c>
      <c r="C54" s="7"/>
      <c r="D54" s="7">
        <v>20</v>
      </c>
      <c r="E54" s="12">
        <v>9302.76</v>
      </c>
      <c r="F54" s="12">
        <v>186055.2</v>
      </c>
      <c r="G54" s="12">
        <v>9302.76</v>
      </c>
      <c r="H54" s="12">
        <v>9302.76</v>
      </c>
      <c r="I54" s="12">
        <v>9302.76</v>
      </c>
      <c r="J54" s="12">
        <v>9302.76</v>
      </c>
    </row>
    <row r="55" spans="1:10" s="8" customFormat="1" ht="75">
      <c r="A55" s="14">
        <f>VALUE(LEFT(Tabla2[[#This Row],[Producto]],SEARCH(" ",Tabla2[[#This Row],[Producto]])))</f>
        <v>125</v>
      </c>
      <c r="B55" s="7" t="s">
        <v>261</v>
      </c>
      <c r="C55" s="7"/>
      <c r="D55" s="7">
        <v>-45</v>
      </c>
      <c r="E55" s="12">
        <v>1340</v>
      </c>
      <c r="F55" s="12">
        <v>-60300</v>
      </c>
      <c r="G55" s="12">
        <v>1340</v>
      </c>
      <c r="H55" s="12">
        <v>1340</v>
      </c>
      <c r="I55" s="12">
        <v>1340</v>
      </c>
      <c r="J55" s="12">
        <v>1340</v>
      </c>
    </row>
    <row r="56" spans="1:10" s="8" customFormat="1" ht="60">
      <c r="A56" s="14">
        <f>VALUE(LEFT(Tabla2[[#This Row],[Producto]],SEARCH(" ",Tabla2[[#This Row],[Producto]])))</f>
        <v>127</v>
      </c>
      <c r="B56" s="7" t="s">
        <v>262</v>
      </c>
      <c r="C56" s="7"/>
      <c r="D56" s="7">
        <v>36</v>
      </c>
      <c r="E56" s="12">
        <v>6142.2</v>
      </c>
      <c r="F56" s="12">
        <v>221119.03</v>
      </c>
      <c r="G56" s="12">
        <v>6142.2</v>
      </c>
      <c r="H56" s="12">
        <v>6142.2</v>
      </c>
      <c r="I56" s="12">
        <v>6142.2</v>
      </c>
      <c r="J56" s="12">
        <v>6142.2</v>
      </c>
    </row>
    <row r="57" spans="1:10" s="8" customFormat="1" ht="45">
      <c r="A57" s="14">
        <f>VALUE(LEFT(Tabla2[[#This Row],[Producto]],SEARCH(" ",Tabla2[[#This Row],[Producto]])))</f>
        <v>132</v>
      </c>
      <c r="B57" s="7" t="s">
        <v>263</v>
      </c>
      <c r="C57" s="7"/>
      <c r="D57" s="7">
        <v>9.5</v>
      </c>
      <c r="E57" s="12">
        <v>10000</v>
      </c>
      <c r="F57" s="12">
        <v>95000</v>
      </c>
      <c r="G57" s="12">
        <v>10000</v>
      </c>
      <c r="H57" s="12">
        <v>10000</v>
      </c>
      <c r="I57" s="12">
        <v>10000</v>
      </c>
      <c r="J57" s="12">
        <v>10000</v>
      </c>
    </row>
    <row r="58" spans="1:10" s="8" customFormat="1" ht="45">
      <c r="A58" s="14">
        <f>VALUE(LEFT(Tabla2[[#This Row],[Producto]],SEARCH(" ",Tabla2[[#This Row],[Producto]])))</f>
        <v>133</v>
      </c>
      <c r="B58" s="7" t="s">
        <v>264</v>
      </c>
      <c r="C58" s="7"/>
      <c r="D58" s="7">
        <v>30</v>
      </c>
      <c r="E58" s="12">
        <v>8500</v>
      </c>
      <c r="F58" s="12">
        <v>255000</v>
      </c>
      <c r="G58" s="12">
        <v>8500</v>
      </c>
      <c r="H58" s="12">
        <v>8500</v>
      </c>
      <c r="I58" s="12">
        <v>8500</v>
      </c>
      <c r="J58" s="12">
        <v>8500</v>
      </c>
    </row>
    <row r="59" spans="1:10" s="8" customFormat="1" ht="45">
      <c r="A59" s="14">
        <f>VALUE(LEFT(Tabla2[[#This Row],[Producto]],SEARCH(" ",Tabla2[[#This Row],[Producto]])))</f>
        <v>134</v>
      </c>
      <c r="B59" s="7" t="s">
        <v>265</v>
      </c>
      <c r="C59" s="7"/>
      <c r="D59" s="7">
        <v>40</v>
      </c>
      <c r="E59" s="12">
        <v>32000</v>
      </c>
      <c r="F59" s="12">
        <v>1280000</v>
      </c>
      <c r="G59" s="12">
        <v>32000</v>
      </c>
      <c r="H59" s="12">
        <v>32000</v>
      </c>
      <c r="I59" s="12">
        <v>32000</v>
      </c>
      <c r="J59" s="12">
        <v>32000</v>
      </c>
    </row>
    <row r="60" spans="1:10" s="8" customFormat="1" ht="30">
      <c r="A60" s="14">
        <f>VALUE(LEFT(Tabla2[[#This Row],[Producto]],SEARCH(" ",Tabla2[[#This Row],[Producto]])))</f>
        <v>135</v>
      </c>
      <c r="B60" s="7" t="s">
        <v>266</v>
      </c>
      <c r="C60" s="7"/>
      <c r="D60" s="7">
        <v>20</v>
      </c>
      <c r="E60" s="12">
        <v>14000</v>
      </c>
      <c r="F60" s="12">
        <v>280000</v>
      </c>
      <c r="G60" s="12">
        <v>14000</v>
      </c>
      <c r="H60" s="12">
        <v>14000</v>
      </c>
      <c r="I60" s="12">
        <v>14000</v>
      </c>
      <c r="J60" s="12">
        <v>14000</v>
      </c>
    </row>
    <row r="61" spans="1:10" s="8" customFormat="1" ht="60">
      <c r="A61" s="14">
        <f>VALUE(LEFT(Tabla2[[#This Row],[Producto]],SEARCH(" ",Tabla2[[#This Row],[Producto]])))</f>
        <v>136</v>
      </c>
      <c r="B61" s="7" t="s">
        <v>267</v>
      </c>
      <c r="C61" s="7"/>
      <c r="D61" s="7">
        <v>17.55</v>
      </c>
      <c r="E61" s="12">
        <v>12500</v>
      </c>
      <c r="F61" s="12">
        <v>219375</v>
      </c>
      <c r="G61" s="12">
        <v>12500</v>
      </c>
      <c r="H61" s="12">
        <v>12500</v>
      </c>
      <c r="I61" s="12">
        <v>12500</v>
      </c>
      <c r="J61" s="12">
        <v>12500</v>
      </c>
    </row>
    <row r="62" spans="1:10" s="8" customFormat="1" ht="60">
      <c r="A62" s="14">
        <f>VALUE(LEFT(Tabla2[[#This Row],[Producto]],SEARCH(" ",Tabla2[[#This Row],[Producto]])))</f>
        <v>138</v>
      </c>
      <c r="B62" s="7" t="s">
        <v>268</v>
      </c>
      <c r="C62" s="7"/>
      <c r="D62" s="7">
        <v>25</v>
      </c>
      <c r="E62" s="12">
        <v>6500</v>
      </c>
      <c r="F62" s="12">
        <v>162500</v>
      </c>
      <c r="G62" s="12">
        <v>6500</v>
      </c>
      <c r="H62" s="12">
        <v>6500</v>
      </c>
      <c r="I62" s="12">
        <v>6500</v>
      </c>
      <c r="J62" s="12">
        <v>6500</v>
      </c>
    </row>
    <row r="63" spans="1:10" s="8" customFormat="1" ht="60">
      <c r="A63" s="14">
        <f>VALUE(LEFT(Tabla2[[#This Row],[Producto]],SEARCH(" ",Tabla2[[#This Row],[Producto]])))</f>
        <v>139</v>
      </c>
      <c r="B63" s="7" t="s">
        <v>269</v>
      </c>
      <c r="C63" s="7"/>
      <c r="D63" s="7">
        <v>20</v>
      </c>
      <c r="E63" s="12">
        <v>3500</v>
      </c>
      <c r="F63" s="12">
        <v>70000</v>
      </c>
      <c r="G63" s="12">
        <v>3500</v>
      </c>
      <c r="H63" s="12">
        <v>3500</v>
      </c>
      <c r="I63" s="12">
        <v>3500</v>
      </c>
      <c r="J63" s="12">
        <v>3500</v>
      </c>
    </row>
    <row r="64" spans="1:10" s="8" customFormat="1" ht="45">
      <c r="A64" s="14">
        <f>VALUE(LEFT(Tabla2[[#This Row],[Producto]],SEARCH(" ",Tabla2[[#This Row],[Producto]])))</f>
        <v>140</v>
      </c>
      <c r="B64" s="7" t="s">
        <v>270</v>
      </c>
      <c r="C64" s="7"/>
      <c r="D64" s="7">
        <v>10</v>
      </c>
      <c r="E64" s="12">
        <v>11936.97</v>
      </c>
      <c r="F64" s="12">
        <v>119369.75</v>
      </c>
      <c r="G64" s="12">
        <v>11936.97</v>
      </c>
      <c r="H64" s="12">
        <v>11936.97</v>
      </c>
      <c r="I64" s="12">
        <v>11936.97</v>
      </c>
      <c r="J64" s="12">
        <v>11936.97</v>
      </c>
    </row>
    <row r="65" spans="1:10" s="8" customFormat="1" ht="45">
      <c r="A65" s="14">
        <f>VALUE(LEFT(Tabla2[[#This Row],[Producto]],SEARCH(" ",Tabla2[[#This Row],[Producto]])))</f>
        <v>142</v>
      </c>
      <c r="B65" s="7" t="s">
        <v>271</v>
      </c>
      <c r="C65" s="7"/>
      <c r="D65" s="7">
        <v>10</v>
      </c>
      <c r="E65" s="12">
        <v>6407</v>
      </c>
      <c r="F65" s="12">
        <v>64070</v>
      </c>
      <c r="G65" s="12">
        <v>6407</v>
      </c>
      <c r="H65" s="12">
        <v>6407</v>
      </c>
      <c r="I65" s="12">
        <v>6407</v>
      </c>
      <c r="J65" s="12">
        <v>6407</v>
      </c>
    </row>
    <row r="66" spans="1:10" s="8" customFormat="1" ht="45">
      <c r="A66" s="14">
        <f>VALUE(LEFT(Tabla2[[#This Row],[Producto]],SEARCH(" ",Tabla2[[#This Row],[Producto]])))</f>
        <v>145</v>
      </c>
      <c r="B66" s="7" t="s">
        <v>272</v>
      </c>
      <c r="C66" s="7"/>
      <c r="D66" s="7">
        <v>10</v>
      </c>
      <c r="E66" s="12">
        <v>2505</v>
      </c>
      <c r="F66" s="12">
        <v>25050</v>
      </c>
      <c r="G66" s="12">
        <v>2505</v>
      </c>
      <c r="H66" s="12">
        <v>2505</v>
      </c>
      <c r="I66" s="12">
        <v>2505</v>
      </c>
      <c r="J66" s="12">
        <v>2505</v>
      </c>
    </row>
    <row r="67" spans="1:10" s="8" customFormat="1" ht="45">
      <c r="A67" s="14">
        <f>VALUE(LEFT(Tabla2[[#This Row],[Producto]],SEARCH(" ",Tabla2[[#This Row],[Producto]])))</f>
        <v>147</v>
      </c>
      <c r="B67" s="7" t="s">
        <v>273</v>
      </c>
      <c r="C67" s="7"/>
      <c r="D67" s="7">
        <v>23</v>
      </c>
      <c r="E67" s="12">
        <v>4560</v>
      </c>
      <c r="F67" s="12">
        <v>104880</v>
      </c>
      <c r="G67" s="12">
        <v>4560</v>
      </c>
      <c r="H67" s="12">
        <v>4560</v>
      </c>
      <c r="I67" s="12">
        <v>4560</v>
      </c>
      <c r="J67" s="12">
        <v>4560</v>
      </c>
    </row>
    <row r="68" spans="1:10" s="8" customFormat="1" ht="60">
      <c r="A68" s="14">
        <f>VALUE(LEFT(Tabla2[[#This Row],[Producto]],SEARCH(" ",Tabla2[[#This Row],[Producto]])))</f>
        <v>148</v>
      </c>
      <c r="B68" s="7" t="s">
        <v>274</v>
      </c>
      <c r="C68" s="7"/>
      <c r="D68" s="7">
        <v>60</v>
      </c>
      <c r="E68" s="12">
        <v>2200</v>
      </c>
      <c r="F68" s="12">
        <v>132000</v>
      </c>
      <c r="G68" s="12">
        <v>2200</v>
      </c>
      <c r="H68" s="12">
        <v>2200</v>
      </c>
      <c r="I68" s="12">
        <v>2200</v>
      </c>
      <c r="J68" s="12">
        <v>2200</v>
      </c>
    </row>
    <row r="69" spans="1:10" s="8" customFormat="1" ht="60">
      <c r="A69" s="14">
        <f>VALUE(LEFT(Tabla2[[#This Row],[Producto]],SEARCH(" ",Tabla2[[#This Row],[Producto]])))</f>
        <v>153</v>
      </c>
      <c r="B69" s="7" t="s">
        <v>275</v>
      </c>
      <c r="C69" s="7"/>
      <c r="D69" s="7">
        <v>59</v>
      </c>
      <c r="E69" s="12">
        <v>5536.55</v>
      </c>
      <c r="F69" s="12">
        <v>326656.3</v>
      </c>
      <c r="G69" s="12">
        <v>5536.55</v>
      </c>
      <c r="H69" s="12">
        <v>5536.55</v>
      </c>
      <c r="I69" s="12">
        <v>5536.55</v>
      </c>
      <c r="J69" s="12">
        <v>5536.55</v>
      </c>
    </row>
    <row r="70" spans="1:10" s="8" customFormat="1" ht="60">
      <c r="A70" s="14">
        <f>VALUE(LEFT(Tabla2[[#This Row],[Producto]],SEARCH(" ",Tabla2[[#This Row],[Producto]])))</f>
        <v>154</v>
      </c>
      <c r="B70" s="7" t="s">
        <v>276</v>
      </c>
      <c r="C70" s="7"/>
      <c r="D70" s="7">
        <v>21</v>
      </c>
      <c r="E70" s="12">
        <v>11494.96</v>
      </c>
      <c r="F70" s="12">
        <v>241394.12</v>
      </c>
      <c r="G70" s="12">
        <v>11494.96</v>
      </c>
      <c r="H70" s="12">
        <v>11494.96</v>
      </c>
      <c r="I70" s="12">
        <v>11494.96</v>
      </c>
      <c r="J70" s="12">
        <v>11494.96</v>
      </c>
    </row>
    <row r="71" spans="1:10" s="8" customFormat="1" ht="75">
      <c r="A71" s="14">
        <f>VALUE(LEFT(Tabla2[[#This Row],[Producto]],SEARCH(" ",Tabla2[[#This Row],[Producto]])))</f>
        <v>155</v>
      </c>
      <c r="B71" s="7" t="s">
        <v>277</v>
      </c>
      <c r="C71" s="7"/>
      <c r="D71" s="7">
        <v>40</v>
      </c>
      <c r="E71" s="12">
        <v>5294.16</v>
      </c>
      <c r="F71" s="12">
        <v>211766.39999999999</v>
      </c>
      <c r="G71" s="12">
        <v>5294.16</v>
      </c>
      <c r="H71" s="12">
        <v>5294.16</v>
      </c>
      <c r="I71" s="12">
        <v>5294.16</v>
      </c>
      <c r="J71" s="12">
        <v>5294.16</v>
      </c>
    </row>
    <row r="72" spans="1:10" s="8" customFormat="1" ht="45">
      <c r="A72" s="14">
        <f>VALUE(LEFT(Tabla2[[#This Row],[Producto]],SEARCH(" ",Tabla2[[#This Row],[Producto]])))</f>
        <v>156</v>
      </c>
      <c r="B72" s="7" t="s">
        <v>278</v>
      </c>
      <c r="C72" s="7"/>
      <c r="D72" s="7">
        <v>20</v>
      </c>
      <c r="E72" s="12">
        <v>5567.03</v>
      </c>
      <c r="F72" s="12">
        <v>111340.57</v>
      </c>
      <c r="G72" s="12">
        <v>5567.03</v>
      </c>
      <c r="H72" s="12">
        <v>5567.03</v>
      </c>
      <c r="I72" s="12">
        <v>5567.03</v>
      </c>
      <c r="J72" s="12">
        <v>5567.03</v>
      </c>
    </row>
    <row r="73" spans="1:10" s="8" customFormat="1" ht="60">
      <c r="A73" s="14">
        <f>VALUE(LEFT(Tabla2[[#This Row],[Producto]],SEARCH(" ",Tabla2[[#This Row],[Producto]])))</f>
        <v>157</v>
      </c>
      <c r="B73" s="7" t="s">
        <v>279</v>
      </c>
      <c r="C73" s="7"/>
      <c r="D73" s="7">
        <v>60</v>
      </c>
      <c r="E73" s="12">
        <v>1714.29</v>
      </c>
      <c r="F73" s="12">
        <v>102857.14</v>
      </c>
      <c r="G73" s="12">
        <v>1714.29</v>
      </c>
      <c r="H73" s="12">
        <v>1714.29</v>
      </c>
      <c r="I73" s="12">
        <v>1714.29</v>
      </c>
      <c r="J73" s="12">
        <v>1714.29</v>
      </c>
    </row>
    <row r="74" spans="1:10" s="8" customFormat="1" ht="60">
      <c r="A74" s="14">
        <f>VALUE(LEFT(Tabla2[[#This Row],[Producto]],SEARCH(" ",Tabla2[[#This Row],[Producto]])))</f>
        <v>158</v>
      </c>
      <c r="B74" s="7" t="s">
        <v>280</v>
      </c>
      <c r="C74" s="7"/>
      <c r="D74" s="7">
        <v>40</v>
      </c>
      <c r="E74" s="12">
        <v>8857.14</v>
      </c>
      <c r="F74" s="12">
        <v>354285.71</v>
      </c>
      <c r="G74" s="12">
        <v>8857.14</v>
      </c>
      <c r="H74" s="12">
        <v>8857.14</v>
      </c>
      <c r="I74" s="12">
        <v>8857.14</v>
      </c>
      <c r="J74" s="12">
        <v>8857.14</v>
      </c>
    </row>
    <row r="75" spans="1:10" s="8" customFormat="1" ht="90">
      <c r="A75" s="14">
        <f>VALUE(LEFT(Tabla2[[#This Row],[Producto]],SEARCH(" ",Tabla2[[#This Row],[Producto]])))</f>
        <v>159</v>
      </c>
      <c r="B75" s="7" t="s">
        <v>281</v>
      </c>
      <c r="C75" s="7"/>
      <c r="D75" s="7">
        <v>50</v>
      </c>
      <c r="E75" s="12">
        <v>14000</v>
      </c>
      <c r="F75" s="12">
        <v>700000</v>
      </c>
      <c r="G75" s="12">
        <v>14000</v>
      </c>
      <c r="H75" s="12">
        <v>14000</v>
      </c>
      <c r="I75" s="12">
        <v>14000</v>
      </c>
      <c r="J75" s="12">
        <v>14000</v>
      </c>
    </row>
    <row r="76" spans="1:10" s="8" customFormat="1" ht="60">
      <c r="A76" s="14">
        <f>VALUE(LEFT(Tabla2[[#This Row],[Producto]],SEARCH(" ",Tabla2[[#This Row],[Producto]])))</f>
        <v>164</v>
      </c>
      <c r="B76" s="7" t="s">
        <v>282</v>
      </c>
      <c r="C76" s="7"/>
      <c r="D76" s="7">
        <v>225</v>
      </c>
      <c r="E76" s="12">
        <v>800</v>
      </c>
      <c r="F76" s="12">
        <v>180000</v>
      </c>
      <c r="G76" s="12">
        <v>800</v>
      </c>
      <c r="H76" s="12">
        <v>800</v>
      </c>
      <c r="I76" s="12">
        <v>800</v>
      </c>
      <c r="J76" s="12">
        <v>800</v>
      </c>
    </row>
    <row r="77" spans="1:10" s="8" customFormat="1" ht="90">
      <c r="A77" s="14">
        <f>VALUE(LEFT(Tabla2[[#This Row],[Producto]],SEARCH(" ",Tabla2[[#This Row],[Producto]])))</f>
        <v>170</v>
      </c>
      <c r="B77" s="7" t="s">
        <v>283</v>
      </c>
      <c r="C77" s="7"/>
      <c r="D77" s="7">
        <v>6</v>
      </c>
      <c r="E77" s="12">
        <v>6532.23</v>
      </c>
      <c r="F77" s="12">
        <v>39193.360000000001</v>
      </c>
      <c r="G77" s="12">
        <v>6532.23</v>
      </c>
      <c r="H77" s="12">
        <v>6532.23</v>
      </c>
      <c r="I77" s="12">
        <v>6532.23</v>
      </c>
      <c r="J77" s="12">
        <v>6532.23</v>
      </c>
    </row>
    <row r="78" spans="1:10" s="8" customFormat="1" ht="60">
      <c r="A78" s="14">
        <f>VALUE(LEFT(Tabla2[[#This Row],[Producto]],SEARCH(" ",Tabla2[[#This Row],[Producto]])))</f>
        <v>171</v>
      </c>
      <c r="B78" s="7" t="s">
        <v>284</v>
      </c>
      <c r="C78" s="7"/>
      <c r="D78" s="7">
        <v>5.29</v>
      </c>
      <c r="E78" s="12">
        <v>15097.36</v>
      </c>
      <c r="F78" s="12">
        <v>79865.02</v>
      </c>
      <c r="G78" s="12">
        <v>15097.36</v>
      </c>
      <c r="H78" s="12">
        <v>15097.36</v>
      </c>
      <c r="I78" s="12">
        <v>15097.36</v>
      </c>
      <c r="J78" s="12">
        <v>15097.36</v>
      </c>
    </row>
    <row r="79" spans="1:10" s="8" customFormat="1" ht="45">
      <c r="A79" s="14">
        <f>VALUE(LEFT(Tabla2[[#This Row],[Producto]],SEARCH(" ",Tabla2[[#This Row],[Producto]])))</f>
        <v>180</v>
      </c>
      <c r="B79" s="7" t="s">
        <v>285</v>
      </c>
      <c r="C79" s="7"/>
      <c r="D79" s="7">
        <v>-23</v>
      </c>
      <c r="E79" s="12">
        <v>8095.24</v>
      </c>
      <c r="F79" s="12">
        <v>-186190.48</v>
      </c>
      <c r="G79" s="12">
        <v>8095.24</v>
      </c>
      <c r="H79" s="12">
        <v>8095.24</v>
      </c>
      <c r="I79" s="12">
        <v>8095.24</v>
      </c>
      <c r="J79" s="12">
        <v>8095.24</v>
      </c>
    </row>
    <row r="80" spans="1:10" s="8" customFormat="1" ht="45">
      <c r="A80" s="14">
        <f>VALUE(LEFT(Tabla2[[#This Row],[Producto]],SEARCH(" ",Tabla2[[#This Row],[Producto]])))</f>
        <v>190</v>
      </c>
      <c r="B80" s="7" t="s">
        <v>286</v>
      </c>
      <c r="C80" s="7"/>
      <c r="D80" s="7">
        <v>25</v>
      </c>
      <c r="E80" s="12">
        <v>9327.73</v>
      </c>
      <c r="F80" s="12">
        <v>233193.28</v>
      </c>
      <c r="G80" s="12">
        <v>9327.73</v>
      </c>
      <c r="H80" s="12">
        <v>9327.73</v>
      </c>
      <c r="I80" s="12">
        <v>9327.73</v>
      </c>
      <c r="J80" s="12">
        <v>9327.73</v>
      </c>
    </row>
    <row r="81" spans="1:10" s="8" customFormat="1" ht="30">
      <c r="A81" s="14">
        <f>VALUE(LEFT(Tabla2[[#This Row],[Producto]],SEARCH(" ",Tabla2[[#This Row],[Producto]])))</f>
        <v>197</v>
      </c>
      <c r="B81" s="7" t="s">
        <v>287</v>
      </c>
      <c r="C81" s="7"/>
      <c r="D81" s="7">
        <v>16</v>
      </c>
      <c r="E81" s="12">
        <v>90000</v>
      </c>
      <c r="F81" s="12">
        <v>1440000</v>
      </c>
      <c r="G81" s="12">
        <v>90000</v>
      </c>
      <c r="H81" s="12">
        <v>90000</v>
      </c>
      <c r="I81" s="12">
        <v>90000</v>
      </c>
      <c r="J81" s="12">
        <v>90000</v>
      </c>
    </row>
    <row r="82" spans="1:10" s="8" customFormat="1" ht="60">
      <c r="A82" s="14">
        <f>VALUE(LEFT(Tabla2[[#This Row],[Producto]],SEARCH(" ",Tabla2[[#This Row],[Producto]])))</f>
        <v>200</v>
      </c>
      <c r="B82" s="7" t="s">
        <v>288</v>
      </c>
      <c r="C82" s="7"/>
      <c r="D82" s="7">
        <v>1</v>
      </c>
      <c r="E82" s="12">
        <v>100000</v>
      </c>
      <c r="F82" s="12">
        <v>100000</v>
      </c>
      <c r="G82" s="12">
        <v>100000</v>
      </c>
      <c r="H82" s="12">
        <v>100000</v>
      </c>
      <c r="I82" s="12">
        <v>100000</v>
      </c>
      <c r="J82" s="12">
        <v>100000</v>
      </c>
    </row>
    <row r="83" spans="1:10" s="8" customFormat="1" ht="90">
      <c r="A83" s="14">
        <f>VALUE(LEFT(Tabla2[[#This Row],[Producto]],SEARCH(" ",Tabla2[[#This Row],[Producto]])))</f>
        <v>202</v>
      </c>
      <c r="B83" s="7" t="s">
        <v>289</v>
      </c>
      <c r="C83" s="7"/>
      <c r="D83" s="7">
        <v>2</v>
      </c>
      <c r="E83" s="12">
        <v>4084</v>
      </c>
      <c r="F83" s="12">
        <v>8168</v>
      </c>
      <c r="G83" s="12">
        <v>4084</v>
      </c>
      <c r="H83" s="12">
        <v>4084</v>
      </c>
      <c r="I83" s="12">
        <v>4084</v>
      </c>
      <c r="J83" s="12">
        <v>4084</v>
      </c>
    </row>
    <row r="84" spans="1:10" s="10" customFormat="1" ht="15" customHeight="1">
      <c r="A84" s="14" t="e">
        <f>VALUE(LEFT(Tabla2[[#This Row],[Producto]],SEARCH(" ",Tabla2[[#This Row],[Producto]])))</f>
        <v>#VALUE!</v>
      </c>
      <c r="B84" s="9" t="s">
        <v>290</v>
      </c>
      <c r="C84" s="9"/>
      <c r="D84" s="9">
        <v>38207.660000000003</v>
      </c>
      <c r="E84" s="13">
        <v>5759.25</v>
      </c>
      <c r="F84" s="13">
        <v>220047614.13999999</v>
      </c>
      <c r="G84" s="9" t="s">
        <v>291</v>
      </c>
      <c r="H84" s="9" t="s">
        <v>291</v>
      </c>
      <c r="I84" s="9" t="s">
        <v>291</v>
      </c>
      <c r="J84" s="9" t="s">
        <v>291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H2" sqref="H2"/>
    </sheetView>
  </sheetViews>
  <sheetFormatPr baseColWidth="10" defaultRowHeight="15"/>
  <cols>
    <col min="1" max="1" width="9.28515625" customWidth="1"/>
    <col min="2" max="2" width="52" customWidth="1"/>
    <col min="3" max="3" width="8.140625" customWidth="1"/>
    <col min="4" max="4" width="33.85546875" customWidth="1"/>
    <col min="5" max="5" width="16.85546875" customWidth="1"/>
    <col min="6" max="6" width="15.5703125" customWidth="1"/>
    <col min="7" max="7" width="6.28515625" customWidth="1"/>
    <col min="8" max="8" width="13.42578125" bestFit="1" customWidth="1"/>
    <col min="9" max="10" width="10.42578125" customWidth="1"/>
    <col min="11" max="11" width="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325</v>
      </c>
      <c r="I1" s="1" t="s">
        <v>7</v>
      </c>
      <c r="J1" s="1" t="s">
        <v>8</v>
      </c>
      <c r="K1" s="1" t="s">
        <v>9</v>
      </c>
    </row>
    <row r="2" spans="1:11">
      <c r="A2" s="2">
        <v>202</v>
      </c>
      <c r="B2" t="s">
        <v>10</v>
      </c>
      <c r="C2" t="s">
        <v>11</v>
      </c>
      <c r="D2" t="s">
        <v>12</v>
      </c>
      <c r="E2" s="2">
        <f>IFERROR(VLOOKUP(VALUE(Tabla1[[#This Row],[Código]]),Tabla2[],5,FALSE),0)</f>
        <v>4084</v>
      </c>
      <c r="F2" s="2">
        <f>IFERROR(VLOOKUP(VALUE(Tabla1[[#This Row],[Código]]),Tabla3[],5,FALSE),0)</f>
        <v>0</v>
      </c>
      <c r="G2" s="2">
        <v>19</v>
      </c>
      <c r="H2" s="2" t="str">
        <f>CONCATENATE("Impuesto ",Tabla1[[#This Row],[IVA]],"%")</f>
        <v>Impuesto 19%</v>
      </c>
      <c r="I2" t="s">
        <v>13</v>
      </c>
      <c r="J2" t="s">
        <v>14</v>
      </c>
      <c r="K2" t="s">
        <v>15</v>
      </c>
    </row>
    <row r="3" spans="1:11">
      <c r="A3" s="2">
        <v>201</v>
      </c>
      <c r="B3" t="s">
        <v>16</v>
      </c>
      <c r="C3" t="s">
        <v>11</v>
      </c>
      <c r="D3" t="s">
        <v>17</v>
      </c>
      <c r="E3" s="2">
        <f>IFERROR(VLOOKUP(VALUE(Tabla1[[#This Row],[Código]]),Tabla2[],5,FALSE),0)</f>
        <v>0</v>
      </c>
      <c r="F3" s="2">
        <f>IFERROR(VLOOKUP(VALUE(Tabla1[[#This Row],[Código]]),Tabla3[],5,FALSE),0)</f>
        <v>0</v>
      </c>
      <c r="G3" s="2">
        <v>19</v>
      </c>
      <c r="H3" s="2" t="str">
        <f>CONCATENATE("Impuesto ",Tabla1[[#This Row],[IVA]],"%")</f>
        <v>Impuesto 19%</v>
      </c>
      <c r="I3" t="s">
        <v>18</v>
      </c>
      <c r="J3" t="s">
        <v>14</v>
      </c>
      <c r="K3" t="s">
        <v>15</v>
      </c>
    </row>
    <row r="4" spans="1:11">
      <c r="A4" s="2">
        <v>200</v>
      </c>
      <c r="B4" t="s">
        <v>19</v>
      </c>
      <c r="C4" t="s">
        <v>11</v>
      </c>
      <c r="D4" t="s">
        <v>20</v>
      </c>
      <c r="E4" s="2">
        <f>IFERROR(VLOOKUP(VALUE(Tabla1[[#This Row],[Código]]),Tabla2[],5,FALSE),0)</f>
        <v>100000</v>
      </c>
      <c r="F4" s="2">
        <f>IFERROR(VLOOKUP(VALUE(Tabla1[[#This Row],[Código]]),Tabla3[],5,FALSE),0)</f>
        <v>0</v>
      </c>
      <c r="G4" s="2">
        <v>19</v>
      </c>
      <c r="H4" s="2" t="str">
        <f>CONCATENATE("Impuesto ",Tabla1[[#This Row],[IVA]],"%")</f>
        <v>Impuesto 19%</v>
      </c>
      <c r="I4" t="s">
        <v>18</v>
      </c>
      <c r="J4" t="s">
        <v>14</v>
      </c>
      <c r="K4" t="s">
        <v>15</v>
      </c>
    </row>
    <row r="5" spans="1:11">
      <c r="A5" s="2">
        <v>199</v>
      </c>
      <c r="B5" t="s">
        <v>21</v>
      </c>
      <c r="C5" t="s">
        <v>11</v>
      </c>
      <c r="D5" t="s">
        <v>22</v>
      </c>
      <c r="E5" s="2">
        <f>IFERROR(VLOOKUP(VALUE(Tabla1[[#This Row],[Código]]),Tabla2[],5,FALSE),0)</f>
        <v>0</v>
      </c>
      <c r="F5" s="2">
        <f>IFERROR(VLOOKUP(VALUE(Tabla1[[#This Row],[Código]]),Tabla3[],5,FALSE),0)</f>
        <v>0</v>
      </c>
      <c r="G5" s="2">
        <v>0</v>
      </c>
      <c r="H5" s="2" t="str">
        <f>CONCATENATE("Impuesto ",Tabla1[[#This Row],[IVA]],"%")</f>
        <v>Impuesto 0%</v>
      </c>
      <c r="I5" t="s">
        <v>18</v>
      </c>
      <c r="J5" t="s">
        <v>14</v>
      </c>
      <c r="K5" t="s">
        <v>15</v>
      </c>
    </row>
    <row r="6" spans="1:11">
      <c r="A6" s="2">
        <v>198</v>
      </c>
      <c r="B6" t="s">
        <v>23</v>
      </c>
      <c r="C6" t="s">
        <v>24</v>
      </c>
      <c r="D6" t="s">
        <v>25</v>
      </c>
      <c r="E6" s="2">
        <f>IFERROR(VLOOKUP(VALUE(Tabla1[[#This Row],[Código]]),Tabla2[],5,FALSE),0)</f>
        <v>0</v>
      </c>
      <c r="F6" s="2">
        <f>IFERROR(VLOOKUP(VALUE(Tabla1[[#This Row],[Código]]),Tabla3[],5,FALSE),0)</f>
        <v>8918.44</v>
      </c>
      <c r="G6" s="2">
        <v>0</v>
      </c>
      <c r="H6" s="2" t="str">
        <f>CONCATENATE("Impuesto ",Tabla1[[#This Row],[IVA]],"%")</f>
        <v>Impuesto 0%</v>
      </c>
      <c r="I6" t="s">
        <v>13</v>
      </c>
      <c r="J6" t="s">
        <v>14</v>
      </c>
      <c r="K6" t="s">
        <v>15</v>
      </c>
    </row>
    <row r="7" spans="1:11">
      <c r="A7" s="2">
        <v>197</v>
      </c>
      <c r="B7" t="s">
        <v>26</v>
      </c>
      <c r="C7" t="s">
        <v>11</v>
      </c>
      <c r="D7" t="s">
        <v>27</v>
      </c>
      <c r="E7" s="2">
        <f>IFERROR(VLOOKUP(VALUE(Tabla1[[#This Row],[Código]]),Tabla2[],5,FALSE),0)</f>
        <v>90000</v>
      </c>
      <c r="F7" s="2">
        <f>IFERROR(VLOOKUP(VALUE(Tabla1[[#This Row],[Código]]),Tabla3[],5,FALSE),0)</f>
        <v>97000</v>
      </c>
      <c r="G7" s="2">
        <v>0</v>
      </c>
      <c r="H7" s="2" t="str">
        <f>CONCATENATE("Impuesto ",Tabla1[[#This Row],[IVA]],"%")</f>
        <v>Impuesto 0%</v>
      </c>
      <c r="I7" t="s">
        <v>13</v>
      </c>
      <c r="J7" t="s">
        <v>14</v>
      </c>
      <c r="K7" t="s">
        <v>15</v>
      </c>
    </row>
    <row r="8" spans="1:11">
      <c r="A8" s="2">
        <v>196</v>
      </c>
      <c r="B8" t="s">
        <v>28</v>
      </c>
      <c r="C8" t="s">
        <v>11</v>
      </c>
      <c r="D8" t="s">
        <v>29</v>
      </c>
      <c r="E8" s="2">
        <f>IFERROR(VLOOKUP(VALUE(Tabla1[[#This Row],[Código]]),Tabla2[],5,FALSE),0)</f>
        <v>0</v>
      </c>
      <c r="F8" s="2">
        <f>IFERROR(VLOOKUP(VALUE(Tabla1[[#This Row],[Código]]),Tabla3[],5,FALSE),0)</f>
        <v>0</v>
      </c>
      <c r="G8" s="2">
        <v>19</v>
      </c>
      <c r="H8" s="2" t="str">
        <f>CONCATENATE("Impuesto ",Tabla1[[#This Row],[IVA]],"%")</f>
        <v>Impuesto 19%</v>
      </c>
      <c r="I8" t="s">
        <v>13</v>
      </c>
      <c r="J8" t="s">
        <v>14</v>
      </c>
      <c r="K8" t="s">
        <v>15</v>
      </c>
    </row>
    <row r="9" spans="1:11">
      <c r="A9" s="2">
        <v>195</v>
      </c>
      <c r="B9" t="s">
        <v>30</v>
      </c>
      <c r="C9" t="s">
        <v>11</v>
      </c>
      <c r="D9" t="s">
        <v>31</v>
      </c>
      <c r="E9" s="2">
        <f>IFERROR(VLOOKUP(VALUE(Tabla1[[#This Row],[Código]]),Tabla2[],5,FALSE),0)</f>
        <v>0</v>
      </c>
      <c r="F9" s="2">
        <f>IFERROR(VLOOKUP(VALUE(Tabla1[[#This Row],[Código]]),Tabla3[],5,FALSE),0)</f>
        <v>46000</v>
      </c>
      <c r="G9" s="2">
        <v>0</v>
      </c>
      <c r="H9" s="2" t="str">
        <f>CONCATENATE("Impuesto ",Tabla1[[#This Row],[IVA]],"%")</f>
        <v>Impuesto 0%</v>
      </c>
      <c r="I9" t="s">
        <v>13</v>
      </c>
      <c r="J9" t="s">
        <v>14</v>
      </c>
      <c r="K9" t="s">
        <v>15</v>
      </c>
    </row>
    <row r="10" spans="1:11">
      <c r="A10" s="2">
        <v>194</v>
      </c>
      <c r="B10" t="s">
        <v>32</v>
      </c>
      <c r="C10" t="s">
        <v>11</v>
      </c>
      <c r="D10" t="s">
        <v>31</v>
      </c>
      <c r="E10" s="2">
        <f>IFERROR(VLOOKUP(VALUE(Tabla1[[#This Row],[Código]]),Tabla2[],5,FALSE),0)</f>
        <v>0</v>
      </c>
      <c r="F10" s="2">
        <f>IFERROR(VLOOKUP(VALUE(Tabla1[[#This Row],[Código]]),Tabla3[],5,FALSE),0)</f>
        <v>17500</v>
      </c>
      <c r="G10" s="2">
        <v>0</v>
      </c>
      <c r="H10" s="2" t="str">
        <f>CONCATENATE("Impuesto ",Tabla1[[#This Row],[IVA]],"%")</f>
        <v>Impuesto 0%</v>
      </c>
      <c r="I10" t="s">
        <v>13</v>
      </c>
      <c r="J10" t="s">
        <v>14</v>
      </c>
      <c r="K10" t="s">
        <v>15</v>
      </c>
    </row>
    <row r="11" spans="1:11">
      <c r="A11" s="2">
        <v>193</v>
      </c>
      <c r="B11" t="s">
        <v>33</v>
      </c>
      <c r="C11" t="s">
        <v>11</v>
      </c>
      <c r="D11" t="s">
        <v>31</v>
      </c>
      <c r="E11" s="2">
        <f>IFERROR(VLOOKUP(VALUE(Tabla1[[#This Row],[Código]]),Tabla2[],5,FALSE),0)</f>
        <v>0</v>
      </c>
      <c r="F11" s="2">
        <f>IFERROR(VLOOKUP(VALUE(Tabla1[[#This Row],[Código]]),Tabla3[],5,FALSE),0)</f>
        <v>11500</v>
      </c>
      <c r="G11" s="2">
        <v>0</v>
      </c>
      <c r="H11" s="2" t="str">
        <f>CONCATENATE("Impuesto ",Tabla1[[#This Row],[IVA]],"%")</f>
        <v>Impuesto 0%</v>
      </c>
      <c r="I11" t="s">
        <v>13</v>
      </c>
      <c r="J11" t="s">
        <v>14</v>
      </c>
      <c r="K11" t="s">
        <v>15</v>
      </c>
    </row>
    <row r="12" spans="1:11">
      <c r="A12" s="2">
        <v>192</v>
      </c>
      <c r="B12" t="s">
        <v>34</v>
      </c>
      <c r="C12" t="s">
        <v>11</v>
      </c>
      <c r="D12" t="s">
        <v>31</v>
      </c>
      <c r="E12" s="2">
        <f>IFERROR(VLOOKUP(VALUE(Tabla1[[#This Row],[Código]]),Tabla2[],5,FALSE),0)</f>
        <v>0</v>
      </c>
      <c r="F12" s="2">
        <f>IFERROR(VLOOKUP(VALUE(Tabla1[[#This Row],[Código]]),Tabla3[],5,FALSE),0)</f>
        <v>9000</v>
      </c>
      <c r="G12" s="2">
        <v>0</v>
      </c>
      <c r="H12" s="2" t="str">
        <f>CONCATENATE("Impuesto ",Tabla1[[#This Row],[IVA]],"%")</f>
        <v>Impuesto 0%</v>
      </c>
      <c r="I12" t="s">
        <v>13</v>
      </c>
      <c r="J12" t="s">
        <v>14</v>
      </c>
      <c r="K12" t="s">
        <v>15</v>
      </c>
    </row>
    <row r="13" spans="1:11">
      <c r="A13" s="2">
        <v>191</v>
      </c>
      <c r="B13" t="s">
        <v>35</v>
      </c>
      <c r="C13" t="s">
        <v>11</v>
      </c>
      <c r="D13" t="s">
        <v>29</v>
      </c>
      <c r="E13" s="3">
        <f>IFERROR(VLOOKUP(VALUE(Tabla1[[#This Row],[Código]]),Tabla2[],5,FALSE),0)</f>
        <v>0</v>
      </c>
      <c r="F13" s="2">
        <f>IFERROR(VLOOKUP(VALUE(Tabla1[[#This Row],[Código]]),Tabla3[],5,FALSE),0)</f>
        <v>0</v>
      </c>
      <c r="G13" s="2">
        <v>19</v>
      </c>
      <c r="H13" s="2" t="str">
        <f>CONCATENATE("Impuesto ",Tabla1[[#This Row],[IVA]],"%")</f>
        <v>Impuesto 19%</v>
      </c>
      <c r="I13" t="s">
        <v>13</v>
      </c>
      <c r="J13" t="s">
        <v>14</v>
      </c>
      <c r="K13" t="s">
        <v>15</v>
      </c>
    </row>
    <row r="14" spans="1:11">
      <c r="A14" s="2">
        <v>190</v>
      </c>
      <c r="B14" t="s">
        <v>36</v>
      </c>
      <c r="C14" t="s">
        <v>11</v>
      </c>
      <c r="D14" t="s">
        <v>37</v>
      </c>
      <c r="E14" s="2">
        <f>IFERROR(VLOOKUP(VALUE(Tabla1[[#This Row],[Código]]),Tabla2[],5,FALSE),0)</f>
        <v>9327.73</v>
      </c>
      <c r="F14" s="2">
        <f>IFERROR(VLOOKUP(VALUE(Tabla1[[#This Row],[Código]]),Tabla3[],5,FALSE),0)</f>
        <v>9747.9</v>
      </c>
      <c r="G14" s="2">
        <v>19</v>
      </c>
      <c r="H14" s="2" t="str">
        <f>CONCATENATE("Impuesto ",Tabla1[[#This Row],[IVA]],"%")</f>
        <v>Impuesto 19%</v>
      </c>
      <c r="I14" t="s">
        <v>13</v>
      </c>
      <c r="J14" t="s">
        <v>14</v>
      </c>
      <c r="K14" t="s">
        <v>15</v>
      </c>
    </row>
    <row r="15" spans="1:11">
      <c r="A15" s="2">
        <v>189</v>
      </c>
      <c r="B15" t="s">
        <v>38</v>
      </c>
      <c r="C15" t="s">
        <v>11</v>
      </c>
      <c r="D15" t="s">
        <v>31</v>
      </c>
      <c r="E15" s="2">
        <f>IFERROR(VLOOKUP(VALUE(Tabla1[[#This Row],[Código]]),Tabla2[],5,FALSE),0)</f>
        <v>0</v>
      </c>
      <c r="F15" s="2">
        <f>IFERROR(VLOOKUP(VALUE(Tabla1[[#This Row],[Código]]),Tabla3[],5,FALSE),0)</f>
        <v>0</v>
      </c>
      <c r="G15" s="2">
        <v>19</v>
      </c>
      <c r="H15" s="2" t="str">
        <f>CONCATENATE("Impuesto ",Tabla1[[#This Row],[IVA]],"%")</f>
        <v>Impuesto 19%</v>
      </c>
      <c r="I15" t="s">
        <v>13</v>
      </c>
      <c r="J15" t="s">
        <v>14</v>
      </c>
      <c r="K15" t="s">
        <v>15</v>
      </c>
    </row>
    <row r="16" spans="1:11">
      <c r="A16" s="2">
        <v>188</v>
      </c>
      <c r="B16" t="s">
        <v>39</v>
      </c>
      <c r="C16" t="s">
        <v>11</v>
      </c>
      <c r="D16" t="s">
        <v>40</v>
      </c>
      <c r="E16" s="3">
        <f>IFERROR(VLOOKUP(VALUE(Tabla1[[#This Row],[Código]]),Tabla2[],5,FALSE),0)</f>
        <v>0</v>
      </c>
      <c r="F16" s="2">
        <f>IFERROR(VLOOKUP(VALUE(Tabla1[[#This Row],[Código]]),Tabla3[],5,FALSE),0)</f>
        <v>0</v>
      </c>
      <c r="G16" s="2">
        <v>0</v>
      </c>
      <c r="H16" s="2" t="str">
        <f>CONCATENATE("Impuesto ",Tabla1[[#This Row],[IVA]],"%")</f>
        <v>Impuesto 0%</v>
      </c>
      <c r="I16" t="s">
        <v>13</v>
      </c>
      <c r="J16" t="s">
        <v>14</v>
      </c>
      <c r="K16" t="s">
        <v>15</v>
      </c>
    </row>
    <row r="17" spans="1:11">
      <c r="A17" s="2">
        <v>187</v>
      </c>
      <c r="B17" t="s">
        <v>41</v>
      </c>
      <c r="C17" t="s">
        <v>11</v>
      </c>
      <c r="D17" t="s">
        <v>29</v>
      </c>
      <c r="E17" s="2">
        <f>IFERROR(VLOOKUP(VALUE(Tabla1[[#This Row],[Código]]),Tabla2[],5,FALSE),0)</f>
        <v>0</v>
      </c>
      <c r="F17" s="2">
        <f>IFERROR(VLOOKUP(VALUE(Tabla1[[#This Row],[Código]]),Tabla3[],5,FALSE),0)</f>
        <v>0</v>
      </c>
      <c r="G17" s="2">
        <v>19</v>
      </c>
      <c r="H17" s="2" t="str">
        <f>CONCATENATE("Impuesto ",Tabla1[[#This Row],[IVA]],"%")</f>
        <v>Impuesto 19%</v>
      </c>
      <c r="I17" t="s">
        <v>13</v>
      </c>
      <c r="J17" t="s">
        <v>14</v>
      </c>
      <c r="K17" t="s">
        <v>15</v>
      </c>
    </row>
    <row r="18" spans="1:11">
      <c r="A18" s="2">
        <v>186</v>
      </c>
      <c r="B18" t="s">
        <v>42</v>
      </c>
      <c r="C18" t="s">
        <v>43</v>
      </c>
      <c r="D18" t="s">
        <v>31</v>
      </c>
      <c r="E18" s="2">
        <f>IFERROR(VLOOKUP(VALUE(Tabla1[[#This Row],[Código]]),Tabla2[],5,FALSE),0)</f>
        <v>0</v>
      </c>
      <c r="F18" s="3">
        <f>IFERROR(VLOOKUP(VALUE(Tabla1[[#This Row],[Código]]),Tabla3[],5,FALSE),0)</f>
        <v>0</v>
      </c>
      <c r="G18" s="2">
        <v>0</v>
      </c>
      <c r="H18" s="2" t="str">
        <f>CONCATENATE("Impuesto ",Tabla1[[#This Row],[IVA]],"%")</f>
        <v>Impuesto 0%</v>
      </c>
      <c r="I18" t="s">
        <v>13</v>
      </c>
      <c r="J18" t="s">
        <v>14</v>
      </c>
      <c r="K18" t="s">
        <v>15</v>
      </c>
    </row>
    <row r="19" spans="1:11">
      <c r="A19" s="2">
        <v>185</v>
      </c>
      <c r="B19" t="s">
        <v>44</v>
      </c>
      <c r="C19" t="s">
        <v>11</v>
      </c>
      <c r="D19" t="s">
        <v>31</v>
      </c>
      <c r="E19" s="2">
        <f>IFERROR(VLOOKUP(VALUE(Tabla1[[#This Row],[Código]]),Tabla2[],5,FALSE),0)</f>
        <v>0</v>
      </c>
      <c r="F19" s="2">
        <f>IFERROR(VLOOKUP(VALUE(Tabla1[[#This Row],[Código]]),Tabla3[],5,FALSE),0)</f>
        <v>0</v>
      </c>
      <c r="G19" s="2">
        <v>19</v>
      </c>
      <c r="H19" s="2" t="str">
        <f>CONCATENATE("Impuesto ",Tabla1[[#This Row],[IVA]],"%")</f>
        <v>Impuesto 19%</v>
      </c>
      <c r="I19" t="s">
        <v>13</v>
      </c>
      <c r="J19" t="s">
        <v>14</v>
      </c>
      <c r="K19" t="s">
        <v>15</v>
      </c>
    </row>
    <row r="20" spans="1:11">
      <c r="A20" s="2">
        <v>184</v>
      </c>
      <c r="B20" t="s">
        <v>45</v>
      </c>
      <c r="C20" t="s">
        <v>43</v>
      </c>
      <c r="D20" t="s">
        <v>31</v>
      </c>
      <c r="E20" s="2">
        <f>IFERROR(VLOOKUP(VALUE(Tabla1[[#This Row],[Código]]),Tabla2[],5,FALSE),0)</f>
        <v>0</v>
      </c>
      <c r="F20" s="3">
        <f>IFERROR(VLOOKUP(VALUE(Tabla1[[#This Row],[Código]]),Tabla3[],5,FALSE),0)</f>
        <v>0</v>
      </c>
      <c r="G20" s="2">
        <v>0</v>
      </c>
      <c r="H20" s="2" t="str">
        <f>CONCATENATE("Impuesto ",Tabla1[[#This Row],[IVA]],"%")</f>
        <v>Impuesto 0%</v>
      </c>
      <c r="I20" t="s">
        <v>13</v>
      </c>
      <c r="J20" t="s">
        <v>14</v>
      </c>
      <c r="K20" t="s">
        <v>15</v>
      </c>
    </row>
    <row r="21" spans="1:11">
      <c r="A21" s="2">
        <v>182</v>
      </c>
      <c r="B21" t="s">
        <v>46</v>
      </c>
      <c r="C21" t="s">
        <v>11</v>
      </c>
      <c r="D21" t="s">
        <v>31</v>
      </c>
      <c r="E21" s="2">
        <f>IFERROR(VLOOKUP(VALUE(Tabla1[[#This Row],[Código]]),Tabla2[],5,FALSE),0)</f>
        <v>0</v>
      </c>
      <c r="F21" s="2">
        <f>IFERROR(VLOOKUP(VALUE(Tabla1[[#This Row],[Código]]),Tabla3[],5,FALSE),0)</f>
        <v>0</v>
      </c>
      <c r="G21" s="2">
        <v>19</v>
      </c>
      <c r="H21" s="2" t="str">
        <f>CONCATENATE("Impuesto ",Tabla1[[#This Row],[IVA]],"%")</f>
        <v>Impuesto 19%</v>
      </c>
      <c r="I21" t="s">
        <v>13</v>
      </c>
      <c r="J21" t="s">
        <v>14</v>
      </c>
      <c r="K21" t="s">
        <v>15</v>
      </c>
    </row>
    <row r="22" spans="1:11">
      <c r="A22" s="2">
        <v>181</v>
      </c>
      <c r="B22" t="s">
        <v>47</v>
      </c>
      <c r="C22" t="s">
        <v>11</v>
      </c>
      <c r="D22" t="s">
        <v>48</v>
      </c>
      <c r="E22" s="2">
        <f>IFERROR(VLOOKUP(VALUE(Tabla1[[#This Row],[Código]]),Tabla2[],5,FALSE),0)</f>
        <v>0</v>
      </c>
      <c r="F22" s="2">
        <f>IFERROR(VLOOKUP(VALUE(Tabla1[[#This Row],[Código]]),Tabla3[],5,FALSE),0)</f>
        <v>0</v>
      </c>
      <c r="G22" s="2">
        <v>0</v>
      </c>
      <c r="H22" s="2" t="str">
        <f>CONCATENATE("Impuesto ",Tabla1[[#This Row],[IVA]],"%")</f>
        <v>Impuesto 0%</v>
      </c>
      <c r="I22" t="s">
        <v>18</v>
      </c>
      <c r="J22" t="s">
        <v>14</v>
      </c>
      <c r="K22" t="s">
        <v>15</v>
      </c>
    </row>
    <row r="23" spans="1:11">
      <c r="A23" s="2">
        <v>180</v>
      </c>
      <c r="B23" t="s">
        <v>49</v>
      </c>
      <c r="C23" t="s">
        <v>11</v>
      </c>
      <c r="D23" t="s">
        <v>50</v>
      </c>
      <c r="E23" s="2">
        <f>IFERROR(VLOOKUP(VALUE(Tabla1[[#This Row],[Código]]),Tabla2[],5,FALSE),0)</f>
        <v>8095.24</v>
      </c>
      <c r="F23" s="2">
        <f>IFERROR(VLOOKUP(VALUE(Tabla1[[#This Row],[Código]]),Tabla3[],5,FALSE),0)</f>
        <v>0</v>
      </c>
      <c r="G23" s="2">
        <v>5</v>
      </c>
      <c r="H23" s="2" t="str">
        <f>CONCATENATE("Impuesto ",Tabla1[[#This Row],[IVA]],"%")</f>
        <v>Impuesto 5%</v>
      </c>
      <c r="I23" t="s">
        <v>13</v>
      </c>
      <c r="J23" t="s">
        <v>14</v>
      </c>
      <c r="K23" t="s">
        <v>15</v>
      </c>
    </row>
    <row r="24" spans="1:11">
      <c r="A24" s="2">
        <v>179</v>
      </c>
      <c r="B24" t="s">
        <v>51</v>
      </c>
      <c r="C24" t="s">
        <v>11</v>
      </c>
      <c r="D24" t="s">
        <v>27</v>
      </c>
      <c r="E24" s="2">
        <f>IFERROR(VLOOKUP(VALUE(Tabla1[[#This Row],[Código]]),Tabla2[],5,FALSE),0)</f>
        <v>0</v>
      </c>
      <c r="F24" s="2">
        <f>IFERROR(VLOOKUP(VALUE(Tabla1[[#This Row],[Código]]),Tabla3[],5,FALSE),0)</f>
        <v>0</v>
      </c>
      <c r="G24" s="2">
        <v>0</v>
      </c>
      <c r="H24" s="2" t="str">
        <f>CONCATENATE("Impuesto ",Tabla1[[#This Row],[IVA]],"%")</f>
        <v>Impuesto 0%</v>
      </c>
      <c r="I24" t="s">
        <v>13</v>
      </c>
      <c r="J24" t="s">
        <v>14</v>
      </c>
      <c r="K24" t="s">
        <v>15</v>
      </c>
    </row>
    <row r="25" spans="1:11">
      <c r="A25" s="2">
        <v>178</v>
      </c>
      <c r="B25" t="s">
        <v>52</v>
      </c>
      <c r="C25" t="s">
        <v>11</v>
      </c>
      <c r="D25" t="s">
        <v>27</v>
      </c>
      <c r="E25" s="2">
        <f>IFERROR(VLOOKUP(VALUE(Tabla1[[#This Row],[Código]]),Tabla2[],5,FALSE),0)</f>
        <v>0</v>
      </c>
      <c r="F25" s="2">
        <f>IFERROR(VLOOKUP(VALUE(Tabla1[[#This Row],[Código]]),Tabla3[],5,FALSE),0)</f>
        <v>0</v>
      </c>
      <c r="G25" s="2">
        <v>0</v>
      </c>
      <c r="H25" s="2" t="str">
        <f>CONCATENATE("Impuesto ",Tabla1[[#This Row],[IVA]],"%")</f>
        <v>Impuesto 0%</v>
      </c>
      <c r="I25" t="s">
        <v>13</v>
      </c>
      <c r="J25" t="s">
        <v>14</v>
      </c>
      <c r="K25" t="s">
        <v>15</v>
      </c>
    </row>
    <row r="26" spans="1:11">
      <c r="A26" s="2">
        <v>177</v>
      </c>
      <c r="B26" t="s">
        <v>53</v>
      </c>
      <c r="C26" t="s">
        <v>11</v>
      </c>
      <c r="D26" t="s">
        <v>27</v>
      </c>
      <c r="E26" s="2">
        <f>IFERROR(VLOOKUP(VALUE(Tabla1[[#This Row],[Código]]),Tabla2[],5,FALSE),0)</f>
        <v>0</v>
      </c>
      <c r="F26" s="2">
        <f>IFERROR(VLOOKUP(VALUE(Tabla1[[#This Row],[Código]]),Tabla3[],5,FALSE),0)</f>
        <v>0</v>
      </c>
      <c r="G26" s="2">
        <v>19</v>
      </c>
      <c r="H26" s="2" t="str">
        <f>CONCATENATE("Impuesto ",Tabla1[[#This Row],[IVA]],"%")</f>
        <v>Impuesto 19%</v>
      </c>
      <c r="I26" t="s">
        <v>13</v>
      </c>
      <c r="J26" t="s">
        <v>14</v>
      </c>
      <c r="K26" t="s">
        <v>15</v>
      </c>
    </row>
    <row r="27" spans="1:11">
      <c r="A27" s="2">
        <v>175</v>
      </c>
      <c r="B27" t="s">
        <v>54</v>
      </c>
      <c r="C27" t="s">
        <v>11</v>
      </c>
      <c r="D27" t="s">
        <v>40</v>
      </c>
      <c r="E27" s="2">
        <f>IFERROR(VLOOKUP(VALUE(Tabla1[[#This Row],[Código]]),Tabla2[],5,FALSE),0)</f>
        <v>0</v>
      </c>
      <c r="F27" s="2">
        <f>IFERROR(VLOOKUP(VALUE(Tabla1[[#This Row],[Código]]),Tabla3[],5,FALSE),0)</f>
        <v>3959.52</v>
      </c>
      <c r="G27" s="2">
        <v>0</v>
      </c>
      <c r="H27" s="2" t="str">
        <f>CONCATENATE("Impuesto ",Tabla1[[#This Row],[IVA]],"%")</f>
        <v>Impuesto 0%</v>
      </c>
      <c r="I27" t="s">
        <v>13</v>
      </c>
      <c r="J27" t="s">
        <v>14</v>
      </c>
      <c r="K27" t="s">
        <v>15</v>
      </c>
    </row>
    <row r="28" spans="1:11">
      <c r="A28" s="2">
        <v>174</v>
      </c>
      <c r="B28" t="s">
        <v>55</v>
      </c>
      <c r="C28" t="s">
        <v>11</v>
      </c>
      <c r="D28" t="s">
        <v>29</v>
      </c>
      <c r="E28" s="2">
        <f>IFERROR(VLOOKUP(VALUE(Tabla1[[#This Row],[Código]]),Tabla2[],5,FALSE),0)</f>
        <v>0</v>
      </c>
      <c r="F28" s="2">
        <f>IFERROR(VLOOKUP(VALUE(Tabla1[[#This Row],[Código]]),Tabla3[],5,FALSE),0)</f>
        <v>0</v>
      </c>
      <c r="G28" s="2">
        <v>19</v>
      </c>
      <c r="H28" s="2" t="str">
        <f>CONCATENATE("Impuesto ",Tabla1[[#This Row],[IVA]],"%")</f>
        <v>Impuesto 19%</v>
      </c>
      <c r="I28" t="s">
        <v>13</v>
      </c>
      <c r="J28" t="s">
        <v>14</v>
      </c>
      <c r="K28" t="s">
        <v>15</v>
      </c>
    </row>
    <row r="29" spans="1:11">
      <c r="A29" s="2">
        <v>173</v>
      </c>
      <c r="B29" t="s">
        <v>56</v>
      </c>
      <c r="C29" t="s">
        <v>11</v>
      </c>
      <c r="D29" t="s">
        <v>56</v>
      </c>
      <c r="E29" s="2">
        <f>IFERROR(VLOOKUP(VALUE(Tabla1[[#This Row],[Código]]),Tabla2[],5,FALSE),0)</f>
        <v>0</v>
      </c>
      <c r="F29" s="2">
        <f>IFERROR(VLOOKUP(VALUE(Tabla1[[#This Row],[Código]]),Tabla3[],5,FALSE),0)</f>
        <v>2333.33</v>
      </c>
      <c r="G29" s="2">
        <v>0</v>
      </c>
      <c r="H29" s="2" t="str">
        <f>CONCATENATE("Impuesto ",Tabla1[[#This Row],[IVA]],"%")</f>
        <v>Impuesto 0%</v>
      </c>
      <c r="I29" t="s">
        <v>18</v>
      </c>
      <c r="J29" t="s">
        <v>14</v>
      </c>
      <c r="K29" t="s">
        <v>15</v>
      </c>
    </row>
    <row r="30" spans="1:11">
      <c r="A30" s="2">
        <v>172</v>
      </c>
      <c r="B30" t="s">
        <v>57</v>
      </c>
      <c r="C30" t="s">
        <v>11</v>
      </c>
      <c r="D30" t="s">
        <v>29</v>
      </c>
      <c r="E30" s="2">
        <f>IFERROR(VLOOKUP(VALUE(Tabla1[[#This Row],[Código]]),Tabla2[],5,FALSE),0)</f>
        <v>0</v>
      </c>
      <c r="F30" s="2">
        <f>IFERROR(VLOOKUP(VALUE(Tabla1[[#This Row],[Código]]),Tabla3[],5,FALSE),0)</f>
        <v>0</v>
      </c>
      <c r="G30" s="2">
        <v>19</v>
      </c>
      <c r="H30" s="2" t="str">
        <f>CONCATENATE("Impuesto ",Tabla1[[#This Row],[IVA]],"%")</f>
        <v>Impuesto 19%</v>
      </c>
      <c r="I30" t="s">
        <v>13</v>
      </c>
      <c r="J30" t="s">
        <v>14</v>
      </c>
      <c r="K30" t="s">
        <v>15</v>
      </c>
    </row>
    <row r="31" spans="1:11">
      <c r="A31" s="2">
        <v>171</v>
      </c>
      <c r="B31" t="s">
        <v>58</v>
      </c>
      <c r="C31" t="s">
        <v>24</v>
      </c>
      <c r="D31" t="s">
        <v>29</v>
      </c>
      <c r="E31" s="3">
        <f>IFERROR(VLOOKUP(VALUE(Tabla1[[#This Row],[Código]]),Tabla2[],5,FALSE),0)</f>
        <v>15097.36</v>
      </c>
      <c r="F31" s="2">
        <f>IFERROR(VLOOKUP(VALUE(Tabla1[[#This Row],[Código]]),Tabla3[],5,FALSE),0)</f>
        <v>16800</v>
      </c>
      <c r="G31" s="2">
        <v>0</v>
      </c>
      <c r="H31" s="2" t="str">
        <f>CONCATENATE("Impuesto ",Tabla1[[#This Row],[IVA]],"%")</f>
        <v>Impuesto 0%</v>
      </c>
      <c r="I31" t="s">
        <v>13</v>
      </c>
      <c r="J31" t="s">
        <v>14</v>
      </c>
      <c r="K31" t="s">
        <v>15</v>
      </c>
    </row>
    <row r="32" spans="1:11">
      <c r="A32" s="2">
        <v>170</v>
      </c>
      <c r="B32" t="s">
        <v>59</v>
      </c>
      <c r="C32" t="s">
        <v>11</v>
      </c>
      <c r="D32" t="s">
        <v>60</v>
      </c>
      <c r="E32" s="2">
        <f>IFERROR(VLOOKUP(VALUE(Tabla1[[#This Row],[Código]]),Tabla2[],5,FALSE),0)</f>
        <v>6532.23</v>
      </c>
      <c r="F32" s="2">
        <f>IFERROR(VLOOKUP(VALUE(Tabla1[[#This Row],[Código]]),Tabla3[],5,FALSE),0)</f>
        <v>7142.86</v>
      </c>
      <c r="G32" s="2">
        <v>19</v>
      </c>
      <c r="H32" s="2" t="str">
        <f>CONCATENATE("Impuesto ",Tabla1[[#This Row],[IVA]],"%")</f>
        <v>Impuesto 19%</v>
      </c>
      <c r="I32" t="s">
        <v>13</v>
      </c>
      <c r="J32" t="s">
        <v>14</v>
      </c>
      <c r="K32" t="s">
        <v>15</v>
      </c>
    </row>
    <row r="33" spans="1:11">
      <c r="A33" s="2">
        <v>169</v>
      </c>
      <c r="B33" t="s">
        <v>61</v>
      </c>
      <c r="C33" t="s">
        <v>11</v>
      </c>
      <c r="D33" t="s">
        <v>40</v>
      </c>
      <c r="E33" s="2">
        <f>IFERROR(VLOOKUP(VALUE(Tabla1[[#This Row],[Código]]),Tabla2[],5,FALSE),0)</f>
        <v>0</v>
      </c>
      <c r="F33" s="2">
        <f>IFERROR(VLOOKUP(VALUE(Tabla1[[#This Row],[Código]]),Tabla3[],5,FALSE),0)</f>
        <v>0</v>
      </c>
      <c r="G33" s="2">
        <v>0</v>
      </c>
      <c r="H33" s="2" t="str">
        <f>CONCATENATE("Impuesto ",Tabla1[[#This Row],[IVA]],"%")</f>
        <v>Impuesto 0%</v>
      </c>
      <c r="I33" t="s">
        <v>13</v>
      </c>
      <c r="J33" t="s">
        <v>62</v>
      </c>
      <c r="K33" t="s">
        <v>15</v>
      </c>
    </row>
    <row r="34" spans="1:11">
      <c r="A34" s="2">
        <v>168</v>
      </c>
      <c r="B34" t="s">
        <v>63</v>
      </c>
      <c r="C34" t="s">
        <v>11</v>
      </c>
      <c r="D34" t="s">
        <v>40</v>
      </c>
      <c r="E34" s="2">
        <f>IFERROR(VLOOKUP(VALUE(Tabla1[[#This Row],[Código]]),Tabla2[],5,FALSE),0)</f>
        <v>0</v>
      </c>
      <c r="F34" s="2">
        <f>IFERROR(VLOOKUP(VALUE(Tabla1[[#This Row],[Código]]),Tabla3[],5,FALSE),0)</f>
        <v>0</v>
      </c>
      <c r="G34" s="2">
        <v>0</v>
      </c>
      <c r="H34" s="2" t="str">
        <f>CONCATENATE("Impuesto ",Tabla1[[#This Row],[IVA]],"%")</f>
        <v>Impuesto 0%</v>
      </c>
      <c r="I34" t="s">
        <v>13</v>
      </c>
      <c r="J34" t="s">
        <v>14</v>
      </c>
      <c r="K34" t="s">
        <v>15</v>
      </c>
    </row>
    <row r="35" spans="1:11">
      <c r="A35" s="2">
        <v>167</v>
      </c>
      <c r="B35" t="s">
        <v>64</v>
      </c>
      <c r="C35" t="s">
        <v>11</v>
      </c>
      <c r="D35" t="s">
        <v>29</v>
      </c>
      <c r="E35" s="2">
        <f>IFERROR(VLOOKUP(VALUE(Tabla1[[#This Row],[Código]]),Tabla2[],5,FALSE),0)</f>
        <v>0</v>
      </c>
      <c r="F35" s="3">
        <f>IFERROR(VLOOKUP(VALUE(Tabla1[[#This Row],[Código]]),Tabla3[],5,FALSE),0)</f>
        <v>0</v>
      </c>
      <c r="G35" s="2">
        <v>19</v>
      </c>
      <c r="H35" s="2" t="str">
        <f>CONCATENATE("Impuesto ",Tabla1[[#This Row],[IVA]],"%")</f>
        <v>Impuesto 19%</v>
      </c>
      <c r="I35" t="s">
        <v>13</v>
      </c>
      <c r="J35" t="s">
        <v>14</v>
      </c>
      <c r="K35" t="s">
        <v>15</v>
      </c>
    </row>
    <row r="36" spans="1:11">
      <c r="A36" s="2">
        <v>166</v>
      </c>
      <c r="B36" t="s">
        <v>65</v>
      </c>
      <c r="C36" t="s">
        <v>11</v>
      </c>
      <c r="D36" t="s">
        <v>60</v>
      </c>
      <c r="E36" s="2">
        <f>IFERROR(VLOOKUP(VALUE(Tabla1[[#This Row],[Código]]),Tabla2[],5,FALSE),0)</f>
        <v>0</v>
      </c>
      <c r="F36" s="3">
        <f>IFERROR(VLOOKUP(VALUE(Tabla1[[#This Row],[Código]]),Tabla3[],5,FALSE),0)</f>
        <v>0</v>
      </c>
      <c r="G36" s="2">
        <v>5</v>
      </c>
      <c r="H36" s="2" t="str">
        <f>CONCATENATE("Impuesto ",Tabla1[[#This Row],[IVA]],"%")</f>
        <v>Impuesto 5%</v>
      </c>
      <c r="I36" t="s">
        <v>13</v>
      </c>
      <c r="J36" t="s">
        <v>62</v>
      </c>
      <c r="K36" t="s">
        <v>15</v>
      </c>
    </row>
    <row r="37" spans="1:11">
      <c r="A37" s="2">
        <v>165</v>
      </c>
      <c r="B37" t="s">
        <v>66</v>
      </c>
      <c r="C37" t="s">
        <v>11</v>
      </c>
      <c r="D37" t="s">
        <v>29</v>
      </c>
      <c r="E37" s="2">
        <f>IFERROR(VLOOKUP(VALUE(Tabla1[[#This Row],[Código]]),Tabla2[],5,FALSE),0)</f>
        <v>0</v>
      </c>
      <c r="F37" s="2">
        <f>IFERROR(VLOOKUP(VALUE(Tabla1[[#This Row],[Código]]),Tabla3[],5,FALSE),0)</f>
        <v>16800</v>
      </c>
      <c r="G37" s="2">
        <v>0</v>
      </c>
      <c r="H37" s="2" t="str">
        <f>CONCATENATE("Impuesto ",Tabla1[[#This Row],[IVA]],"%")</f>
        <v>Impuesto 0%</v>
      </c>
      <c r="I37" t="s">
        <v>13</v>
      </c>
      <c r="J37" t="s">
        <v>14</v>
      </c>
      <c r="K37" t="s">
        <v>15</v>
      </c>
    </row>
    <row r="38" spans="1:11">
      <c r="A38" s="2">
        <v>164</v>
      </c>
      <c r="B38" t="s">
        <v>67</v>
      </c>
      <c r="C38" t="s">
        <v>11</v>
      </c>
      <c r="D38" t="s">
        <v>40</v>
      </c>
      <c r="E38" s="2">
        <f>IFERROR(VLOOKUP(VALUE(Tabla1[[#This Row],[Código]]),Tabla2[],5,FALSE),0)</f>
        <v>800</v>
      </c>
      <c r="F38" s="2">
        <f>IFERROR(VLOOKUP(VALUE(Tabla1[[#This Row],[Código]]),Tabla3[],5,FALSE),0)</f>
        <v>1188.8399999999999</v>
      </c>
      <c r="G38" s="2">
        <v>0</v>
      </c>
      <c r="H38" s="2" t="str">
        <f>CONCATENATE("Impuesto ",Tabla1[[#This Row],[IVA]],"%")</f>
        <v>Impuesto 0%</v>
      </c>
      <c r="I38" t="s">
        <v>13</v>
      </c>
      <c r="J38" t="s">
        <v>14</v>
      </c>
      <c r="K38" t="s">
        <v>15</v>
      </c>
    </row>
    <row r="39" spans="1:11">
      <c r="A39" s="2">
        <v>163</v>
      </c>
      <c r="B39" t="s">
        <v>68</v>
      </c>
      <c r="C39" t="s">
        <v>24</v>
      </c>
      <c r="D39" t="s">
        <v>40</v>
      </c>
      <c r="E39" s="2">
        <f>IFERROR(VLOOKUP(VALUE(Tabla1[[#This Row],[Código]]),Tabla2[],5,FALSE),0)</f>
        <v>0</v>
      </c>
      <c r="F39" s="2">
        <f>IFERROR(VLOOKUP(VALUE(Tabla1[[#This Row],[Código]]),Tabla3[],5,FALSE),0)</f>
        <v>0</v>
      </c>
      <c r="G39" s="2">
        <v>0</v>
      </c>
      <c r="H39" s="2" t="str">
        <f>CONCATENATE("Impuesto ",Tabla1[[#This Row],[IVA]],"%")</f>
        <v>Impuesto 0%</v>
      </c>
      <c r="I39" t="s">
        <v>13</v>
      </c>
      <c r="J39" t="s">
        <v>14</v>
      </c>
      <c r="K39" t="s">
        <v>15</v>
      </c>
    </row>
    <row r="40" spans="1:11">
      <c r="A40" s="2">
        <v>162</v>
      </c>
      <c r="B40" t="s">
        <v>69</v>
      </c>
      <c r="C40" t="s">
        <v>24</v>
      </c>
      <c r="D40" t="s">
        <v>40</v>
      </c>
      <c r="E40" s="2">
        <f>IFERROR(VLOOKUP(VALUE(Tabla1[[#This Row],[Código]]),Tabla2[],5,FALSE),0)</f>
        <v>0</v>
      </c>
      <c r="F40" s="2">
        <f>IFERROR(VLOOKUP(VALUE(Tabla1[[#This Row],[Código]]),Tabla3[],5,FALSE),0)</f>
        <v>0</v>
      </c>
      <c r="G40" s="2">
        <v>0</v>
      </c>
      <c r="H40" s="2" t="str">
        <f>CONCATENATE("Impuesto ",Tabla1[[#This Row],[IVA]],"%")</f>
        <v>Impuesto 0%</v>
      </c>
      <c r="I40" t="s">
        <v>13</v>
      </c>
      <c r="J40" t="s">
        <v>62</v>
      </c>
      <c r="K40" t="s">
        <v>15</v>
      </c>
    </row>
    <row r="41" spans="1:11">
      <c r="A41" s="2">
        <v>160</v>
      </c>
      <c r="B41" t="s">
        <v>70</v>
      </c>
      <c r="C41" t="s">
        <v>11</v>
      </c>
      <c r="D41" t="s">
        <v>29</v>
      </c>
      <c r="E41" s="2">
        <f>IFERROR(VLOOKUP(VALUE(Tabla1[[#This Row],[Código]]),Tabla2[],5,FALSE),0)</f>
        <v>0</v>
      </c>
      <c r="F41" s="2">
        <f>IFERROR(VLOOKUP(VALUE(Tabla1[[#This Row],[Código]]),Tabla3[],5,FALSE),0)</f>
        <v>0</v>
      </c>
      <c r="G41" s="2">
        <v>0</v>
      </c>
      <c r="H41" s="2" t="str">
        <f>CONCATENATE("Impuesto ",Tabla1[[#This Row],[IVA]],"%")</f>
        <v>Impuesto 0%</v>
      </c>
      <c r="I41" t="s">
        <v>13</v>
      </c>
      <c r="J41" t="s">
        <v>14</v>
      </c>
      <c r="K41" t="s">
        <v>15</v>
      </c>
    </row>
    <row r="42" spans="1:11">
      <c r="A42" s="2">
        <v>159</v>
      </c>
      <c r="B42" t="s">
        <v>71</v>
      </c>
      <c r="C42" t="s">
        <v>11</v>
      </c>
      <c r="D42" t="s">
        <v>50</v>
      </c>
      <c r="E42" s="2">
        <f>IFERROR(VLOOKUP(VALUE(Tabla1[[#This Row],[Código]]),Tabla2[],5,FALSE),0)</f>
        <v>14000</v>
      </c>
      <c r="F42" s="2">
        <f>IFERROR(VLOOKUP(VALUE(Tabla1[[#This Row],[Código]]),Tabla3[],5,FALSE),0)</f>
        <v>14891.56</v>
      </c>
      <c r="G42" s="2">
        <v>5</v>
      </c>
      <c r="H42" s="2" t="str">
        <f>CONCATENATE("Impuesto ",Tabla1[[#This Row],[IVA]],"%")</f>
        <v>Impuesto 5%</v>
      </c>
      <c r="I42" t="s">
        <v>13</v>
      </c>
      <c r="J42" t="s">
        <v>14</v>
      </c>
      <c r="K42" t="s">
        <v>15</v>
      </c>
    </row>
    <row r="43" spans="1:11">
      <c r="A43" s="2">
        <v>158</v>
      </c>
      <c r="B43" t="s">
        <v>72</v>
      </c>
      <c r="C43" t="s">
        <v>11</v>
      </c>
      <c r="D43" t="s">
        <v>50</v>
      </c>
      <c r="E43" s="2">
        <f>IFERROR(VLOOKUP(VALUE(Tabla1[[#This Row],[Código]]),Tabla2[],5,FALSE),0)</f>
        <v>8857.14</v>
      </c>
      <c r="F43" s="2">
        <f>IFERROR(VLOOKUP(VALUE(Tabla1[[#This Row],[Código]]),Tabla3[],5,FALSE),0)</f>
        <v>9278.2000000000007</v>
      </c>
      <c r="G43" s="2">
        <v>5</v>
      </c>
      <c r="H43" s="2" t="str">
        <f>CONCATENATE("Impuesto ",Tabla1[[#This Row],[IVA]],"%")</f>
        <v>Impuesto 5%</v>
      </c>
      <c r="I43" t="s">
        <v>13</v>
      </c>
      <c r="J43" t="s">
        <v>14</v>
      </c>
      <c r="K43" t="s">
        <v>15</v>
      </c>
    </row>
    <row r="44" spans="1:11">
      <c r="A44" s="2">
        <v>157</v>
      </c>
      <c r="B44" t="s">
        <v>73</v>
      </c>
      <c r="C44" t="s">
        <v>11</v>
      </c>
      <c r="D44" t="s">
        <v>50</v>
      </c>
      <c r="E44" s="2">
        <f>IFERROR(VLOOKUP(VALUE(Tabla1[[#This Row],[Código]]),Tabla2[],5,FALSE),0)</f>
        <v>1714.29</v>
      </c>
      <c r="F44" s="2">
        <f>IFERROR(VLOOKUP(VALUE(Tabla1[[#This Row],[Código]]),Tabla3[],5,FALSE),0)</f>
        <v>2030.08</v>
      </c>
      <c r="G44" s="2">
        <v>5</v>
      </c>
      <c r="H44" s="2" t="str">
        <f>CONCATENATE("Impuesto ",Tabla1[[#This Row],[IVA]],"%")</f>
        <v>Impuesto 5%</v>
      </c>
      <c r="I44" t="s">
        <v>13</v>
      </c>
      <c r="J44" t="s">
        <v>14</v>
      </c>
      <c r="K44" t="s">
        <v>15</v>
      </c>
    </row>
    <row r="45" spans="1:11">
      <c r="A45" s="2">
        <v>156</v>
      </c>
      <c r="B45" t="s">
        <v>74</v>
      </c>
      <c r="C45" t="s">
        <v>11</v>
      </c>
      <c r="D45" t="s">
        <v>75</v>
      </c>
      <c r="E45" s="2">
        <f>IFERROR(VLOOKUP(VALUE(Tabla1[[#This Row],[Código]]),Tabla2[],5,FALSE),0)</f>
        <v>5567.03</v>
      </c>
      <c r="F45" s="2">
        <f>IFERROR(VLOOKUP(VALUE(Tabla1[[#This Row],[Código]]),Tabla3[],5,FALSE),0)</f>
        <v>6190.48</v>
      </c>
      <c r="G45" s="2">
        <v>5</v>
      </c>
      <c r="H45" s="2" t="str">
        <f>CONCATENATE("Impuesto ",Tabla1[[#This Row],[IVA]],"%")</f>
        <v>Impuesto 5%</v>
      </c>
      <c r="I45" t="s">
        <v>13</v>
      </c>
      <c r="J45" t="s">
        <v>14</v>
      </c>
      <c r="K45" t="s">
        <v>15</v>
      </c>
    </row>
    <row r="46" spans="1:11">
      <c r="A46" s="2">
        <v>155</v>
      </c>
      <c r="B46" t="s">
        <v>76</v>
      </c>
      <c r="C46" t="s">
        <v>11</v>
      </c>
      <c r="D46" t="s">
        <v>77</v>
      </c>
      <c r="E46" s="2">
        <f>IFERROR(VLOOKUP(VALUE(Tabla1[[#This Row],[Código]]),Tabla2[],5,FALSE),0)</f>
        <v>5294.16</v>
      </c>
      <c r="F46" s="2">
        <f>IFERROR(VLOOKUP(VALUE(Tabla1[[#This Row],[Código]]),Tabla3[],5,FALSE),0)</f>
        <v>5992.92</v>
      </c>
      <c r="G46" s="2">
        <v>19</v>
      </c>
      <c r="H46" s="2" t="str">
        <f>CONCATENATE("Impuesto ",Tabla1[[#This Row],[IVA]],"%")</f>
        <v>Impuesto 19%</v>
      </c>
      <c r="I46" t="s">
        <v>13</v>
      </c>
      <c r="J46" t="s">
        <v>14</v>
      </c>
      <c r="K46" t="s">
        <v>15</v>
      </c>
    </row>
    <row r="47" spans="1:11">
      <c r="A47" s="2">
        <v>154</v>
      </c>
      <c r="B47" t="s">
        <v>78</v>
      </c>
      <c r="C47" t="s">
        <v>11</v>
      </c>
      <c r="D47" t="s">
        <v>60</v>
      </c>
      <c r="E47" s="2">
        <f>IFERROR(VLOOKUP(VALUE(Tabla1[[#This Row],[Código]]),Tabla2[],5,FALSE),0)</f>
        <v>11494.96</v>
      </c>
      <c r="F47" s="2">
        <f>IFERROR(VLOOKUP(VALUE(Tabla1[[#This Row],[Código]]),Tabla3[],5,FALSE),0)</f>
        <v>12137.43</v>
      </c>
      <c r="G47" s="2">
        <v>19</v>
      </c>
      <c r="H47" s="2" t="str">
        <f>CONCATENATE("Impuesto ",Tabla1[[#This Row],[IVA]],"%")</f>
        <v>Impuesto 19%</v>
      </c>
      <c r="I47" t="s">
        <v>13</v>
      </c>
      <c r="J47" t="s">
        <v>14</v>
      </c>
      <c r="K47" t="s">
        <v>15</v>
      </c>
    </row>
    <row r="48" spans="1:11">
      <c r="A48" s="2">
        <v>153</v>
      </c>
      <c r="B48" t="s">
        <v>79</v>
      </c>
      <c r="C48" t="s">
        <v>11</v>
      </c>
      <c r="D48" t="s">
        <v>60</v>
      </c>
      <c r="E48" s="2">
        <f>IFERROR(VLOOKUP(VALUE(Tabla1[[#This Row],[Código]]),Tabla2[],5,FALSE),0)</f>
        <v>5536.55</v>
      </c>
      <c r="F48" s="2">
        <f>IFERROR(VLOOKUP(VALUE(Tabla1[[#This Row],[Código]]),Tabla3[],5,FALSE),0)</f>
        <v>6541.35</v>
      </c>
      <c r="G48" s="2">
        <v>19</v>
      </c>
      <c r="H48" s="2" t="str">
        <f>CONCATENATE("Impuesto ",Tabla1[[#This Row],[IVA]],"%")</f>
        <v>Impuesto 19%</v>
      </c>
      <c r="I48" t="s">
        <v>13</v>
      </c>
      <c r="J48" t="s">
        <v>14</v>
      </c>
      <c r="K48" t="s">
        <v>15</v>
      </c>
    </row>
    <row r="49" spans="1:11">
      <c r="A49" s="2">
        <v>152</v>
      </c>
      <c r="B49" t="s">
        <v>80</v>
      </c>
      <c r="C49" t="s">
        <v>11</v>
      </c>
      <c r="D49" t="s">
        <v>22</v>
      </c>
      <c r="E49" s="2">
        <f>IFERROR(VLOOKUP(VALUE(Tabla1[[#This Row],[Código]]),Tabla2[],5,FALSE),0)</f>
        <v>0</v>
      </c>
      <c r="F49" s="2">
        <f>IFERROR(VLOOKUP(VALUE(Tabla1[[#This Row],[Código]]),Tabla3[],5,FALSE),0)</f>
        <v>0</v>
      </c>
      <c r="G49" s="2">
        <v>0</v>
      </c>
      <c r="H49" s="2" t="str">
        <f>CONCATENATE("Impuesto ",Tabla1[[#This Row],[IVA]],"%")</f>
        <v>Impuesto 0%</v>
      </c>
      <c r="I49" t="s">
        <v>18</v>
      </c>
      <c r="J49" t="s">
        <v>14</v>
      </c>
      <c r="K49" t="s">
        <v>15</v>
      </c>
    </row>
    <row r="50" spans="1:11">
      <c r="A50" s="2">
        <v>151</v>
      </c>
      <c r="B50" t="s">
        <v>81</v>
      </c>
      <c r="C50" t="s">
        <v>11</v>
      </c>
      <c r="D50" t="s">
        <v>60</v>
      </c>
      <c r="E50" s="2">
        <f>IFERROR(VLOOKUP(VALUE(Tabla1[[#This Row],[Código]]),Tabla2[],5,FALSE),0)</f>
        <v>0</v>
      </c>
      <c r="F50" s="2">
        <f>IFERROR(VLOOKUP(VALUE(Tabla1[[#This Row],[Código]]),Tabla3[],5,FALSE),0)</f>
        <v>0</v>
      </c>
      <c r="G50" s="2">
        <v>5</v>
      </c>
      <c r="H50" s="2" t="str">
        <f>CONCATENATE("Impuesto ",Tabla1[[#This Row],[IVA]],"%")</f>
        <v>Impuesto 5%</v>
      </c>
      <c r="I50" t="s">
        <v>13</v>
      </c>
      <c r="J50" t="s">
        <v>14</v>
      </c>
      <c r="K50" t="s">
        <v>15</v>
      </c>
    </row>
    <row r="51" spans="1:11">
      <c r="A51" s="2">
        <v>150</v>
      </c>
      <c r="B51" t="s">
        <v>82</v>
      </c>
      <c r="C51" t="s">
        <v>11</v>
      </c>
      <c r="D51" t="s">
        <v>37</v>
      </c>
      <c r="E51" s="2">
        <f>IFERROR(VLOOKUP(VALUE(Tabla1[[#This Row],[Código]]),Tabla2[],5,FALSE),0)</f>
        <v>0</v>
      </c>
      <c r="F51" s="2">
        <f>IFERROR(VLOOKUP(VALUE(Tabla1[[#This Row],[Código]]),Tabla3[],5,FALSE),0)</f>
        <v>0</v>
      </c>
      <c r="G51" s="2">
        <v>19</v>
      </c>
      <c r="H51" s="2" t="str">
        <f>CONCATENATE("Impuesto ",Tabla1[[#This Row],[IVA]],"%")</f>
        <v>Impuesto 19%</v>
      </c>
      <c r="I51" t="s">
        <v>13</v>
      </c>
      <c r="J51" t="s">
        <v>14</v>
      </c>
      <c r="K51" t="s">
        <v>15</v>
      </c>
    </row>
    <row r="52" spans="1:11">
      <c r="A52" s="2">
        <v>149</v>
      </c>
      <c r="B52" t="s">
        <v>83</v>
      </c>
      <c r="C52" t="s">
        <v>11</v>
      </c>
      <c r="D52" t="s">
        <v>37</v>
      </c>
      <c r="E52" s="2">
        <f>IFERROR(VLOOKUP(VALUE(Tabla1[[#This Row],[Código]]),Tabla2[],5,FALSE),0)</f>
        <v>0</v>
      </c>
      <c r="F52" s="2">
        <f>IFERROR(VLOOKUP(VALUE(Tabla1[[#This Row],[Código]]),Tabla3[],5,FALSE),0)</f>
        <v>11102.12</v>
      </c>
      <c r="G52" s="2">
        <v>19</v>
      </c>
      <c r="H52" s="2" t="str">
        <f>CONCATENATE("Impuesto ",Tabla1[[#This Row],[IVA]],"%")</f>
        <v>Impuesto 19%</v>
      </c>
      <c r="I52" t="s">
        <v>13</v>
      </c>
      <c r="J52" t="s">
        <v>14</v>
      </c>
      <c r="K52" t="s">
        <v>15</v>
      </c>
    </row>
    <row r="53" spans="1:11">
      <c r="A53" s="2">
        <v>148</v>
      </c>
      <c r="B53" t="s">
        <v>84</v>
      </c>
      <c r="C53" t="s">
        <v>11</v>
      </c>
      <c r="D53" t="s">
        <v>37</v>
      </c>
      <c r="E53" s="2">
        <f>IFERROR(VLOOKUP(VALUE(Tabla1[[#This Row],[Código]]),Tabla2[],5,FALSE),0)</f>
        <v>2200</v>
      </c>
      <c r="F53" s="2">
        <f>IFERROR(VLOOKUP(VALUE(Tabla1[[#This Row],[Código]]),Tabla3[],5,FALSE),0)</f>
        <v>2364.39</v>
      </c>
      <c r="G53" s="2">
        <v>5</v>
      </c>
      <c r="H53" s="2" t="str">
        <f>CONCATENATE("Impuesto ",Tabla1[[#This Row],[IVA]],"%")</f>
        <v>Impuesto 5%</v>
      </c>
      <c r="I53" t="s">
        <v>13</v>
      </c>
      <c r="J53" t="s">
        <v>14</v>
      </c>
      <c r="K53" t="s">
        <v>15</v>
      </c>
    </row>
    <row r="54" spans="1:11">
      <c r="A54" s="2">
        <v>147</v>
      </c>
      <c r="B54" t="s">
        <v>85</v>
      </c>
      <c r="C54" t="s">
        <v>11</v>
      </c>
      <c r="D54" t="s">
        <v>60</v>
      </c>
      <c r="E54" s="2">
        <f>IFERROR(VLOOKUP(VALUE(Tabla1[[#This Row],[Código]]),Tabla2[],5,FALSE),0)</f>
        <v>4560</v>
      </c>
      <c r="F54" s="2">
        <f>IFERROR(VLOOKUP(VALUE(Tabla1[[#This Row],[Código]]),Tabla3[],5,FALSE),0)</f>
        <v>5238.1000000000004</v>
      </c>
      <c r="G54" s="2">
        <v>5</v>
      </c>
      <c r="H54" s="2" t="str">
        <f>CONCATENATE("Impuesto ",Tabla1[[#This Row],[IVA]],"%")</f>
        <v>Impuesto 5%</v>
      </c>
      <c r="I54" t="s">
        <v>13</v>
      </c>
      <c r="J54" t="s">
        <v>14</v>
      </c>
      <c r="K54" t="s">
        <v>15</v>
      </c>
    </row>
    <row r="55" spans="1:11">
      <c r="A55" s="2">
        <v>146</v>
      </c>
      <c r="B55" t="s">
        <v>86</v>
      </c>
      <c r="C55" t="s">
        <v>11</v>
      </c>
      <c r="D55" t="s">
        <v>29</v>
      </c>
      <c r="E55" s="2">
        <f>IFERROR(VLOOKUP(VALUE(Tabla1[[#This Row],[Código]]),Tabla2[],5,FALSE),0)</f>
        <v>0</v>
      </c>
      <c r="F55" s="2">
        <f>IFERROR(VLOOKUP(VALUE(Tabla1[[#This Row],[Código]]),Tabla3[],5,FALSE),0)</f>
        <v>0</v>
      </c>
      <c r="G55" s="2">
        <v>0</v>
      </c>
      <c r="H55" s="2" t="str">
        <f>CONCATENATE("Impuesto ",Tabla1[[#This Row],[IVA]],"%")</f>
        <v>Impuesto 0%</v>
      </c>
      <c r="I55" t="s">
        <v>13</v>
      </c>
      <c r="J55" t="s">
        <v>14</v>
      </c>
      <c r="K55" t="s">
        <v>15</v>
      </c>
    </row>
    <row r="56" spans="1:11">
      <c r="A56" s="2">
        <v>145</v>
      </c>
      <c r="B56" t="s">
        <v>87</v>
      </c>
      <c r="C56" t="s">
        <v>11</v>
      </c>
      <c r="D56" t="s">
        <v>29</v>
      </c>
      <c r="E56" s="2">
        <f>IFERROR(VLOOKUP(VALUE(Tabla1[[#This Row],[Código]]),Tabla2[],5,FALSE),0)</f>
        <v>2505</v>
      </c>
      <c r="F56" s="2">
        <f>IFERROR(VLOOKUP(VALUE(Tabla1[[#This Row],[Código]]),Tabla3[],5,FALSE),0)</f>
        <v>4201.68</v>
      </c>
      <c r="G56" s="2">
        <v>19</v>
      </c>
      <c r="H56" s="2" t="str">
        <f>CONCATENATE("Impuesto ",Tabla1[[#This Row],[IVA]],"%")</f>
        <v>Impuesto 19%</v>
      </c>
      <c r="I56" t="s">
        <v>13</v>
      </c>
      <c r="J56" t="s">
        <v>14</v>
      </c>
      <c r="K56" t="s">
        <v>15</v>
      </c>
    </row>
    <row r="57" spans="1:11">
      <c r="A57" s="2">
        <v>144</v>
      </c>
      <c r="B57" t="s">
        <v>88</v>
      </c>
      <c r="C57" t="s">
        <v>24</v>
      </c>
      <c r="D57" t="s">
        <v>25</v>
      </c>
      <c r="E57" s="2">
        <f>IFERROR(VLOOKUP(VALUE(Tabla1[[#This Row],[Código]]),Tabla2[],5,FALSE),0)</f>
        <v>0</v>
      </c>
      <c r="F57" s="2">
        <f>IFERROR(VLOOKUP(VALUE(Tabla1[[#This Row],[Código]]),Tabla3[],5,FALSE),0)</f>
        <v>9545.66</v>
      </c>
      <c r="G57" s="2">
        <v>0</v>
      </c>
      <c r="H57" s="2" t="str">
        <f>CONCATENATE("Impuesto ",Tabla1[[#This Row],[IVA]],"%")</f>
        <v>Impuesto 0%</v>
      </c>
      <c r="I57" t="s">
        <v>13</v>
      </c>
      <c r="J57" t="s">
        <v>14</v>
      </c>
      <c r="K57" t="s">
        <v>15</v>
      </c>
    </row>
    <row r="58" spans="1:11">
      <c r="A58" s="2">
        <v>143</v>
      </c>
      <c r="B58" t="s">
        <v>89</v>
      </c>
      <c r="C58" t="s">
        <v>11</v>
      </c>
      <c r="D58" t="s">
        <v>29</v>
      </c>
      <c r="E58" s="2">
        <f>IFERROR(VLOOKUP(VALUE(Tabla1[[#This Row],[Código]]),Tabla2[],5,FALSE),0)</f>
        <v>0</v>
      </c>
      <c r="F58" s="2">
        <f>IFERROR(VLOOKUP(VALUE(Tabla1[[#This Row],[Código]]),Tabla3[],5,FALSE),0)</f>
        <v>0</v>
      </c>
      <c r="G58" s="2">
        <v>19</v>
      </c>
      <c r="H58" s="2" t="str">
        <f>CONCATENATE("Impuesto ",Tabla1[[#This Row],[IVA]],"%")</f>
        <v>Impuesto 19%</v>
      </c>
      <c r="I58" t="s">
        <v>13</v>
      </c>
      <c r="J58" t="s">
        <v>14</v>
      </c>
      <c r="K58" t="s">
        <v>15</v>
      </c>
    </row>
    <row r="59" spans="1:11">
      <c r="A59" s="2">
        <v>142</v>
      </c>
      <c r="B59" t="s">
        <v>90</v>
      </c>
      <c r="C59" t="s">
        <v>11</v>
      </c>
      <c r="D59" t="s">
        <v>29</v>
      </c>
      <c r="E59" s="2">
        <f>IFERROR(VLOOKUP(VALUE(Tabla1[[#This Row],[Código]]),Tabla2[],5,FALSE),0)</f>
        <v>6407</v>
      </c>
      <c r="F59" s="2">
        <f>IFERROR(VLOOKUP(VALUE(Tabla1[[#This Row],[Código]]),Tabla3[],5,FALSE),0)</f>
        <v>7002.8</v>
      </c>
      <c r="G59" s="2">
        <v>19</v>
      </c>
      <c r="H59" s="2" t="str">
        <f>CONCATENATE("Impuesto ",Tabla1[[#This Row],[IVA]],"%")</f>
        <v>Impuesto 19%</v>
      </c>
      <c r="I59" t="s">
        <v>13</v>
      </c>
      <c r="J59" t="s">
        <v>14</v>
      </c>
      <c r="K59" t="s">
        <v>15</v>
      </c>
    </row>
    <row r="60" spans="1:11">
      <c r="A60" s="2">
        <v>141</v>
      </c>
      <c r="B60" t="s">
        <v>91</v>
      </c>
      <c r="C60" t="s">
        <v>11</v>
      </c>
      <c r="D60" t="s">
        <v>22</v>
      </c>
      <c r="E60" s="2">
        <f>IFERROR(VLOOKUP(VALUE(Tabla1[[#This Row],[Código]]),Tabla2[],5,FALSE),0)</f>
        <v>0</v>
      </c>
      <c r="F60" s="2">
        <f>IFERROR(VLOOKUP(VALUE(Tabla1[[#This Row],[Código]]),Tabla3[],5,FALSE),0)</f>
        <v>0</v>
      </c>
      <c r="G60" s="2">
        <v>19</v>
      </c>
      <c r="H60" s="2" t="str">
        <f>CONCATENATE("Impuesto ",Tabla1[[#This Row],[IVA]],"%")</f>
        <v>Impuesto 19%</v>
      </c>
      <c r="I60" t="s">
        <v>13</v>
      </c>
      <c r="J60" t="s">
        <v>14</v>
      </c>
      <c r="K60" t="s">
        <v>15</v>
      </c>
    </row>
    <row r="61" spans="1:11">
      <c r="A61" s="2">
        <v>140</v>
      </c>
      <c r="B61" t="s">
        <v>92</v>
      </c>
      <c r="C61" t="s">
        <v>11</v>
      </c>
      <c r="D61" t="s">
        <v>29</v>
      </c>
      <c r="E61" s="2">
        <f>IFERROR(VLOOKUP(VALUE(Tabla1[[#This Row],[Código]]),Tabla2[],5,FALSE),0)</f>
        <v>11936.97</v>
      </c>
      <c r="F61" s="2">
        <f>IFERROR(VLOOKUP(VALUE(Tabla1[[#This Row],[Código]]),Tabla3[],5,FALSE),0)</f>
        <v>12274.51</v>
      </c>
      <c r="G61" s="2">
        <v>19</v>
      </c>
      <c r="H61" s="2" t="str">
        <f>CONCATENATE("Impuesto ",Tabla1[[#This Row],[IVA]],"%")</f>
        <v>Impuesto 19%</v>
      </c>
      <c r="I61" t="s">
        <v>13</v>
      </c>
      <c r="J61" t="s">
        <v>14</v>
      </c>
      <c r="K61" t="s">
        <v>15</v>
      </c>
    </row>
    <row r="62" spans="1:11">
      <c r="A62" s="2">
        <v>139</v>
      </c>
      <c r="B62" t="s">
        <v>93</v>
      </c>
      <c r="C62" t="s">
        <v>11</v>
      </c>
      <c r="D62" t="s">
        <v>29</v>
      </c>
      <c r="E62" s="2">
        <f>IFERROR(VLOOKUP(VALUE(Tabla1[[#This Row],[Código]]),Tabla2[],5,FALSE),0)</f>
        <v>3500</v>
      </c>
      <c r="F62" s="2">
        <f>IFERROR(VLOOKUP(VALUE(Tabla1[[#This Row],[Código]]),Tabla3[],5,FALSE),0)</f>
        <v>4266.67</v>
      </c>
      <c r="G62" s="2">
        <v>0</v>
      </c>
      <c r="H62" s="2" t="str">
        <f>CONCATENATE("Impuesto ",Tabla1[[#This Row],[IVA]],"%")</f>
        <v>Impuesto 0%</v>
      </c>
      <c r="I62" t="s">
        <v>13</v>
      </c>
      <c r="J62" t="s">
        <v>14</v>
      </c>
      <c r="K62" t="s">
        <v>15</v>
      </c>
    </row>
    <row r="63" spans="1:11">
      <c r="A63" s="2">
        <v>138</v>
      </c>
      <c r="B63" t="s">
        <v>94</v>
      </c>
      <c r="C63" t="s">
        <v>11</v>
      </c>
      <c r="D63" t="s">
        <v>29</v>
      </c>
      <c r="E63" s="2">
        <f>IFERROR(VLOOKUP(VALUE(Tabla1[[#This Row],[Código]]),Tabla2[],5,FALSE),0)</f>
        <v>6500</v>
      </c>
      <c r="F63" s="2">
        <f>IFERROR(VLOOKUP(VALUE(Tabla1[[#This Row],[Código]]),Tabla3[],5,FALSE),0)</f>
        <v>8269.44</v>
      </c>
      <c r="G63" s="2">
        <v>0</v>
      </c>
      <c r="H63" s="2" t="str">
        <f>CONCATENATE("Impuesto ",Tabla1[[#This Row],[IVA]],"%")</f>
        <v>Impuesto 0%</v>
      </c>
      <c r="I63" t="s">
        <v>13</v>
      </c>
      <c r="J63" t="s">
        <v>14</v>
      </c>
      <c r="K63" t="s">
        <v>15</v>
      </c>
    </row>
    <row r="64" spans="1:11">
      <c r="A64" s="2">
        <v>137</v>
      </c>
      <c r="B64" t="s">
        <v>95</v>
      </c>
      <c r="C64" t="s">
        <v>11</v>
      </c>
      <c r="D64" t="s">
        <v>29</v>
      </c>
      <c r="E64" s="2">
        <f>IFERROR(VLOOKUP(VALUE(Tabla1[[#This Row],[Código]]),Tabla2[],5,FALSE),0)</f>
        <v>0</v>
      </c>
      <c r="F64" s="2">
        <f>IFERROR(VLOOKUP(VALUE(Tabla1[[#This Row],[Código]]),Tabla3[],5,FALSE),0)</f>
        <v>0</v>
      </c>
      <c r="G64" s="2">
        <v>0</v>
      </c>
      <c r="H64" s="2" t="str">
        <f>CONCATENATE("Impuesto ",Tabla1[[#This Row],[IVA]],"%")</f>
        <v>Impuesto 0%</v>
      </c>
      <c r="I64" t="s">
        <v>13</v>
      </c>
      <c r="J64" t="s">
        <v>14</v>
      </c>
      <c r="K64" t="s">
        <v>15</v>
      </c>
    </row>
    <row r="65" spans="1:11">
      <c r="A65" s="2">
        <v>136</v>
      </c>
      <c r="B65" t="s">
        <v>96</v>
      </c>
      <c r="C65" t="s">
        <v>24</v>
      </c>
      <c r="D65" t="s">
        <v>25</v>
      </c>
      <c r="E65" s="2">
        <f>IFERROR(VLOOKUP(VALUE(Tabla1[[#This Row],[Código]]),Tabla2[],5,FALSE),0)</f>
        <v>12500</v>
      </c>
      <c r="F65" s="2">
        <f>IFERROR(VLOOKUP(VALUE(Tabla1[[#This Row],[Código]]),Tabla3[],5,FALSE),0)</f>
        <v>15699.83</v>
      </c>
      <c r="G65" s="2">
        <v>0</v>
      </c>
      <c r="H65" s="2" t="str">
        <f>CONCATENATE("Impuesto ",Tabla1[[#This Row],[IVA]],"%")</f>
        <v>Impuesto 0%</v>
      </c>
      <c r="I65" t="s">
        <v>13</v>
      </c>
      <c r="J65" t="s">
        <v>14</v>
      </c>
      <c r="K65" t="s">
        <v>15</v>
      </c>
    </row>
    <row r="66" spans="1:11">
      <c r="A66" s="2">
        <v>135</v>
      </c>
      <c r="B66" t="s">
        <v>97</v>
      </c>
      <c r="C66" t="s">
        <v>24</v>
      </c>
      <c r="D66" t="s">
        <v>25</v>
      </c>
      <c r="E66" s="2">
        <f>IFERROR(VLOOKUP(VALUE(Tabla1[[#This Row],[Código]]),Tabla2[],5,FALSE),0)</f>
        <v>14000</v>
      </c>
      <c r="F66" s="2">
        <f>IFERROR(VLOOKUP(VALUE(Tabla1[[#This Row],[Código]]),Tabla3[],5,FALSE),0)</f>
        <v>16000</v>
      </c>
      <c r="G66" s="2">
        <v>0</v>
      </c>
      <c r="H66" s="2" t="str">
        <f>CONCATENATE("Impuesto ",Tabla1[[#This Row],[IVA]],"%")</f>
        <v>Impuesto 0%</v>
      </c>
      <c r="I66" t="s">
        <v>13</v>
      </c>
      <c r="J66" t="s">
        <v>14</v>
      </c>
      <c r="K66" t="s">
        <v>15</v>
      </c>
    </row>
    <row r="67" spans="1:11">
      <c r="A67" s="2">
        <v>134</v>
      </c>
      <c r="B67" t="s">
        <v>98</v>
      </c>
      <c r="C67" t="s">
        <v>24</v>
      </c>
      <c r="D67" t="s">
        <v>25</v>
      </c>
      <c r="E67" s="2">
        <f>IFERROR(VLOOKUP(VALUE(Tabla1[[#This Row],[Código]]),Tabla2[],5,FALSE),0)</f>
        <v>32000</v>
      </c>
      <c r="F67" s="2">
        <f>IFERROR(VLOOKUP(VALUE(Tabla1[[#This Row],[Código]]),Tabla3[],5,FALSE),0)</f>
        <v>48714.46</v>
      </c>
      <c r="G67" s="2">
        <v>0</v>
      </c>
      <c r="H67" s="2" t="str">
        <f>CONCATENATE("Impuesto ",Tabla1[[#This Row],[IVA]],"%")</f>
        <v>Impuesto 0%</v>
      </c>
      <c r="I67" t="s">
        <v>13</v>
      </c>
      <c r="J67" t="s">
        <v>14</v>
      </c>
      <c r="K67" t="s">
        <v>15</v>
      </c>
    </row>
    <row r="68" spans="1:11">
      <c r="A68" s="2">
        <v>133</v>
      </c>
      <c r="B68" t="s">
        <v>99</v>
      </c>
      <c r="C68" t="s">
        <v>24</v>
      </c>
      <c r="D68" t="s">
        <v>25</v>
      </c>
      <c r="E68" s="2">
        <f>IFERROR(VLOOKUP(VALUE(Tabla1[[#This Row],[Código]]),Tabla2[],5,FALSE),0)</f>
        <v>8500</v>
      </c>
      <c r="F68" s="2">
        <f>IFERROR(VLOOKUP(VALUE(Tabla1[[#This Row],[Código]]),Tabla3[],5,FALSE),0)</f>
        <v>13004.21</v>
      </c>
      <c r="G68" s="2">
        <v>0</v>
      </c>
      <c r="H68" s="2" t="str">
        <f>CONCATENATE("Impuesto ",Tabla1[[#This Row],[IVA]],"%")</f>
        <v>Impuesto 0%</v>
      </c>
      <c r="I68" t="s">
        <v>13</v>
      </c>
      <c r="J68" t="s">
        <v>14</v>
      </c>
      <c r="K68" t="s">
        <v>15</v>
      </c>
    </row>
    <row r="69" spans="1:11">
      <c r="A69" s="2">
        <v>132</v>
      </c>
      <c r="B69" t="s">
        <v>100</v>
      </c>
      <c r="C69" t="s">
        <v>24</v>
      </c>
      <c r="D69" t="s">
        <v>25</v>
      </c>
      <c r="E69" s="2">
        <f>IFERROR(VLOOKUP(VALUE(Tabla1[[#This Row],[Código]]),Tabla2[],5,FALSE),0)</f>
        <v>10000</v>
      </c>
      <c r="F69" s="2">
        <f>IFERROR(VLOOKUP(VALUE(Tabla1[[#This Row],[Código]]),Tabla3[],5,FALSE),0)</f>
        <v>13000</v>
      </c>
      <c r="G69" s="2">
        <v>0</v>
      </c>
      <c r="H69" s="2" t="str">
        <f>CONCATENATE("Impuesto ",Tabla1[[#This Row],[IVA]],"%")</f>
        <v>Impuesto 0%</v>
      </c>
      <c r="I69" t="s">
        <v>13</v>
      </c>
      <c r="J69" t="s">
        <v>14</v>
      </c>
      <c r="K69" t="s">
        <v>15</v>
      </c>
    </row>
    <row r="70" spans="1:11">
      <c r="A70" s="2">
        <v>131</v>
      </c>
      <c r="B70" t="s">
        <v>101</v>
      </c>
      <c r="C70" t="s">
        <v>24</v>
      </c>
      <c r="D70" t="s">
        <v>25</v>
      </c>
      <c r="E70" s="2">
        <f>IFERROR(VLOOKUP(VALUE(Tabla1[[#This Row],[Código]]),Tabla2[],5,FALSE),0)</f>
        <v>0</v>
      </c>
      <c r="F70" s="2">
        <f>IFERROR(VLOOKUP(VALUE(Tabla1[[#This Row],[Código]]),Tabla3[],5,FALSE),0)</f>
        <v>0</v>
      </c>
      <c r="G70" s="2">
        <v>0</v>
      </c>
      <c r="H70" s="2" t="str">
        <f>CONCATENATE("Impuesto ",Tabla1[[#This Row],[IVA]],"%")</f>
        <v>Impuesto 0%</v>
      </c>
      <c r="I70" t="s">
        <v>13</v>
      </c>
      <c r="J70" t="s">
        <v>14</v>
      </c>
      <c r="K70" t="s">
        <v>15</v>
      </c>
    </row>
    <row r="71" spans="1:11">
      <c r="A71" s="2">
        <v>130</v>
      </c>
      <c r="B71" t="s">
        <v>102</v>
      </c>
      <c r="C71" t="s">
        <v>24</v>
      </c>
      <c r="D71" t="s">
        <v>103</v>
      </c>
      <c r="E71" s="2">
        <f>IFERROR(VLOOKUP(VALUE(Tabla1[[#This Row],[Código]]),Tabla2[],5,FALSE),0)</f>
        <v>0</v>
      </c>
      <c r="F71" s="2">
        <f>IFERROR(VLOOKUP(VALUE(Tabla1[[#This Row],[Código]]),Tabla3[],5,FALSE),0)</f>
        <v>0</v>
      </c>
      <c r="G71" s="2">
        <v>0</v>
      </c>
      <c r="H71" s="2" t="str">
        <f>CONCATENATE("Impuesto ",Tabla1[[#This Row],[IVA]],"%")</f>
        <v>Impuesto 0%</v>
      </c>
      <c r="I71" t="s">
        <v>13</v>
      </c>
      <c r="J71" t="s">
        <v>14</v>
      </c>
      <c r="K71" t="s">
        <v>15</v>
      </c>
    </row>
    <row r="72" spans="1:11">
      <c r="A72" s="2">
        <v>129</v>
      </c>
      <c r="B72" t="s">
        <v>104</v>
      </c>
      <c r="C72" t="s">
        <v>24</v>
      </c>
      <c r="D72" t="s">
        <v>103</v>
      </c>
      <c r="E72" s="2">
        <f>IFERROR(VLOOKUP(VALUE(Tabla1[[#This Row],[Código]]),Tabla2[],5,FALSE),0)</f>
        <v>0</v>
      </c>
      <c r="F72" s="2">
        <f>IFERROR(VLOOKUP(VALUE(Tabla1[[#This Row],[Código]]),Tabla3[],5,FALSE),0)</f>
        <v>0</v>
      </c>
      <c r="G72" s="2">
        <v>0</v>
      </c>
      <c r="H72" s="2" t="str">
        <f>CONCATENATE("Impuesto ",Tabla1[[#This Row],[IVA]],"%")</f>
        <v>Impuesto 0%</v>
      </c>
      <c r="I72" t="s">
        <v>13</v>
      </c>
      <c r="J72" t="s">
        <v>14</v>
      </c>
      <c r="K72" t="s">
        <v>15</v>
      </c>
    </row>
    <row r="73" spans="1:11">
      <c r="A73" s="2">
        <v>128</v>
      </c>
      <c r="B73" t="s">
        <v>105</v>
      </c>
      <c r="C73" t="s">
        <v>24</v>
      </c>
      <c r="D73" t="s">
        <v>103</v>
      </c>
      <c r="E73" s="2">
        <f>IFERROR(VLOOKUP(VALUE(Tabla1[[#This Row],[Código]]),Tabla2[],5,FALSE),0)</f>
        <v>0</v>
      </c>
      <c r="F73" s="2">
        <f>IFERROR(VLOOKUP(VALUE(Tabla1[[#This Row],[Código]]),Tabla3[],5,FALSE),0)</f>
        <v>0</v>
      </c>
      <c r="G73" s="2">
        <v>0</v>
      </c>
      <c r="H73" s="2" t="str">
        <f>CONCATENATE("Impuesto ",Tabla1[[#This Row],[IVA]],"%")</f>
        <v>Impuesto 0%</v>
      </c>
      <c r="I73" t="s">
        <v>13</v>
      </c>
      <c r="J73" t="s">
        <v>14</v>
      </c>
      <c r="K73" t="s">
        <v>15</v>
      </c>
    </row>
    <row r="74" spans="1:11">
      <c r="A74" s="2">
        <v>127</v>
      </c>
      <c r="B74" t="s">
        <v>106</v>
      </c>
      <c r="C74" t="s">
        <v>11</v>
      </c>
      <c r="D74" t="s">
        <v>75</v>
      </c>
      <c r="E74" s="2">
        <f>IFERROR(VLOOKUP(VALUE(Tabla1[[#This Row],[Código]]),Tabla2[],5,FALSE),0)</f>
        <v>6142.2</v>
      </c>
      <c r="F74" s="2">
        <f>IFERROR(VLOOKUP(VALUE(Tabla1[[#This Row],[Código]]),Tabla3[],5,FALSE),0)</f>
        <v>7133</v>
      </c>
      <c r="G74" s="2">
        <v>5</v>
      </c>
      <c r="H74" s="2" t="str">
        <f>CONCATENATE("Impuesto ",Tabla1[[#This Row],[IVA]],"%")</f>
        <v>Impuesto 5%</v>
      </c>
      <c r="I74" t="s">
        <v>13</v>
      </c>
      <c r="J74" t="s">
        <v>14</v>
      </c>
      <c r="K74" t="s">
        <v>15</v>
      </c>
    </row>
    <row r="75" spans="1:11">
      <c r="A75" s="2">
        <v>126</v>
      </c>
      <c r="B75" t="s">
        <v>91</v>
      </c>
      <c r="C75" t="s">
        <v>11</v>
      </c>
      <c r="D75" t="s">
        <v>22</v>
      </c>
      <c r="E75" s="2">
        <f>IFERROR(VLOOKUP(VALUE(Tabla1[[#This Row],[Código]]),Tabla2[],5,FALSE),0)</f>
        <v>0</v>
      </c>
      <c r="F75" s="2">
        <f>IFERROR(VLOOKUP(VALUE(Tabla1[[#This Row],[Código]]),Tabla3[],5,FALSE),0)</f>
        <v>0</v>
      </c>
      <c r="G75" s="2">
        <v>19</v>
      </c>
      <c r="H75" s="2" t="str">
        <f>CONCATENATE("Impuesto ",Tabla1[[#This Row],[IVA]],"%")</f>
        <v>Impuesto 19%</v>
      </c>
      <c r="I75" t="s">
        <v>13</v>
      </c>
      <c r="J75" t="s">
        <v>14</v>
      </c>
      <c r="K75" t="s">
        <v>15</v>
      </c>
    </row>
    <row r="76" spans="1:11">
      <c r="A76" s="2">
        <v>125</v>
      </c>
      <c r="B76" t="s">
        <v>107</v>
      </c>
      <c r="C76" t="s">
        <v>11</v>
      </c>
      <c r="D76" t="s">
        <v>50</v>
      </c>
      <c r="E76" s="2">
        <f>IFERROR(VLOOKUP(VALUE(Tabla1[[#This Row],[Código]]),Tabla2[],5,FALSE),0)</f>
        <v>1340</v>
      </c>
      <c r="F76" s="2">
        <f>IFERROR(VLOOKUP(VALUE(Tabla1[[#This Row],[Código]]),Tabla3[],5,FALSE),0)</f>
        <v>1523.81</v>
      </c>
      <c r="G76" s="2">
        <v>5</v>
      </c>
      <c r="H76" s="2" t="str">
        <f>CONCATENATE("Impuesto ",Tabla1[[#This Row],[IVA]],"%")</f>
        <v>Impuesto 5%</v>
      </c>
      <c r="I76" t="s">
        <v>13</v>
      </c>
      <c r="J76" t="s">
        <v>14</v>
      </c>
      <c r="K76" t="s">
        <v>15</v>
      </c>
    </row>
    <row r="77" spans="1:11">
      <c r="A77" s="2">
        <v>124</v>
      </c>
      <c r="B77" t="s">
        <v>91</v>
      </c>
      <c r="C77" t="s">
        <v>11</v>
      </c>
      <c r="D77" t="s">
        <v>22</v>
      </c>
      <c r="E77" s="2">
        <f>IFERROR(VLOOKUP(VALUE(Tabla1[[#This Row],[Código]]),Tabla2[],5,FALSE),0)</f>
        <v>0</v>
      </c>
      <c r="F77" s="2">
        <f>IFERROR(VLOOKUP(VALUE(Tabla1[[#This Row],[Código]]),Tabla3[],5,FALSE),0)</f>
        <v>0</v>
      </c>
      <c r="G77" s="2">
        <v>19</v>
      </c>
      <c r="H77" s="2" t="str">
        <f>CONCATENATE("Impuesto ",Tabla1[[#This Row],[IVA]],"%")</f>
        <v>Impuesto 19%</v>
      </c>
      <c r="I77" t="s">
        <v>13</v>
      </c>
      <c r="J77" t="s">
        <v>14</v>
      </c>
      <c r="K77" t="s">
        <v>15</v>
      </c>
    </row>
    <row r="78" spans="1:11">
      <c r="A78" s="2">
        <v>123</v>
      </c>
      <c r="B78" t="s">
        <v>108</v>
      </c>
      <c r="C78" t="s">
        <v>11</v>
      </c>
      <c r="D78" t="s">
        <v>50</v>
      </c>
      <c r="E78" s="2">
        <f>IFERROR(VLOOKUP(VALUE(Tabla1[[#This Row],[Código]]),Tabla2[],5,FALSE),0)</f>
        <v>0</v>
      </c>
      <c r="F78" s="2">
        <f>IFERROR(VLOOKUP(VALUE(Tabla1[[#This Row],[Código]]),Tabla3[],5,FALSE),0)</f>
        <v>0</v>
      </c>
      <c r="G78" s="2">
        <v>0</v>
      </c>
      <c r="H78" s="2" t="str">
        <f>CONCATENATE("Impuesto ",Tabla1[[#This Row],[IVA]],"%")</f>
        <v>Impuesto 0%</v>
      </c>
      <c r="I78" t="s">
        <v>13</v>
      </c>
      <c r="J78" t="s">
        <v>62</v>
      </c>
      <c r="K78" t="s">
        <v>15</v>
      </c>
    </row>
    <row r="79" spans="1:11">
      <c r="A79" s="2">
        <v>122</v>
      </c>
      <c r="B79" t="s">
        <v>109</v>
      </c>
      <c r="C79" t="s">
        <v>24</v>
      </c>
      <c r="D79" t="s">
        <v>25</v>
      </c>
      <c r="E79" s="2">
        <f>IFERROR(VLOOKUP(VALUE(Tabla1[[#This Row],[Código]]),Tabla2[],5,FALSE),0)</f>
        <v>0</v>
      </c>
      <c r="F79" s="2">
        <f>IFERROR(VLOOKUP(VALUE(Tabla1[[#This Row],[Código]]),Tabla3[],5,FALSE),0)</f>
        <v>13000</v>
      </c>
      <c r="G79" s="2">
        <v>0</v>
      </c>
      <c r="H79" s="2" t="str">
        <f>CONCATENATE("Impuesto ",Tabla1[[#This Row],[IVA]],"%")</f>
        <v>Impuesto 0%</v>
      </c>
      <c r="I79" t="s">
        <v>13</v>
      </c>
      <c r="J79" t="s">
        <v>14</v>
      </c>
      <c r="K79" t="s">
        <v>15</v>
      </c>
    </row>
    <row r="80" spans="1:11">
      <c r="A80" s="2">
        <v>121</v>
      </c>
      <c r="B80" t="s">
        <v>110</v>
      </c>
      <c r="C80" t="s">
        <v>24</v>
      </c>
      <c r="D80" t="s">
        <v>40</v>
      </c>
      <c r="E80" s="2">
        <f>IFERROR(VLOOKUP(VALUE(Tabla1[[#This Row],[Código]]),Tabla2[],5,FALSE),0)</f>
        <v>0</v>
      </c>
      <c r="F80" s="2">
        <f>IFERROR(VLOOKUP(VALUE(Tabla1[[#This Row],[Código]]),Tabla3[],5,FALSE),0)</f>
        <v>0</v>
      </c>
      <c r="G80" s="2">
        <v>0</v>
      </c>
      <c r="H80" s="2" t="str">
        <f>CONCATENATE("Impuesto ",Tabla1[[#This Row],[IVA]],"%")</f>
        <v>Impuesto 0%</v>
      </c>
      <c r="I80" t="s">
        <v>13</v>
      </c>
      <c r="J80" t="s">
        <v>14</v>
      </c>
      <c r="K80" t="s">
        <v>15</v>
      </c>
    </row>
    <row r="81" spans="1:11">
      <c r="A81" s="2">
        <v>120</v>
      </c>
      <c r="B81" t="s">
        <v>111</v>
      </c>
      <c r="C81" t="s">
        <v>24</v>
      </c>
      <c r="D81" t="s">
        <v>25</v>
      </c>
      <c r="E81" s="2">
        <f>IFERROR(VLOOKUP(VALUE(Tabla1[[#This Row],[Código]]),Tabla2[],5,FALSE),0)</f>
        <v>0</v>
      </c>
      <c r="F81" s="2">
        <f>IFERROR(VLOOKUP(VALUE(Tabla1[[#This Row],[Código]]),Tabla3[],5,FALSE),0)</f>
        <v>0</v>
      </c>
      <c r="G81" s="2">
        <v>0</v>
      </c>
      <c r="H81" s="2" t="str">
        <f>CONCATENATE("Impuesto ",Tabla1[[#This Row],[IVA]],"%")</f>
        <v>Impuesto 0%</v>
      </c>
      <c r="I81" t="s">
        <v>13</v>
      </c>
      <c r="J81" t="s">
        <v>14</v>
      </c>
      <c r="K81" t="s">
        <v>15</v>
      </c>
    </row>
    <row r="82" spans="1:11">
      <c r="A82" s="2">
        <v>119</v>
      </c>
      <c r="B82" t="s">
        <v>91</v>
      </c>
      <c r="C82" t="s">
        <v>11</v>
      </c>
      <c r="D82" t="s">
        <v>22</v>
      </c>
      <c r="E82" s="2">
        <f>IFERROR(VLOOKUP(VALUE(Tabla1[[#This Row],[Código]]),Tabla2[],5,FALSE),0)</f>
        <v>0</v>
      </c>
      <c r="F82" s="2">
        <f>IFERROR(VLOOKUP(VALUE(Tabla1[[#This Row],[Código]]),Tabla3[],5,FALSE),0)</f>
        <v>0</v>
      </c>
      <c r="G82" s="2">
        <v>19</v>
      </c>
      <c r="H82" s="2" t="str">
        <f>CONCATENATE("Impuesto ",Tabla1[[#This Row],[IVA]],"%")</f>
        <v>Impuesto 19%</v>
      </c>
      <c r="I82" t="s">
        <v>13</v>
      </c>
      <c r="J82" t="s">
        <v>14</v>
      </c>
      <c r="K82" t="s">
        <v>15</v>
      </c>
    </row>
    <row r="83" spans="1:11">
      <c r="A83" s="2">
        <v>118</v>
      </c>
      <c r="B83" t="s">
        <v>112</v>
      </c>
      <c r="C83" t="s">
        <v>24</v>
      </c>
      <c r="D83" t="s">
        <v>25</v>
      </c>
      <c r="E83" s="2">
        <f>IFERROR(VLOOKUP(VALUE(Tabla1[[#This Row],[Código]]),Tabla2[],5,FALSE),0)</f>
        <v>0</v>
      </c>
      <c r="F83" s="2">
        <f>IFERROR(VLOOKUP(VALUE(Tabla1[[#This Row],[Código]]),Tabla3[],5,FALSE),0)</f>
        <v>0</v>
      </c>
      <c r="G83" s="2">
        <v>0</v>
      </c>
      <c r="H83" s="2" t="str">
        <f>CONCATENATE("Impuesto ",Tabla1[[#This Row],[IVA]],"%")</f>
        <v>Impuesto 0%</v>
      </c>
      <c r="I83" t="s">
        <v>13</v>
      </c>
      <c r="J83" t="s">
        <v>14</v>
      </c>
      <c r="K83" t="s">
        <v>15</v>
      </c>
    </row>
    <row r="84" spans="1:11">
      <c r="A84" s="2">
        <v>117</v>
      </c>
      <c r="B84" t="s">
        <v>113</v>
      </c>
      <c r="C84" t="s">
        <v>24</v>
      </c>
      <c r="D84" t="s">
        <v>25</v>
      </c>
      <c r="E84" s="2">
        <f>IFERROR(VLOOKUP(VALUE(Tabla1[[#This Row],[Código]]),Tabla2[],5,FALSE),0)</f>
        <v>0</v>
      </c>
      <c r="F84" s="2">
        <f>IFERROR(VLOOKUP(VALUE(Tabla1[[#This Row],[Código]]),Tabla3[],5,FALSE),0)</f>
        <v>0</v>
      </c>
      <c r="G84" s="2">
        <v>0</v>
      </c>
      <c r="H84" s="2" t="str">
        <f>CONCATENATE("Impuesto ",Tabla1[[#This Row],[IVA]],"%")</f>
        <v>Impuesto 0%</v>
      </c>
      <c r="I84" t="s">
        <v>13</v>
      </c>
      <c r="J84" t="s">
        <v>14</v>
      </c>
      <c r="K84" t="s">
        <v>15</v>
      </c>
    </row>
    <row r="85" spans="1:11">
      <c r="A85" s="2">
        <v>116</v>
      </c>
      <c r="B85" t="s">
        <v>114</v>
      </c>
      <c r="C85" t="s">
        <v>11</v>
      </c>
      <c r="D85" t="s">
        <v>77</v>
      </c>
      <c r="E85" s="2">
        <f>IFERROR(VLOOKUP(VALUE(Tabla1[[#This Row],[Código]]),Tabla2[],5,FALSE),0)</f>
        <v>9302.76</v>
      </c>
      <c r="F85" s="2">
        <f>IFERROR(VLOOKUP(VALUE(Tabla1[[#This Row],[Código]]),Tabla3[],5,FALSE),0)</f>
        <v>11484.59</v>
      </c>
      <c r="G85" s="2">
        <v>19</v>
      </c>
      <c r="H85" s="2" t="str">
        <f>CONCATENATE("Impuesto ",Tabla1[[#This Row],[IVA]],"%")</f>
        <v>Impuesto 19%</v>
      </c>
      <c r="I85" t="s">
        <v>13</v>
      </c>
      <c r="J85" t="s">
        <v>14</v>
      </c>
      <c r="K85" t="s">
        <v>15</v>
      </c>
    </row>
    <row r="86" spans="1:11">
      <c r="A86" s="2">
        <v>115</v>
      </c>
      <c r="B86" t="s">
        <v>115</v>
      </c>
      <c r="C86" t="s">
        <v>11</v>
      </c>
      <c r="D86" t="s">
        <v>75</v>
      </c>
      <c r="E86" s="2">
        <f>IFERROR(VLOOKUP(VALUE(Tabla1[[#This Row],[Código]]),Tabla2[],5,FALSE),0)</f>
        <v>3046.21</v>
      </c>
      <c r="F86" s="2">
        <f>IFERROR(VLOOKUP(VALUE(Tabla1[[#This Row],[Código]]),Tabla3[],5,FALSE),0)</f>
        <v>3578.23</v>
      </c>
      <c r="G86" s="2">
        <v>5</v>
      </c>
      <c r="H86" s="2" t="str">
        <f>CONCATENATE("Impuesto ",Tabla1[[#This Row],[IVA]],"%")</f>
        <v>Impuesto 5%</v>
      </c>
      <c r="I86" t="s">
        <v>13</v>
      </c>
      <c r="J86" t="s">
        <v>14</v>
      </c>
      <c r="K86" t="s">
        <v>15</v>
      </c>
    </row>
    <row r="87" spans="1:11">
      <c r="A87" s="2">
        <v>114</v>
      </c>
      <c r="B87" t="s">
        <v>116</v>
      </c>
      <c r="C87" t="s">
        <v>11</v>
      </c>
      <c r="D87" t="s">
        <v>75</v>
      </c>
      <c r="E87" s="2">
        <f>IFERROR(VLOOKUP(VALUE(Tabla1[[#This Row],[Código]]),Tabla2[],5,FALSE),0)</f>
        <v>1694.27</v>
      </c>
      <c r="F87" s="2">
        <f>IFERROR(VLOOKUP(VALUE(Tabla1[[#This Row],[Código]]),Tabla3[],5,FALSE),0)</f>
        <v>2128.44</v>
      </c>
      <c r="G87" s="2">
        <v>19</v>
      </c>
      <c r="H87" s="2" t="str">
        <f>CONCATENATE("Impuesto ",Tabla1[[#This Row],[IVA]],"%")</f>
        <v>Impuesto 19%</v>
      </c>
      <c r="I87" t="s">
        <v>13</v>
      </c>
      <c r="J87" t="s">
        <v>14</v>
      </c>
      <c r="K87" t="s">
        <v>15</v>
      </c>
    </row>
    <row r="88" spans="1:11">
      <c r="A88" s="2">
        <v>113</v>
      </c>
      <c r="B88" t="s">
        <v>117</v>
      </c>
      <c r="C88" t="s">
        <v>11</v>
      </c>
      <c r="D88" t="s">
        <v>75</v>
      </c>
      <c r="E88" s="2">
        <f>IFERROR(VLOOKUP(VALUE(Tabla1[[#This Row],[Código]]),Tabla2[],5,FALSE),0)</f>
        <v>2493.2199999999998</v>
      </c>
      <c r="F88" s="2">
        <f>IFERROR(VLOOKUP(VALUE(Tabla1[[#This Row],[Código]]),Tabla3[],5,FALSE),0)</f>
        <v>2802.63</v>
      </c>
      <c r="G88" s="2">
        <v>19</v>
      </c>
      <c r="H88" s="2" t="str">
        <f>CONCATENATE("Impuesto ",Tabla1[[#This Row],[IVA]],"%")</f>
        <v>Impuesto 19%</v>
      </c>
      <c r="I88" t="s">
        <v>13</v>
      </c>
      <c r="J88" t="s">
        <v>14</v>
      </c>
      <c r="K88" t="s">
        <v>15</v>
      </c>
    </row>
    <row r="89" spans="1:11">
      <c r="A89" s="2">
        <v>112</v>
      </c>
      <c r="B89" t="s">
        <v>118</v>
      </c>
      <c r="C89" t="s">
        <v>11</v>
      </c>
      <c r="D89" t="s">
        <v>75</v>
      </c>
      <c r="E89" s="2">
        <f>IFERROR(VLOOKUP(VALUE(Tabla1[[#This Row],[Código]]),Tabla2[],5,FALSE),0)</f>
        <v>9737.39</v>
      </c>
      <c r="F89" s="2">
        <f>IFERROR(VLOOKUP(VALUE(Tabla1[[#This Row],[Código]]),Tabla3[],5,FALSE),0)</f>
        <v>10420.17</v>
      </c>
      <c r="G89" s="2">
        <v>19</v>
      </c>
      <c r="H89" s="2" t="str">
        <f>CONCATENATE("Impuesto ",Tabla1[[#This Row],[IVA]],"%")</f>
        <v>Impuesto 19%</v>
      </c>
      <c r="I89" t="s">
        <v>13</v>
      </c>
      <c r="J89" t="s">
        <v>14</v>
      </c>
      <c r="K89" t="s">
        <v>15</v>
      </c>
    </row>
    <row r="90" spans="1:11">
      <c r="A90" s="2">
        <v>111</v>
      </c>
      <c r="B90" t="s">
        <v>119</v>
      </c>
      <c r="C90" t="s">
        <v>11</v>
      </c>
      <c r="D90" t="s">
        <v>60</v>
      </c>
      <c r="E90" s="2">
        <f>IFERROR(VLOOKUP(VALUE(Tabla1[[#This Row],[Código]]),Tabla2[],5,FALSE),0)</f>
        <v>6386.55</v>
      </c>
      <c r="F90" s="2">
        <f>IFERROR(VLOOKUP(VALUE(Tabla1[[#This Row],[Código]]),Tabla3[],5,FALSE),0)</f>
        <v>6753.81</v>
      </c>
      <c r="G90" s="2">
        <v>19</v>
      </c>
      <c r="H90" s="2" t="str">
        <f>CONCATENATE("Impuesto ",Tabla1[[#This Row],[IVA]],"%")</f>
        <v>Impuesto 19%</v>
      </c>
      <c r="I90" t="s">
        <v>13</v>
      </c>
      <c r="J90" t="s">
        <v>14</v>
      </c>
      <c r="K90" t="s">
        <v>15</v>
      </c>
    </row>
    <row r="91" spans="1:11">
      <c r="A91" s="2">
        <v>110</v>
      </c>
      <c r="B91" t="s">
        <v>91</v>
      </c>
      <c r="C91" t="s">
        <v>11</v>
      </c>
      <c r="D91" t="s">
        <v>22</v>
      </c>
      <c r="E91" s="2">
        <f>IFERROR(VLOOKUP(VALUE(Tabla1[[#This Row],[Código]]),Tabla2[],5,FALSE),0)</f>
        <v>0</v>
      </c>
      <c r="F91" s="2">
        <f>IFERROR(VLOOKUP(VALUE(Tabla1[[#This Row],[Código]]),Tabla3[],5,FALSE),0)</f>
        <v>0</v>
      </c>
      <c r="G91" s="2">
        <v>19</v>
      </c>
      <c r="H91" s="2" t="str">
        <f>CONCATENATE("Impuesto ",Tabla1[[#This Row],[IVA]],"%")</f>
        <v>Impuesto 19%</v>
      </c>
      <c r="I91" t="s">
        <v>13</v>
      </c>
      <c r="J91" t="s">
        <v>14</v>
      </c>
      <c r="K91" t="s">
        <v>15</v>
      </c>
    </row>
    <row r="92" spans="1:11">
      <c r="A92" s="2">
        <v>109</v>
      </c>
      <c r="B92" t="s">
        <v>91</v>
      </c>
      <c r="C92" t="s">
        <v>11</v>
      </c>
      <c r="D92" t="s">
        <v>22</v>
      </c>
      <c r="E92" s="2">
        <f>IFERROR(VLOOKUP(VALUE(Tabla1[[#This Row],[Código]]),Tabla2[],5,FALSE),0)</f>
        <v>0</v>
      </c>
      <c r="F92" s="2">
        <f>IFERROR(VLOOKUP(VALUE(Tabla1[[#This Row],[Código]]),Tabla3[],5,FALSE),0)</f>
        <v>0</v>
      </c>
      <c r="G92" s="2">
        <v>19</v>
      </c>
      <c r="H92" s="2" t="str">
        <f>CONCATENATE("Impuesto ",Tabla1[[#This Row],[IVA]],"%")</f>
        <v>Impuesto 19%</v>
      </c>
      <c r="I92" t="s">
        <v>13</v>
      </c>
      <c r="J92" t="s">
        <v>14</v>
      </c>
      <c r="K92" t="s">
        <v>15</v>
      </c>
    </row>
    <row r="93" spans="1:11">
      <c r="A93" s="2">
        <v>108</v>
      </c>
      <c r="B93" t="s">
        <v>91</v>
      </c>
      <c r="C93" t="s">
        <v>11</v>
      </c>
      <c r="D93" t="s">
        <v>22</v>
      </c>
      <c r="E93" s="2">
        <f>IFERROR(VLOOKUP(VALUE(Tabla1[[#This Row],[Código]]),Tabla2[],5,FALSE),0)</f>
        <v>0</v>
      </c>
      <c r="F93" s="2">
        <f>IFERROR(VLOOKUP(VALUE(Tabla1[[#This Row],[Código]]),Tabla3[],5,FALSE),0)</f>
        <v>0</v>
      </c>
      <c r="G93" s="2">
        <v>19</v>
      </c>
      <c r="H93" s="2" t="str">
        <f>CONCATENATE("Impuesto ",Tabla1[[#This Row],[IVA]],"%")</f>
        <v>Impuesto 19%</v>
      </c>
      <c r="I93" t="s">
        <v>13</v>
      </c>
      <c r="J93" t="s">
        <v>14</v>
      </c>
      <c r="K93" t="s">
        <v>15</v>
      </c>
    </row>
    <row r="94" spans="1:11">
      <c r="A94" s="2">
        <v>107</v>
      </c>
      <c r="B94" t="s">
        <v>91</v>
      </c>
      <c r="C94" t="s">
        <v>11</v>
      </c>
      <c r="D94" t="s">
        <v>22</v>
      </c>
      <c r="E94" s="2">
        <f>IFERROR(VLOOKUP(VALUE(Tabla1[[#This Row],[Código]]),Tabla2[],5,FALSE),0)</f>
        <v>0</v>
      </c>
      <c r="F94" s="2">
        <f>IFERROR(VLOOKUP(VALUE(Tabla1[[#This Row],[Código]]),Tabla3[],5,FALSE),0)</f>
        <v>0</v>
      </c>
      <c r="G94" s="2">
        <v>19</v>
      </c>
      <c r="H94" s="2" t="str">
        <f>CONCATENATE("Impuesto ",Tabla1[[#This Row],[IVA]],"%")</f>
        <v>Impuesto 19%</v>
      </c>
      <c r="I94" t="s">
        <v>13</v>
      </c>
      <c r="J94" t="s">
        <v>14</v>
      </c>
      <c r="K94" t="s">
        <v>15</v>
      </c>
    </row>
    <row r="95" spans="1:11">
      <c r="A95" s="2">
        <v>106</v>
      </c>
      <c r="B95" t="s">
        <v>120</v>
      </c>
      <c r="C95" t="s">
        <v>24</v>
      </c>
      <c r="D95" t="s">
        <v>25</v>
      </c>
      <c r="E95" s="2">
        <f>IFERROR(VLOOKUP(VALUE(Tabla1[[#This Row],[Código]]),Tabla2[],5,FALSE),0)</f>
        <v>0</v>
      </c>
      <c r="F95" s="2">
        <f>IFERROR(VLOOKUP(VALUE(Tabla1[[#This Row],[Código]]),Tabla3[],5,FALSE),0)</f>
        <v>0</v>
      </c>
      <c r="G95" s="2">
        <v>0</v>
      </c>
      <c r="H95" s="2" t="str">
        <f>CONCATENATE("Impuesto ",Tabla1[[#This Row],[IVA]],"%")</f>
        <v>Impuesto 0%</v>
      </c>
      <c r="I95" t="s">
        <v>13</v>
      </c>
      <c r="J95" t="s">
        <v>14</v>
      </c>
      <c r="K95" t="s">
        <v>15</v>
      </c>
    </row>
    <row r="96" spans="1:11">
      <c r="A96" s="2">
        <v>105</v>
      </c>
      <c r="B96" t="s">
        <v>121</v>
      </c>
      <c r="C96" t="s">
        <v>24</v>
      </c>
      <c r="D96" t="s">
        <v>40</v>
      </c>
      <c r="E96" s="2">
        <f>IFERROR(VLOOKUP(VALUE(Tabla1[[#This Row],[Código]]),Tabla2[],5,FALSE),0)</f>
        <v>6815.92</v>
      </c>
      <c r="F96" s="2">
        <f>IFERROR(VLOOKUP(VALUE(Tabla1[[#This Row],[Código]]),Tabla3[],5,FALSE),0)</f>
        <v>7178.05</v>
      </c>
      <c r="G96" s="2">
        <v>0</v>
      </c>
      <c r="H96" s="2" t="str">
        <f>CONCATENATE("Impuesto ",Tabla1[[#This Row],[IVA]],"%")</f>
        <v>Impuesto 0%</v>
      </c>
      <c r="I96" t="s">
        <v>13</v>
      </c>
      <c r="J96" t="s">
        <v>14</v>
      </c>
      <c r="K96" t="s">
        <v>15</v>
      </c>
    </row>
    <row r="97" spans="1:11">
      <c r="A97" s="2">
        <v>104</v>
      </c>
      <c r="B97" t="s">
        <v>122</v>
      </c>
      <c r="C97" t="s">
        <v>24</v>
      </c>
      <c r="D97" t="s">
        <v>25</v>
      </c>
      <c r="E97" s="2">
        <f>IFERROR(VLOOKUP(VALUE(Tabla1[[#This Row],[Código]]),Tabla2[],5,FALSE),0)</f>
        <v>11000</v>
      </c>
      <c r="F97" s="2">
        <f>IFERROR(VLOOKUP(VALUE(Tabla1[[#This Row],[Código]]),Tabla3[],5,FALSE),0)</f>
        <v>11874.46</v>
      </c>
      <c r="G97" s="2">
        <v>0</v>
      </c>
      <c r="H97" s="2" t="str">
        <f>CONCATENATE("Impuesto ",Tabla1[[#This Row],[IVA]],"%")</f>
        <v>Impuesto 0%</v>
      </c>
      <c r="I97" t="s">
        <v>13</v>
      </c>
      <c r="J97" t="s">
        <v>14</v>
      </c>
      <c r="K97" t="s">
        <v>15</v>
      </c>
    </row>
    <row r="98" spans="1:11">
      <c r="A98" s="2">
        <v>103</v>
      </c>
      <c r="B98" t="s">
        <v>91</v>
      </c>
      <c r="C98" t="s">
        <v>11</v>
      </c>
      <c r="D98" t="s">
        <v>22</v>
      </c>
      <c r="E98" s="2">
        <f>IFERROR(VLOOKUP(VALUE(Tabla1[[#This Row],[Código]]),Tabla2[],5,FALSE),0)</f>
        <v>0</v>
      </c>
      <c r="F98" s="2">
        <f>IFERROR(VLOOKUP(VALUE(Tabla1[[#This Row],[Código]]),Tabla3[],5,FALSE),0)</f>
        <v>0</v>
      </c>
      <c r="G98" s="2">
        <v>19</v>
      </c>
      <c r="H98" s="2" t="str">
        <f>CONCATENATE("Impuesto ",Tabla1[[#This Row],[IVA]],"%")</f>
        <v>Impuesto 19%</v>
      </c>
      <c r="I98" t="s">
        <v>13</v>
      </c>
      <c r="J98" t="s">
        <v>14</v>
      </c>
      <c r="K98" t="s">
        <v>15</v>
      </c>
    </row>
    <row r="99" spans="1:11">
      <c r="A99" s="2">
        <v>102</v>
      </c>
      <c r="B99" t="s">
        <v>91</v>
      </c>
      <c r="C99" t="s">
        <v>11</v>
      </c>
      <c r="D99" t="s">
        <v>22</v>
      </c>
      <c r="E99" s="2">
        <f>IFERROR(VLOOKUP(VALUE(Tabla1[[#This Row],[Código]]),Tabla2[],5,FALSE),0)</f>
        <v>0</v>
      </c>
      <c r="F99" s="2">
        <f>IFERROR(VLOOKUP(VALUE(Tabla1[[#This Row],[Código]]),Tabla3[],5,FALSE),0)</f>
        <v>0</v>
      </c>
      <c r="G99" s="2">
        <v>19</v>
      </c>
      <c r="H99" s="2" t="str">
        <f>CONCATENATE("Impuesto ",Tabla1[[#This Row],[IVA]],"%")</f>
        <v>Impuesto 19%</v>
      </c>
      <c r="I99" t="s">
        <v>13</v>
      </c>
      <c r="J99" t="s">
        <v>14</v>
      </c>
      <c r="K99" t="s">
        <v>15</v>
      </c>
    </row>
    <row r="100" spans="1:11">
      <c r="A100" s="2">
        <v>101</v>
      </c>
      <c r="B100" t="s">
        <v>91</v>
      </c>
      <c r="C100" t="s">
        <v>11</v>
      </c>
      <c r="D100" t="s">
        <v>22</v>
      </c>
      <c r="E100" s="2">
        <f>IFERROR(VLOOKUP(VALUE(Tabla1[[#This Row],[Código]]),Tabla2[],5,FALSE),0)</f>
        <v>0</v>
      </c>
      <c r="F100" s="2">
        <f>IFERROR(VLOOKUP(VALUE(Tabla1[[#This Row],[Código]]),Tabla3[],5,FALSE),0)</f>
        <v>0</v>
      </c>
      <c r="G100" s="2">
        <v>19</v>
      </c>
      <c r="H100" s="2" t="str">
        <f>CONCATENATE("Impuesto ",Tabla1[[#This Row],[IVA]],"%")</f>
        <v>Impuesto 19%</v>
      </c>
      <c r="I100" t="s">
        <v>13</v>
      </c>
      <c r="J100" t="s">
        <v>14</v>
      </c>
      <c r="K100" t="s">
        <v>15</v>
      </c>
    </row>
    <row r="101" spans="1:11">
      <c r="A101" s="2">
        <v>100</v>
      </c>
      <c r="B101" t="s">
        <v>91</v>
      </c>
      <c r="C101" t="s">
        <v>11</v>
      </c>
      <c r="D101" t="s">
        <v>22</v>
      </c>
      <c r="E101" s="2">
        <f>IFERROR(VLOOKUP(VALUE(Tabla1[[#This Row],[Código]]),Tabla2[],5,FALSE),0)</f>
        <v>0</v>
      </c>
      <c r="F101" s="2">
        <f>IFERROR(VLOOKUP(VALUE(Tabla1[[#This Row],[Código]]),Tabla3[],5,FALSE),0)</f>
        <v>0</v>
      </c>
      <c r="G101" s="2">
        <v>19</v>
      </c>
      <c r="H101" s="2" t="str">
        <f>CONCATENATE("Impuesto ",Tabla1[[#This Row],[IVA]],"%")</f>
        <v>Impuesto 19%</v>
      </c>
      <c r="I101" t="s">
        <v>13</v>
      </c>
      <c r="J101" t="s">
        <v>14</v>
      </c>
      <c r="K101" t="s">
        <v>15</v>
      </c>
    </row>
    <row r="102" spans="1:11">
      <c r="A102" s="2">
        <v>99</v>
      </c>
      <c r="B102" t="s">
        <v>91</v>
      </c>
      <c r="C102" t="s">
        <v>11</v>
      </c>
      <c r="D102" t="s">
        <v>22</v>
      </c>
      <c r="E102" s="2">
        <f>IFERROR(VLOOKUP(VALUE(Tabla1[[#This Row],[Código]]),Tabla2[],5,FALSE),0)</f>
        <v>0</v>
      </c>
      <c r="F102" s="2">
        <f>IFERROR(VLOOKUP(VALUE(Tabla1[[#This Row],[Código]]),Tabla3[],5,FALSE),0)</f>
        <v>0</v>
      </c>
      <c r="G102" s="2">
        <v>19</v>
      </c>
      <c r="H102" s="2" t="str">
        <f>CONCATENATE("Impuesto ",Tabla1[[#This Row],[IVA]],"%")</f>
        <v>Impuesto 19%</v>
      </c>
      <c r="I102" t="s">
        <v>13</v>
      </c>
      <c r="J102" t="s">
        <v>14</v>
      </c>
      <c r="K102" t="s">
        <v>15</v>
      </c>
    </row>
    <row r="103" spans="1:11">
      <c r="A103" s="2">
        <v>98</v>
      </c>
      <c r="B103" t="s">
        <v>123</v>
      </c>
      <c r="C103" t="s">
        <v>11</v>
      </c>
      <c r="D103" t="s">
        <v>40</v>
      </c>
      <c r="E103" s="2">
        <f>IFERROR(VLOOKUP(VALUE(Tabla1[[#This Row],[Código]]),Tabla2[],5,FALSE),0)</f>
        <v>0</v>
      </c>
      <c r="F103" s="2">
        <f>IFERROR(VLOOKUP(VALUE(Tabla1[[#This Row],[Código]]),Tabla3[],5,FALSE),0)</f>
        <v>0</v>
      </c>
      <c r="G103" s="2">
        <v>0</v>
      </c>
      <c r="H103" s="2" t="str">
        <f>CONCATENATE("Impuesto ",Tabla1[[#This Row],[IVA]],"%")</f>
        <v>Impuesto 0%</v>
      </c>
      <c r="I103" t="s">
        <v>13</v>
      </c>
      <c r="J103" t="s">
        <v>14</v>
      </c>
      <c r="K103" t="s">
        <v>15</v>
      </c>
    </row>
    <row r="104" spans="1:11">
      <c r="A104" s="2">
        <v>97</v>
      </c>
      <c r="B104" t="s">
        <v>91</v>
      </c>
      <c r="C104" t="s">
        <v>11</v>
      </c>
      <c r="D104" t="s">
        <v>22</v>
      </c>
      <c r="E104" s="2">
        <f>IFERROR(VLOOKUP(VALUE(Tabla1[[#This Row],[Código]]),Tabla2[],5,FALSE),0)</f>
        <v>0</v>
      </c>
      <c r="F104" s="2">
        <f>IFERROR(VLOOKUP(VALUE(Tabla1[[#This Row],[Código]]),Tabla3[],5,FALSE),0)</f>
        <v>0</v>
      </c>
      <c r="G104" s="2">
        <v>19</v>
      </c>
      <c r="H104" s="2" t="str">
        <f>CONCATENATE("Impuesto ",Tabla1[[#This Row],[IVA]],"%")</f>
        <v>Impuesto 19%</v>
      </c>
      <c r="I104" t="s">
        <v>13</v>
      </c>
      <c r="J104" t="s">
        <v>14</v>
      </c>
      <c r="K104" t="s">
        <v>15</v>
      </c>
    </row>
    <row r="105" spans="1:11">
      <c r="A105" s="2">
        <v>96</v>
      </c>
      <c r="B105" t="s">
        <v>91</v>
      </c>
      <c r="C105" t="s">
        <v>11</v>
      </c>
      <c r="D105" t="s">
        <v>22</v>
      </c>
      <c r="E105" s="2">
        <f>IFERROR(VLOOKUP(VALUE(Tabla1[[#This Row],[Código]]),Tabla2[],5,FALSE),0)</f>
        <v>0</v>
      </c>
      <c r="F105" s="2">
        <f>IFERROR(VLOOKUP(VALUE(Tabla1[[#This Row],[Código]]),Tabla3[],5,FALSE),0)</f>
        <v>0</v>
      </c>
      <c r="G105" s="2">
        <v>19</v>
      </c>
      <c r="H105" s="2" t="str">
        <f>CONCATENATE("Impuesto ",Tabla1[[#This Row],[IVA]],"%")</f>
        <v>Impuesto 19%</v>
      </c>
      <c r="I105" t="s">
        <v>13</v>
      </c>
      <c r="J105" t="s">
        <v>14</v>
      </c>
      <c r="K105" t="s">
        <v>15</v>
      </c>
    </row>
    <row r="106" spans="1:11">
      <c r="A106" s="2">
        <v>95</v>
      </c>
      <c r="B106" t="s">
        <v>124</v>
      </c>
      <c r="C106" t="s">
        <v>11</v>
      </c>
      <c r="D106" t="s">
        <v>29</v>
      </c>
      <c r="E106" s="2">
        <f>IFERROR(VLOOKUP(VALUE(Tabla1[[#This Row],[Código]]),Tabla2[],5,FALSE),0)</f>
        <v>16000</v>
      </c>
      <c r="F106" s="2">
        <f>IFERROR(VLOOKUP(VALUE(Tabla1[[#This Row],[Código]]),Tabla3[],5,FALSE),0)</f>
        <v>16900</v>
      </c>
      <c r="G106" s="2">
        <v>0</v>
      </c>
      <c r="H106" s="2" t="str">
        <f>CONCATENATE("Impuesto ",Tabla1[[#This Row],[IVA]],"%")</f>
        <v>Impuesto 0%</v>
      </c>
      <c r="I106" t="s">
        <v>13</v>
      </c>
      <c r="J106" t="s">
        <v>14</v>
      </c>
      <c r="K106" t="s">
        <v>15</v>
      </c>
    </row>
    <row r="107" spans="1:11">
      <c r="A107" s="2">
        <v>94</v>
      </c>
      <c r="B107" t="s">
        <v>125</v>
      </c>
      <c r="C107" t="s">
        <v>11</v>
      </c>
      <c r="D107" t="s">
        <v>40</v>
      </c>
      <c r="E107" s="2">
        <f>IFERROR(VLOOKUP(VALUE(Tabla1[[#This Row],[Código]]),Tabla2[],5,FALSE),0)</f>
        <v>0</v>
      </c>
      <c r="F107" s="2">
        <f>IFERROR(VLOOKUP(VALUE(Tabla1[[#This Row],[Código]]),Tabla3[],5,FALSE),0)</f>
        <v>0</v>
      </c>
      <c r="G107" s="2">
        <v>0</v>
      </c>
      <c r="H107" s="2" t="str">
        <f>CONCATENATE("Impuesto ",Tabla1[[#This Row],[IVA]],"%")</f>
        <v>Impuesto 0%</v>
      </c>
      <c r="I107" t="s">
        <v>13</v>
      </c>
      <c r="J107" t="s">
        <v>14</v>
      </c>
      <c r="K107" t="s">
        <v>15</v>
      </c>
    </row>
    <row r="108" spans="1:11">
      <c r="A108" s="2">
        <v>93</v>
      </c>
      <c r="B108" t="s">
        <v>91</v>
      </c>
      <c r="C108" t="s">
        <v>11</v>
      </c>
      <c r="D108" t="s">
        <v>22</v>
      </c>
      <c r="E108" s="2">
        <f>IFERROR(VLOOKUP(VALUE(Tabla1[[#This Row],[Código]]),Tabla2[],5,FALSE),0)</f>
        <v>0</v>
      </c>
      <c r="F108" s="2">
        <f>IFERROR(VLOOKUP(VALUE(Tabla1[[#This Row],[Código]]),Tabla3[],5,FALSE),0)</f>
        <v>0</v>
      </c>
      <c r="G108" s="2">
        <v>19</v>
      </c>
      <c r="H108" s="2" t="str">
        <f>CONCATENATE("Impuesto ",Tabla1[[#This Row],[IVA]],"%")</f>
        <v>Impuesto 19%</v>
      </c>
      <c r="I108" t="s">
        <v>13</v>
      </c>
      <c r="J108" t="s">
        <v>14</v>
      </c>
      <c r="K108" t="s">
        <v>15</v>
      </c>
    </row>
    <row r="109" spans="1:11">
      <c r="A109" s="2">
        <v>92</v>
      </c>
      <c r="B109" t="s">
        <v>91</v>
      </c>
      <c r="C109" t="s">
        <v>11</v>
      </c>
      <c r="D109" t="s">
        <v>22</v>
      </c>
      <c r="E109" s="2">
        <f>IFERROR(VLOOKUP(VALUE(Tabla1[[#This Row],[Código]]),Tabla2[],5,FALSE),0)</f>
        <v>0</v>
      </c>
      <c r="F109" s="2">
        <f>IFERROR(VLOOKUP(VALUE(Tabla1[[#This Row],[Código]]),Tabla3[],5,FALSE),0)</f>
        <v>0</v>
      </c>
      <c r="G109" s="2">
        <v>19</v>
      </c>
      <c r="H109" s="2" t="str">
        <f>CONCATENATE("Impuesto ",Tabla1[[#This Row],[IVA]],"%")</f>
        <v>Impuesto 19%</v>
      </c>
      <c r="I109" t="s">
        <v>13</v>
      </c>
      <c r="J109" t="s">
        <v>14</v>
      </c>
      <c r="K109" t="s">
        <v>15</v>
      </c>
    </row>
    <row r="110" spans="1:11">
      <c r="A110" s="2">
        <v>91</v>
      </c>
      <c r="B110" t="s">
        <v>126</v>
      </c>
      <c r="C110" t="s">
        <v>11</v>
      </c>
      <c r="D110" t="s">
        <v>25</v>
      </c>
      <c r="E110" s="2">
        <f>IFERROR(VLOOKUP(VALUE(Tabla1[[#This Row],[Código]]),Tabla2[],5,FALSE),0)</f>
        <v>3000</v>
      </c>
      <c r="F110" s="2">
        <f>IFERROR(VLOOKUP(VALUE(Tabla1[[#This Row],[Código]]),Tabla3[],5,FALSE),0)</f>
        <v>4000</v>
      </c>
      <c r="G110" s="2">
        <v>0</v>
      </c>
      <c r="H110" s="2" t="str">
        <f>CONCATENATE("Impuesto ",Tabla1[[#This Row],[IVA]],"%")</f>
        <v>Impuesto 0%</v>
      </c>
      <c r="I110" t="s">
        <v>13</v>
      </c>
      <c r="J110" t="s">
        <v>14</v>
      </c>
      <c r="K110" t="s">
        <v>15</v>
      </c>
    </row>
    <row r="111" spans="1:11">
      <c r="A111" s="2">
        <v>90</v>
      </c>
      <c r="B111" t="s">
        <v>91</v>
      </c>
      <c r="C111" t="s">
        <v>11</v>
      </c>
      <c r="D111" t="s">
        <v>22</v>
      </c>
      <c r="E111" s="2">
        <f>IFERROR(VLOOKUP(VALUE(Tabla1[[#This Row],[Código]]),Tabla2[],5,FALSE),0)</f>
        <v>0</v>
      </c>
      <c r="F111" s="2">
        <f>IFERROR(VLOOKUP(VALUE(Tabla1[[#This Row],[Código]]),Tabla3[],5,FALSE),0)</f>
        <v>0</v>
      </c>
      <c r="G111" s="2">
        <v>19</v>
      </c>
      <c r="H111" s="2" t="str">
        <f>CONCATENATE("Impuesto ",Tabla1[[#This Row],[IVA]],"%")</f>
        <v>Impuesto 19%</v>
      </c>
      <c r="I111" t="s">
        <v>13</v>
      </c>
      <c r="J111" t="s">
        <v>14</v>
      </c>
      <c r="K111" t="s">
        <v>15</v>
      </c>
    </row>
    <row r="112" spans="1:11">
      <c r="A112" s="2">
        <v>89</v>
      </c>
      <c r="B112" t="s">
        <v>127</v>
      </c>
      <c r="C112" t="s">
        <v>24</v>
      </c>
      <c r="D112" t="s">
        <v>25</v>
      </c>
      <c r="E112" s="2">
        <f>IFERROR(VLOOKUP(VALUE(Tabla1[[#This Row],[Código]]),Tabla2[],5,FALSE),0)</f>
        <v>12500</v>
      </c>
      <c r="F112" s="2">
        <f>IFERROR(VLOOKUP(VALUE(Tabla1[[#This Row],[Código]]),Tabla3[],5,FALSE),0)</f>
        <v>17736.5</v>
      </c>
      <c r="G112" s="2">
        <v>0</v>
      </c>
      <c r="H112" s="2" t="str">
        <f>CONCATENATE("Impuesto ",Tabla1[[#This Row],[IVA]],"%")</f>
        <v>Impuesto 0%</v>
      </c>
      <c r="I112" t="s">
        <v>13</v>
      </c>
      <c r="J112" t="s">
        <v>14</v>
      </c>
      <c r="K112" t="s">
        <v>15</v>
      </c>
    </row>
    <row r="113" spans="1:11">
      <c r="A113" s="2">
        <v>88</v>
      </c>
      <c r="B113" t="s">
        <v>128</v>
      </c>
      <c r="C113" t="s">
        <v>24</v>
      </c>
      <c r="D113" t="s">
        <v>25</v>
      </c>
      <c r="E113" s="2">
        <f>IFERROR(VLOOKUP(VALUE(Tabla1[[#This Row],[Código]]),Tabla2[],5,FALSE),0)</f>
        <v>0</v>
      </c>
      <c r="F113" s="2">
        <f>IFERROR(VLOOKUP(VALUE(Tabla1[[#This Row],[Código]]),Tabla3[],5,FALSE),0)</f>
        <v>0</v>
      </c>
      <c r="G113" s="2">
        <v>0</v>
      </c>
      <c r="H113" s="2" t="str">
        <f>CONCATENATE("Impuesto ",Tabla1[[#This Row],[IVA]],"%")</f>
        <v>Impuesto 0%</v>
      </c>
      <c r="I113" t="s">
        <v>13</v>
      </c>
      <c r="J113" t="s">
        <v>14</v>
      </c>
      <c r="K113" t="s">
        <v>15</v>
      </c>
    </row>
    <row r="114" spans="1:11">
      <c r="A114" s="2">
        <v>87</v>
      </c>
      <c r="B114" t="s">
        <v>129</v>
      </c>
      <c r="C114" t="s">
        <v>11</v>
      </c>
      <c r="D114" t="s">
        <v>130</v>
      </c>
      <c r="E114" s="2">
        <f>IFERROR(VLOOKUP(VALUE(Tabla1[[#This Row],[Código]]),Tabla2[],5,FALSE),0)</f>
        <v>0</v>
      </c>
      <c r="F114" s="2">
        <f>IFERROR(VLOOKUP(VALUE(Tabla1[[#This Row],[Código]]),Tabla3[],5,FALSE),0)</f>
        <v>14285.71</v>
      </c>
      <c r="G114" s="2">
        <v>5</v>
      </c>
      <c r="H114" s="2" t="str">
        <f>CONCATENATE("Impuesto ",Tabla1[[#This Row],[IVA]],"%")</f>
        <v>Impuesto 5%</v>
      </c>
      <c r="I114" t="s">
        <v>13</v>
      </c>
      <c r="J114" t="s">
        <v>14</v>
      </c>
      <c r="K114" t="s">
        <v>15</v>
      </c>
    </row>
    <row r="115" spans="1:11">
      <c r="A115" s="2">
        <v>86</v>
      </c>
      <c r="B115" t="s">
        <v>91</v>
      </c>
      <c r="C115" t="s">
        <v>11</v>
      </c>
      <c r="D115" t="s">
        <v>22</v>
      </c>
      <c r="E115" s="2">
        <f>IFERROR(VLOOKUP(VALUE(Tabla1[[#This Row],[Código]]),Tabla2[],5,FALSE),0)</f>
        <v>0</v>
      </c>
      <c r="F115" s="2">
        <f>IFERROR(VLOOKUP(VALUE(Tabla1[[#This Row],[Código]]),Tabla3[],5,FALSE),0)</f>
        <v>0</v>
      </c>
      <c r="G115" s="2">
        <v>19</v>
      </c>
      <c r="H115" s="2" t="str">
        <f>CONCATENATE("Impuesto ",Tabla1[[#This Row],[IVA]],"%")</f>
        <v>Impuesto 19%</v>
      </c>
      <c r="I115" t="s">
        <v>13</v>
      </c>
      <c r="J115" t="s">
        <v>14</v>
      </c>
      <c r="K115" t="s">
        <v>15</v>
      </c>
    </row>
    <row r="116" spans="1:11">
      <c r="A116" s="2">
        <v>85</v>
      </c>
      <c r="B116" t="s">
        <v>131</v>
      </c>
      <c r="C116" t="s">
        <v>11</v>
      </c>
      <c r="D116" t="s">
        <v>50</v>
      </c>
      <c r="E116" s="2">
        <f>IFERROR(VLOOKUP(VALUE(Tabla1[[#This Row],[Código]]),Tabla2[],5,FALSE),0)</f>
        <v>8126.14</v>
      </c>
      <c r="F116" s="2">
        <f>IFERROR(VLOOKUP(VALUE(Tabla1[[#This Row],[Código]]),Tabla3[],5,FALSE),0)</f>
        <v>12104.26</v>
      </c>
      <c r="G116" s="2">
        <v>5</v>
      </c>
      <c r="H116" s="2" t="str">
        <f>CONCATENATE("Impuesto ",Tabla1[[#This Row],[IVA]],"%")</f>
        <v>Impuesto 5%</v>
      </c>
      <c r="I116" t="s">
        <v>13</v>
      </c>
      <c r="J116" t="s">
        <v>14</v>
      </c>
      <c r="K116" t="s">
        <v>15</v>
      </c>
    </row>
    <row r="117" spans="1:11">
      <c r="A117" s="2">
        <v>84</v>
      </c>
      <c r="B117" t="s">
        <v>132</v>
      </c>
      <c r="C117" t="s">
        <v>11</v>
      </c>
      <c r="D117" t="s">
        <v>29</v>
      </c>
      <c r="E117" s="2">
        <f>IFERROR(VLOOKUP(VALUE(Tabla1[[#This Row],[Código]]),Tabla2[],5,FALSE),0)</f>
        <v>0</v>
      </c>
      <c r="F117" s="2">
        <f>IFERROR(VLOOKUP(VALUE(Tabla1[[#This Row],[Código]]),Tabla3[],5,FALSE),0)</f>
        <v>840.34</v>
      </c>
      <c r="G117" s="2">
        <v>19</v>
      </c>
      <c r="H117" s="2" t="str">
        <f>CONCATENATE("Impuesto ",Tabla1[[#This Row],[IVA]],"%")</f>
        <v>Impuesto 19%</v>
      </c>
      <c r="I117" t="s">
        <v>13</v>
      </c>
      <c r="J117" t="s">
        <v>14</v>
      </c>
      <c r="K117" t="s">
        <v>15</v>
      </c>
    </row>
    <row r="118" spans="1:11">
      <c r="A118" s="2">
        <v>83</v>
      </c>
      <c r="B118" t="s">
        <v>91</v>
      </c>
      <c r="C118" t="s">
        <v>11</v>
      </c>
      <c r="D118" t="s">
        <v>22</v>
      </c>
      <c r="E118" s="2">
        <f>IFERROR(VLOOKUP(VALUE(Tabla1[[#This Row],[Código]]),Tabla2[],5,FALSE),0)</f>
        <v>0</v>
      </c>
      <c r="F118" s="2">
        <f>IFERROR(VLOOKUP(VALUE(Tabla1[[#This Row],[Código]]),Tabla3[],5,FALSE),0)</f>
        <v>0</v>
      </c>
      <c r="G118" s="2">
        <v>19</v>
      </c>
      <c r="H118" s="2" t="str">
        <f>CONCATENATE("Impuesto ",Tabla1[[#This Row],[IVA]],"%")</f>
        <v>Impuesto 19%</v>
      </c>
      <c r="I118" t="s">
        <v>13</v>
      </c>
      <c r="J118" t="s">
        <v>14</v>
      </c>
      <c r="K118" t="s">
        <v>15</v>
      </c>
    </row>
    <row r="119" spans="1:11">
      <c r="A119" s="2">
        <v>82</v>
      </c>
      <c r="B119" t="s">
        <v>91</v>
      </c>
      <c r="C119" t="s">
        <v>11</v>
      </c>
      <c r="D119" t="s">
        <v>22</v>
      </c>
      <c r="E119" s="2">
        <f>IFERROR(VLOOKUP(VALUE(Tabla1[[#This Row],[Código]]),Tabla2[],5,FALSE),0)</f>
        <v>0</v>
      </c>
      <c r="F119" s="2">
        <f>IFERROR(VLOOKUP(VALUE(Tabla1[[#This Row],[Código]]),Tabla3[],5,FALSE),0)</f>
        <v>0</v>
      </c>
      <c r="G119" s="2">
        <v>19</v>
      </c>
      <c r="H119" s="2" t="str">
        <f>CONCATENATE("Impuesto ",Tabla1[[#This Row],[IVA]],"%")</f>
        <v>Impuesto 19%</v>
      </c>
      <c r="I119" t="s">
        <v>13</v>
      </c>
      <c r="J119" t="s">
        <v>14</v>
      </c>
      <c r="K119" t="s">
        <v>15</v>
      </c>
    </row>
    <row r="120" spans="1:11">
      <c r="A120" s="2">
        <v>81</v>
      </c>
      <c r="B120" t="s">
        <v>91</v>
      </c>
      <c r="C120" t="s">
        <v>11</v>
      </c>
      <c r="D120" t="s">
        <v>22</v>
      </c>
      <c r="E120" s="2">
        <f>IFERROR(VLOOKUP(VALUE(Tabla1[[#This Row],[Código]]),Tabla2[],5,FALSE),0)</f>
        <v>0</v>
      </c>
      <c r="F120" s="2">
        <f>IFERROR(VLOOKUP(VALUE(Tabla1[[#This Row],[Código]]),Tabla3[],5,FALSE),0)</f>
        <v>0</v>
      </c>
      <c r="G120" s="2">
        <v>19</v>
      </c>
      <c r="H120" s="2" t="str">
        <f>CONCATENATE("Impuesto ",Tabla1[[#This Row],[IVA]],"%")</f>
        <v>Impuesto 19%</v>
      </c>
      <c r="I120" t="s">
        <v>13</v>
      </c>
      <c r="J120" t="s">
        <v>14</v>
      </c>
      <c r="K120" t="s">
        <v>15</v>
      </c>
    </row>
    <row r="121" spans="1:11">
      <c r="A121" s="2">
        <v>80</v>
      </c>
      <c r="B121" t="s">
        <v>91</v>
      </c>
      <c r="C121" t="s">
        <v>11</v>
      </c>
      <c r="D121" t="s">
        <v>22</v>
      </c>
      <c r="E121" s="2">
        <f>IFERROR(VLOOKUP(VALUE(Tabla1[[#This Row],[Código]]),Tabla2[],5,FALSE),0)</f>
        <v>0</v>
      </c>
      <c r="F121" s="2">
        <f>IFERROR(VLOOKUP(VALUE(Tabla1[[#This Row],[Código]]),Tabla3[],5,FALSE),0)</f>
        <v>0</v>
      </c>
      <c r="G121" s="2">
        <v>19</v>
      </c>
      <c r="H121" s="2" t="str">
        <f>CONCATENATE("Impuesto ",Tabla1[[#This Row],[IVA]],"%")</f>
        <v>Impuesto 19%</v>
      </c>
      <c r="I121" t="s">
        <v>13</v>
      </c>
      <c r="J121" t="s">
        <v>14</v>
      </c>
      <c r="K121" t="s">
        <v>15</v>
      </c>
    </row>
    <row r="122" spans="1:11">
      <c r="A122" s="2">
        <v>79</v>
      </c>
      <c r="B122" t="s">
        <v>133</v>
      </c>
      <c r="C122" t="s">
        <v>11</v>
      </c>
      <c r="D122" t="s">
        <v>25</v>
      </c>
      <c r="E122" s="2">
        <f>IFERROR(VLOOKUP(VALUE(Tabla1[[#This Row],[Código]]),Tabla2[],5,FALSE),0)</f>
        <v>0</v>
      </c>
      <c r="F122" s="2">
        <f>IFERROR(VLOOKUP(VALUE(Tabla1[[#This Row],[Código]]),Tabla3[],5,FALSE),0)</f>
        <v>0</v>
      </c>
      <c r="G122" s="2">
        <v>0</v>
      </c>
      <c r="H122" s="2" t="str">
        <f>CONCATENATE("Impuesto ",Tabla1[[#This Row],[IVA]],"%")</f>
        <v>Impuesto 0%</v>
      </c>
      <c r="I122" t="s">
        <v>13</v>
      </c>
      <c r="J122" t="s">
        <v>14</v>
      </c>
      <c r="K122" t="s">
        <v>15</v>
      </c>
    </row>
    <row r="123" spans="1:11">
      <c r="A123" s="2">
        <v>78</v>
      </c>
      <c r="B123" t="s">
        <v>134</v>
      </c>
      <c r="C123" t="s">
        <v>11</v>
      </c>
      <c r="D123" t="s">
        <v>29</v>
      </c>
      <c r="E123" s="2">
        <f>IFERROR(VLOOKUP(VALUE(Tabla1[[#This Row],[Código]]),Tabla2[],5,FALSE),0)</f>
        <v>0</v>
      </c>
      <c r="F123" s="2">
        <f>IFERROR(VLOOKUP(VALUE(Tabla1[[#This Row],[Código]]),Tabla3[],5,FALSE),0)</f>
        <v>0</v>
      </c>
      <c r="G123" s="2">
        <v>0</v>
      </c>
      <c r="H123" s="2" t="str">
        <f>CONCATENATE("Impuesto ",Tabla1[[#This Row],[IVA]],"%")</f>
        <v>Impuesto 0%</v>
      </c>
      <c r="I123" t="s">
        <v>13</v>
      </c>
      <c r="J123" t="s">
        <v>14</v>
      </c>
      <c r="K123" t="s">
        <v>15</v>
      </c>
    </row>
    <row r="124" spans="1:11">
      <c r="A124" s="2">
        <v>77</v>
      </c>
      <c r="B124" t="s">
        <v>91</v>
      </c>
      <c r="C124" t="s">
        <v>11</v>
      </c>
      <c r="D124" t="s">
        <v>22</v>
      </c>
      <c r="E124" s="2">
        <f>IFERROR(VLOOKUP(VALUE(Tabla1[[#This Row],[Código]]),Tabla2[],5,FALSE),0)</f>
        <v>0</v>
      </c>
      <c r="F124" s="2">
        <f>IFERROR(VLOOKUP(VALUE(Tabla1[[#This Row],[Código]]),Tabla3[],5,FALSE),0)</f>
        <v>0</v>
      </c>
      <c r="G124" s="2">
        <v>19</v>
      </c>
      <c r="H124" s="2" t="str">
        <f>CONCATENATE("Impuesto ",Tabla1[[#This Row],[IVA]],"%")</f>
        <v>Impuesto 19%</v>
      </c>
      <c r="I124" t="s">
        <v>13</v>
      </c>
      <c r="J124" t="s">
        <v>14</v>
      </c>
      <c r="K124" t="s">
        <v>15</v>
      </c>
    </row>
    <row r="125" spans="1:11">
      <c r="A125" s="2">
        <v>76</v>
      </c>
      <c r="B125" t="s">
        <v>91</v>
      </c>
      <c r="C125" t="s">
        <v>11</v>
      </c>
      <c r="D125" t="s">
        <v>22</v>
      </c>
      <c r="E125" s="2">
        <f>IFERROR(VLOOKUP(VALUE(Tabla1[[#This Row],[Código]]),Tabla2[],5,FALSE),0)</f>
        <v>0</v>
      </c>
      <c r="F125" s="2">
        <f>IFERROR(VLOOKUP(VALUE(Tabla1[[#This Row],[Código]]),Tabla3[],5,FALSE),0)</f>
        <v>0</v>
      </c>
      <c r="G125" s="2">
        <v>19</v>
      </c>
      <c r="H125" s="2" t="str">
        <f>CONCATENATE("Impuesto ",Tabla1[[#This Row],[IVA]],"%")</f>
        <v>Impuesto 19%</v>
      </c>
      <c r="I125" t="s">
        <v>13</v>
      </c>
      <c r="J125" t="s">
        <v>14</v>
      </c>
      <c r="K125" t="s">
        <v>15</v>
      </c>
    </row>
    <row r="126" spans="1:11">
      <c r="A126" s="2">
        <v>75</v>
      </c>
      <c r="B126" t="s">
        <v>135</v>
      </c>
      <c r="C126" t="s">
        <v>11</v>
      </c>
      <c r="D126" t="s">
        <v>50</v>
      </c>
      <c r="E126" s="2">
        <f>IFERROR(VLOOKUP(VALUE(Tabla1[[#This Row],[Código]]),Tabla2[],5,FALSE),0)</f>
        <v>0</v>
      </c>
      <c r="F126" s="2">
        <f>IFERROR(VLOOKUP(VALUE(Tabla1[[#This Row],[Código]]),Tabla3[],5,FALSE),0)</f>
        <v>0</v>
      </c>
      <c r="G126" s="2">
        <v>19</v>
      </c>
      <c r="H126" s="2" t="str">
        <f>CONCATENATE("Impuesto ",Tabla1[[#This Row],[IVA]],"%")</f>
        <v>Impuesto 19%</v>
      </c>
      <c r="I126" t="s">
        <v>13</v>
      </c>
      <c r="J126" t="s">
        <v>14</v>
      </c>
      <c r="K126" t="s">
        <v>15</v>
      </c>
    </row>
    <row r="127" spans="1:11">
      <c r="A127" s="2">
        <v>70</v>
      </c>
      <c r="B127" t="s">
        <v>136</v>
      </c>
      <c r="C127" t="s">
        <v>11</v>
      </c>
      <c r="D127" t="s">
        <v>22</v>
      </c>
      <c r="E127" s="2">
        <f>IFERROR(VLOOKUP(VALUE(Tabla1[[#This Row],[Código]]),Tabla2[],5,FALSE),0)</f>
        <v>0</v>
      </c>
      <c r="F127" s="2">
        <f>IFERROR(VLOOKUP(VALUE(Tabla1[[#This Row],[Código]]),Tabla3[],5,FALSE),0)</f>
        <v>6211.26</v>
      </c>
      <c r="G127" s="2">
        <v>0</v>
      </c>
      <c r="H127" s="2" t="str">
        <f>CONCATENATE("Impuesto ",Tabla1[[#This Row],[IVA]],"%")</f>
        <v>Impuesto 0%</v>
      </c>
      <c r="I127" t="s">
        <v>13</v>
      </c>
      <c r="J127" t="s">
        <v>14</v>
      </c>
      <c r="K127" t="s">
        <v>15</v>
      </c>
    </row>
    <row r="128" spans="1:11">
      <c r="A128" s="2">
        <v>67</v>
      </c>
      <c r="B128" t="s">
        <v>137</v>
      </c>
      <c r="C128" t="s">
        <v>11</v>
      </c>
      <c r="D128" t="s">
        <v>60</v>
      </c>
      <c r="E128" s="2">
        <f>IFERROR(VLOOKUP(VALUE(Tabla1[[#This Row],[Código]]),Tabla2[],5,FALSE),0)</f>
        <v>4845</v>
      </c>
      <c r="F128" s="2">
        <f>IFERROR(VLOOKUP(VALUE(Tabla1[[#This Row],[Código]]),Tabla3[],5,FALSE),0)</f>
        <v>5620.84</v>
      </c>
      <c r="G128" s="2">
        <v>5</v>
      </c>
      <c r="H128" s="2" t="str">
        <f>CONCATENATE("Impuesto ",Tabla1[[#This Row],[IVA]],"%")</f>
        <v>Impuesto 5%</v>
      </c>
      <c r="I128" t="s">
        <v>13</v>
      </c>
      <c r="J128" t="s">
        <v>14</v>
      </c>
      <c r="K128" t="s">
        <v>15</v>
      </c>
    </row>
    <row r="129" spans="1:11">
      <c r="A129" s="2">
        <v>65</v>
      </c>
      <c r="B129" t="s">
        <v>138</v>
      </c>
      <c r="C129" t="s">
        <v>11</v>
      </c>
      <c r="D129" t="s">
        <v>139</v>
      </c>
      <c r="E129" s="2">
        <f>IFERROR(VLOOKUP(VALUE(Tabla1[[#This Row],[Código]]),Tabla2[],5,FALSE),0)</f>
        <v>13000</v>
      </c>
      <c r="F129" s="2">
        <f>IFERROR(VLOOKUP(VALUE(Tabla1[[#This Row],[Código]]),Tabla3[],5,FALSE),0)</f>
        <v>13594.77</v>
      </c>
      <c r="G129" s="2">
        <v>19</v>
      </c>
      <c r="H129" s="2" t="str">
        <f>CONCATENATE("Impuesto ",Tabla1[[#This Row],[IVA]],"%")</f>
        <v>Impuesto 19%</v>
      </c>
      <c r="I129" t="s">
        <v>13</v>
      </c>
      <c r="J129" t="s">
        <v>14</v>
      </c>
      <c r="K129" t="s">
        <v>15</v>
      </c>
    </row>
    <row r="130" spans="1:11">
      <c r="A130" s="2">
        <v>64</v>
      </c>
      <c r="B130" t="s">
        <v>140</v>
      </c>
      <c r="C130" t="s">
        <v>11</v>
      </c>
      <c r="D130" t="s">
        <v>77</v>
      </c>
      <c r="E130" s="2">
        <f>IFERROR(VLOOKUP(VALUE(Tabla1[[#This Row],[Código]]),Tabla2[],5,FALSE),0)</f>
        <v>5218.83</v>
      </c>
      <c r="F130" s="2">
        <f>IFERROR(VLOOKUP(VALUE(Tabla1[[#This Row],[Código]]),Tabla3[],5,FALSE),0)</f>
        <v>5458.37</v>
      </c>
      <c r="G130" s="2">
        <v>19</v>
      </c>
      <c r="H130" s="2" t="str">
        <f>CONCATENATE("Impuesto ",Tabla1[[#This Row],[IVA]],"%")</f>
        <v>Impuesto 19%</v>
      </c>
      <c r="I130" t="s">
        <v>13</v>
      </c>
      <c r="J130" t="s">
        <v>14</v>
      </c>
      <c r="K130" t="s">
        <v>15</v>
      </c>
    </row>
    <row r="131" spans="1:11">
      <c r="A131" s="2">
        <v>63</v>
      </c>
      <c r="B131" t="s">
        <v>141</v>
      </c>
      <c r="C131" t="s">
        <v>11</v>
      </c>
      <c r="D131" t="s">
        <v>139</v>
      </c>
      <c r="E131" s="2">
        <f>IFERROR(VLOOKUP(VALUE(Tabla1[[#This Row],[Código]]),Tabla2[],5,FALSE),0)</f>
        <v>3779.17</v>
      </c>
      <c r="F131" s="2">
        <f>IFERROR(VLOOKUP(VALUE(Tabla1[[#This Row],[Código]]),Tabla3[],5,FALSE),0)</f>
        <v>4403.53</v>
      </c>
      <c r="G131" s="2">
        <v>5</v>
      </c>
      <c r="H131" s="2" t="str">
        <f>CONCATENATE("Impuesto ",Tabla1[[#This Row],[IVA]],"%")</f>
        <v>Impuesto 5%</v>
      </c>
      <c r="I131" t="s">
        <v>13</v>
      </c>
      <c r="J131" t="s">
        <v>14</v>
      </c>
      <c r="K131" t="s">
        <v>15</v>
      </c>
    </row>
    <row r="132" spans="1:11">
      <c r="A132" s="2">
        <v>62</v>
      </c>
      <c r="B132" t="s">
        <v>142</v>
      </c>
      <c r="C132" t="s">
        <v>11</v>
      </c>
      <c r="D132" t="s">
        <v>60</v>
      </c>
      <c r="E132" s="2">
        <f>IFERROR(VLOOKUP(VALUE(Tabla1[[#This Row],[Código]]),Tabla2[],5,FALSE),0)</f>
        <v>2897.43</v>
      </c>
      <c r="F132" s="2">
        <f>IFERROR(VLOOKUP(VALUE(Tabla1[[#This Row],[Código]]),Tabla3[],5,FALSE),0)</f>
        <v>3855.56</v>
      </c>
      <c r="G132" s="2">
        <v>5</v>
      </c>
      <c r="H132" s="2" t="str">
        <f>CONCATENATE("Impuesto ",Tabla1[[#This Row],[IVA]],"%")</f>
        <v>Impuesto 5%</v>
      </c>
      <c r="I132" t="s">
        <v>13</v>
      </c>
      <c r="J132" t="s">
        <v>14</v>
      </c>
      <c r="K132" t="s">
        <v>15</v>
      </c>
    </row>
    <row r="133" spans="1:11">
      <c r="A133" s="2">
        <v>61</v>
      </c>
      <c r="B133" t="s">
        <v>143</v>
      </c>
      <c r="C133" t="s">
        <v>11</v>
      </c>
      <c r="D133" t="s">
        <v>29</v>
      </c>
      <c r="E133" s="2">
        <f>IFERROR(VLOOKUP(VALUE(Tabla1[[#This Row],[Código]]),Tabla2[],5,FALSE),0)</f>
        <v>0</v>
      </c>
      <c r="F133" s="2">
        <f>IFERROR(VLOOKUP(VALUE(Tabla1[[#This Row],[Código]]),Tabla3[],5,FALSE),0)</f>
        <v>4669.87</v>
      </c>
      <c r="G133" s="2">
        <v>19</v>
      </c>
      <c r="H133" s="2" t="str">
        <f>CONCATENATE("Impuesto ",Tabla1[[#This Row],[IVA]],"%")</f>
        <v>Impuesto 19%</v>
      </c>
      <c r="I133" t="s">
        <v>13</v>
      </c>
      <c r="J133" t="s">
        <v>14</v>
      </c>
      <c r="K133" t="s">
        <v>15</v>
      </c>
    </row>
    <row r="134" spans="1:11">
      <c r="A134" s="2">
        <v>60</v>
      </c>
      <c r="B134" t="s">
        <v>144</v>
      </c>
      <c r="C134" t="s">
        <v>11</v>
      </c>
      <c r="D134" t="s">
        <v>139</v>
      </c>
      <c r="E134" s="2">
        <f>IFERROR(VLOOKUP(VALUE(Tabla1[[#This Row],[Código]]),Tabla2[],5,FALSE),0)</f>
        <v>0</v>
      </c>
      <c r="F134" s="2">
        <f>IFERROR(VLOOKUP(VALUE(Tabla1[[#This Row],[Código]]),Tabla3[],5,FALSE),0)</f>
        <v>1700.89</v>
      </c>
      <c r="G134" s="2">
        <v>5</v>
      </c>
      <c r="H134" s="2" t="str">
        <f>CONCATENATE("Impuesto ",Tabla1[[#This Row],[IVA]],"%")</f>
        <v>Impuesto 5%</v>
      </c>
      <c r="I134" t="s">
        <v>13</v>
      </c>
      <c r="J134" t="s">
        <v>14</v>
      </c>
      <c r="K134" t="s">
        <v>15</v>
      </c>
    </row>
    <row r="135" spans="1:11">
      <c r="A135" s="2">
        <v>59</v>
      </c>
      <c r="B135" t="s">
        <v>145</v>
      </c>
      <c r="C135" t="s">
        <v>11</v>
      </c>
      <c r="D135" t="s">
        <v>75</v>
      </c>
      <c r="E135" s="2">
        <f>IFERROR(VLOOKUP(VALUE(Tabla1[[#This Row],[Código]]),Tabla2[],5,FALSE),0)</f>
        <v>14400.44</v>
      </c>
      <c r="F135" s="2">
        <f>IFERROR(VLOOKUP(VALUE(Tabla1[[#This Row],[Código]]),Tabla3[],5,FALSE),0)</f>
        <v>16858.18</v>
      </c>
      <c r="G135" s="2">
        <v>5</v>
      </c>
      <c r="H135" s="2" t="str">
        <f>CONCATENATE("Impuesto ",Tabla1[[#This Row],[IVA]],"%")</f>
        <v>Impuesto 5%</v>
      </c>
      <c r="I135" t="s">
        <v>13</v>
      </c>
      <c r="J135" t="s">
        <v>14</v>
      </c>
      <c r="K135" t="s">
        <v>15</v>
      </c>
    </row>
    <row r="136" spans="1:11">
      <c r="A136" s="2">
        <v>58</v>
      </c>
      <c r="B136" t="s">
        <v>146</v>
      </c>
      <c r="C136" t="s">
        <v>11</v>
      </c>
      <c r="D136" t="s">
        <v>60</v>
      </c>
      <c r="E136" s="3">
        <f>IFERROR(VLOOKUP(VALUE(Tabla1[[#This Row],[Código]]),Tabla2[],5,FALSE),0)</f>
        <v>5034.21</v>
      </c>
      <c r="F136" s="2">
        <f>IFERROR(VLOOKUP(VALUE(Tabla1[[#This Row],[Código]]),Tabla3[],5,FALSE),0)</f>
        <v>6637.44</v>
      </c>
      <c r="G136" s="2">
        <v>5</v>
      </c>
      <c r="H136" s="2" t="str">
        <f>CONCATENATE("Impuesto ",Tabla1[[#This Row],[IVA]],"%")</f>
        <v>Impuesto 5%</v>
      </c>
      <c r="I136" t="s">
        <v>13</v>
      </c>
      <c r="J136" t="s">
        <v>14</v>
      </c>
      <c r="K136" t="s">
        <v>15</v>
      </c>
    </row>
    <row r="137" spans="1:11">
      <c r="A137" s="2">
        <v>57</v>
      </c>
      <c r="B137" t="s">
        <v>147</v>
      </c>
      <c r="C137" t="s">
        <v>11</v>
      </c>
      <c r="D137" t="s">
        <v>60</v>
      </c>
      <c r="E137" s="2">
        <f>IFERROR(VLOOKUP(VALUE(Tabla1[[#This Row],[Código]]),Tabla2[],5,FALSE),0)</f>
        <v>6702.25</v>
      </c>
      <c r="F137" s="2">
        <f>IFERROR(VLOOKUP(VALUE(Tabla1[[#This Row],[Código]]),Tabla3[],5,FALSE),0)</f>
        <v>8622.8799999999992</v>
      </c>
      <c r="G137" s="2">
        <v>19</v>
      </c>
      <c r="H137" s="2" t="str">
        <f>CONCATENATE("Impuesto ",Tabla1[[#This Row],[IVA]],"%")</f>
        <v>Impuesto 19%</v>
      </c>
      <c r="I137" t="s">
        <v>13</v>
      </c>
      <c r="J137" t="s">
        <v>14</v>
      </c>
      <c r="K137" t="s">
        <v>15</v>
      </c>
    </row>
    <row r="138" spans="1:11">
      <c r="A138" s="2">
        <v>56</v>
      </c>
      <c r="B138" t="s">
        <v>148</v>
      </c>
      <c r="C138" t="s">
        <v>11</v>
      </c>
      <c r="D138" t="s">
        <v>50</v>
      </c>
      <c r="E138" s="2">
        <f>IFERROR(VLOOKUP(VALUE(Tabla1[[#This Row],[Código]]),Tabla2[],5,FALSE),0)</f>
        <v>4761.8999999999996</v>
      </c>
      <c r="F138" s="2">
        <f>IFERROR(VLOOKUP(VALUE(Tabla1[[#This Row],[Código]]),Tabla3[],5,FALSE),0)</f>
        <v>5752.08</v>
      </c>
      <c r="G138" s="2">
        <v>5</v>
      </c>
      <c r="H138" s="2" t="str">
        <f>CONCATENATE("Impuesto ",Tabla1[[#This Row],[IVA]],"%")</f>
        <v>Impuesto 5%</v>
      </c>
      <c r="I138" t="s">
        <v>13</v>
      </c>
      <c r="J138" t="s">
        <v>14</v>
      </c>
      <c r="K138" t="s">
        <v>15</v>
      </c>
    </row>
    <row r="139" spans="1:11">
      <c r="A139" s="2">
        <v>55</v>
      </c>
      <c r="B139" t="s">
        <v>149</v>
      </c>
      <c r="C139" t="s">
        <v>11</v>
      </c>
      <c r="D139" t="s">
        <v>150</v>
      </c>
      <c r="E139" s="2">
        <f>IFERROR(VLOOKUP(VALUE(Tabla1[[#This Row],[Código]]),Tabla2[],5,FALSE),0)</f>
        <v>0</v>
      </c>
      <c r="F139" s="2">
        <f>IFERROR(VLOOKUP(VALUE(Tabla1[[#This Row],[Código]]),Tabla3[],5,FALSE),0)</f>
        <v>0</v>
      </c>
      <c r="G139" s="2">
        <v>5</v>
      </c>
      <c r="H139" s="2" t="str">
        <f>CONCATENATE("Impuesto ",Tabla1[[#This Row],[IVA]],"%")</f>
        <v>Impuesto 5%</v>
      </c>
      <c r="I139" t="s">
        <v>13</v>
      </c>
      <c r="J139" t="s">
        <v>14</v>
      </c>
      <c r="K139" t="s">
        <v>15</v>
      </c>
    </row>
    <row r="140" spans="1:11">
      <c r="A140" s="2">
        <v>54</v>
      </c>
      <c r="B140" t="s">
        <v>151</v>
      </c>
      <c r="C140" t="s">
        <v>11</v>
      </c>
      <c r="D140" t="s">
        <v>50</v>
      </c>
      <c r="E140" s="2">
        <f>IFERROR(VLOOKUP(VALUE(Tabla1[[#This Row],[Código]]),Tabla2[],5,FALSE),0)</f>
        <v>2190.48</v>
      </c>
      <c r="F140" s="2">
        <f>IFERROR(VLOOKUP(VALUE(Tabla1[[#This Row],[Código]]),Tabla3[],5,FALSE),0)</f>
        <v>2699.24</v>
      </c>
      <c r="G140" s="2">
        <v>5</v>
      </c>
      <c r="H140" s="2" t="str">
        <f>CONCATENATE("Impuesto ",Tabla1[[#This Row],[IVA]],"%")</f>
        <v>Impuesto 5%</v>
      </c>
      <c r="I140" t="s">
        <v>13</v>
      </c>
      <c r="J140" t="s">
        <v>14</v>
      </c>
      <c r="K140" t="s">
        <v>15</v>
      </c>
    </row>
    <row r="141" spans="1:11">
      <c r="A141" s="2">
        <v>53</v>
      </c>
      <c r="B141" t="s">
        <v>152</v>
      </c>
      <c r="C141" t="s">
        <v>11</v>
      </c>
      <c r="D141" t="s">
        <v>50</v>
      </c>
      <c r="E141" s="2">
        <f>IFERROR(VLOOKUP(VALUE(Tabla1[[#This Row],[Código]]),Tabla2[],5,FALSE),0)</f>
        <v>0</v>
      </c>
      <c r="F141" s="2">
        <f>IFERROR(VLOOKUP(VALUE(Tabla1[[#This Row],[Código]]),Tabla3[],5,FALSE),0)</f>
        <v>0</v>
      </c>
      <c r="G141" s="2">
        <v>5</v>
      </c>
      <c r="H141" s="2" t="str">
        <f>CONCATENATE("Impuesto ",Tabla1[[#This Row],[IVA]],"%")</f>
        <v>Impuesto 5%</v>
      </c>
      <c r="I141" t="s">
        <v>13</v>
      </c>
      <c r="J141" t="s">
        <v>14</v>
      </c>
      <c r="K141" t="s">
        <v>15</v>
      </c>
    </row>
    <row r="142" spans="1:11">
      <c r="A142" s="2">
        <v>52</v>
      </c>
      <c r="B142" t="s">
        <v>153</v>
      </c>
      <c r="C142" t="s">
        <v>11</v>
      </c>
      <c r="D142" t="s">
        <v>77</v>
      </c>
      <c r="E142" s="2">
        <f>IFERROR(VLOOKUP(VALUE(Tabla1[[#This Row],[Código]]),Tabla2[],5,FALSE),0)</f>
        <v>3327.65</v>
      </c>
      <c r="F142" s="2">
        <f>IFERROR(VLOOKUP(VALUE(Tabla1[[#This Row],[Código]]),Tabla3[],5,FALSE),0)</f>
        <v>4010.69</v>
      </c>
      <c r="G142" s="2">
        <v>19</v>
      </c>
      <c r="H142" s="2" t="str">
        <f>CONCATENATE("Impuesto ",Tabla1[[#This Row],[IVA]],"%")</f>
        <v>Impuesto 19%</v>
      </c>
      <c r="I142" t="s">
        <v>13</v>
      </c>
      <c r="J142" t="s">
        <v>14</v>
      </c>
      <c r="K142" t="s">
        <v>15</v>
      </c>
    </row>
    <row r="143" spans="1:11">
      <c r="A143" s="2">
        <v>51</v>
      </c>
      <c r="B143" t="s">
        <v>154</v>
      </c>
      <c r="C143" t="s">
        <v>11</v>
      </c>
      <c r="D143" t="s">
        <v>60</v>
      </c>
      <c r="E143" s="2">
        <f>IFERROR(VLOOKUP(VALUE(Tabla1[[#This Row],[Código]]),Tabla2[],5,FALSE),0)</f>
        <v>1862.06</v>
      </c>
      <c r="F143" s="2">
        <f>IFERROR(VLOOKUP(VALUE(Tabla1[[#This Row],[Código]]),Tabla3[],5,FALSE),0)</f>
        <v>2340.14</v>
      </c>
      <c r="G143" s="2">
        <v>5</v>
      </c>
      <c r="H143" s="2" t="str">
        <f>CONCATENATE("Impuesto ",Tabla1[[#This Row],[IVA]],"%")</f>
        <v>Impuesto 5%</v>
      </c>
      <c r="I143" t="s">
        <v>13</v>
      </c>
      <c r="J143" t="s">
        <v>14</v>
      </c>
      <c r="K143" t="s">
        <v>15</v>
      </c>
    </row>
    <row r="144" spans="1:11">
      <c r="A144" s="2">
        <v>50</v>
      </c>
      <c r="B144" t="s">
        <v>155</v>
      </c>
      <c r="C144" t="s">
        <v>11</v>
      </c>
      <c r="D144" t="s">
        <v>150</v>
      </c>
      <c r="E144" s="2">
        <f>IFERROR(VLOOKUP(VALUE(Tabla1[[#This Row],[Código]]),Tabla2[],5,FALSE),0)</f>
        <v>0</v>
      </c>
      <c r="F144" s="2">
        <f>IFERROR(VLOOKUP(VALUE(Tabla1[[#This Row],[Código]]),Tabla3[],5,FALSE),0)</f>
        <v>0</v>
      </c>
      <c r="G144" s="2">
        <v>5</v>
      </c>
      <c r="H144" s="2" t="str">
        <f>CONCATENATE("Impuesto ",Tabla1[[#This Row],[IVA]],"%")</f>
        <v>Impuesto 5%</v>
      </c>
      <c r="I144" t="s">
        <v>13</v>
      </c>
      <c r="J144" t="s">
        <v>14</v>
      </c>
      <c r="K144" t="s">
        <v>15</v>
      </c>
    </row>
    <row r="145" spans="1:11">
      <c r="A145" s="2">
        <v>49</v>
      </c>
      <c r="B145" t="s">
        <v>156</v>
      </c>
      <c r="C145" t="s">
        <v>24</v>
      </c>
      <c r="D145" t="s">
        <v>103</v>
      </c>
      <c r="E145" s="2">
        <f>IFERROR(VLOOKUP(VALUE(Tabla1[[#This Row],[Código]]),Tabla2[],5,FALSE),0)</f>
        <v>0</v>
      </c>
      <c r="F145" s="2">
        <f>IFERROR(VLOOKUP(VALUE(Tabla1[[#This Row],[Código]]),Tabla3[],5,FALSE),0)</f>
        <v>0</v>
      </c>
      <c r="G145" s="2">
        <v>0</v>
      </c>
      <c r="H145" s="2" t="str">
        <f>CONCATENATE("Impuesto ",Tabla1[[#This Row],[IVA]],"%")</f>
        <v>Impuesto 0%</v>
      </c>
      <c r="I145" t="s">
        <v>13</v>
      </c>
      <c r="J145" t="s">
        <v>14</v>
      </c>
      <c r="K145" t="s">
        <v>15</v>
      </c>
    </row>
    <row r="146" spans="1:11">
      <c r="A146" s="2">
        <v>48</v>
      </c>
      <c r="B146" t="s">
        <v>157</v>
      </c>
      <c r="C146" t="s">
        <v>11</v>
      </c>
      <c r="D146" t="s">
        <v>150</v>
      </c>
      <c r="E146" s="2">
        <f>IFERROR(VLOOKUP(VALUE(Tabla1[[#This Row],[Código]]),Tabla2[],5,FALSE),0)</f>
        <v>0</v>
      </c>
      <c r="F146" s="2">
        <f>IFERROR(VLOOKUP(VALUE(Tabla1[[#This Row],[Código]]),Tabla3[],5,FALSE),0)</f>
        <v>0</v>
      </c>
      <c r="G146" s="2">
        <v>5</v>
      </c>
      <c r="H146" s="2" t="str">
        <f>CONCATENATE("Impuesto ",Tabla1[[#This Row],[IVA]],"%")</f>
        <v>Impuesto 5%</v>
      </c>
      <c r="I146" t="s">
        <v>13</v>
      </c>
      <c r="J146" t="s">
        <v>14</v>
      </c>
      <c r="K146" t="s">
        <v>15</v>
      </c>
    </row>
    <row r="147" spans="1:11">
      <c r="A147" s="2">
        <v>47</v>
      </c>
      <c r="B147" t="s">
        <v>158</v>
      </c>
      <c r="C147" t="s">
        <v>11</v>
      </c>
      <c r="D147" t="s">
        <v>60</v>
      </c>
      <c r="E147" s="2">
        <f>IFERROR(VLOOKUP(VALUE(Tabla1[[#This Row],[Código]]),Tabla2[],5,FALSE),0)</f>
        <v>4902.2</v>
      </c>
      <c r="F147" s="2">
        <f>IFERROR(VLOOKUP(VALUE(Tabla1[[#This Row],[Código]]),Tabla3[],5,FALSE),0)</f>
        <v>5456.39</v>
      </c>
      <c r="G147" s="2">
        <v>19</v>
      </c>
      <c r="H147" s="2" t="str">
        <f>CONCATENATE("Impuesto ",Tabla1[[#This Row],[IVA]],"%")</f>
        <v>Impuesto 19%</v>
      </c>
      <c r="I147" t="s">
        <v>13</v>
      </c>
      <c r="J147" t="s">
        <v>14</v>
      </c>
      <c r="K147" t="s">
        <v>15</v>
      </c>
    </row>
    <row r="148" spans="1:11">
      <c r="A148" s="2">
        <v>46</v>
      </c>
      <c r="B148" t="s">
        <v>159</v>
      </c>
      <c r="C148" t="s">
        <v>11</v>
      </c>
      <c r="D148" t="s">
        <v>60</v>
      </c>
      <c r="E148" s="3">
        <f>IFERROR(VLOOKUP(VALUE(Tabla1[[#This Row],[Código]]),Tabla2[],5,FALSE),0)</f>
        <v>3657.52</v>
      </c>
      <c r="F148" s="2">
        <f>IFERROR(VLOOKUP(VALUE(Tabla1[[#This Row],[Código]]),Tabla3[],5,FALSE),0)</f>
        <v>4667.84</v>
      </c>
      <c r="G148" s="2">
        <v>19</v>
      </c>
      <c r="H148" s="2" t="str">
        <f>CONCATENATE("Impuesto ",Tabla1[[#This Row],[IVA]],"%")</f>
        <v>Impuesto 19%</v>
      </c>
      <c r="I148" t="s">
        <v>13</v>
      </c>
      <c r="J148" t="s">
        <v>14</v>
      </c>
      <c r="K148" t="s">
        <v>15</v>
      </c>
    </row>
    <row r="149" spans="1:11">
      <c r="A149" s="2">
        <v>45</v>
      </c>
      <c r="B149" t="s">
        <v>160</v>
      </c>
      <c r="C149" t="s">
        <v>11</v>
      </c>
      <c r="D149" t="s">
        <v>75</v>
      </c>
      <c r="E149" s="2">
        <f>IFERROR(VLOOKUP(VALUE(Tabla1[[#This Row],[Código]]),Tabla2[],5,FALSE),0)</f>
        <v>6982.42</v>
      </c>
      <c r="F149" s="2">
        <f>IFERROR(VLOOKUP(VALUE(Tabla1[[#This Row],[Código]]),Tabla3[],5,FALSE),0)</f>
        <v>7759.1</v>
      </c>
      <c r="G149" s="2">
        <v>19</v>
      </c>
      <c r="H149" s="2" t="str">
        <f>CONCATENATE("Impuesto ",Tabla1[[#This Row],[IVA]],"%")</f>
        <v>Impuesto 19%</v>
      </c>
      <c r="I149" t="s">
        <v>13</v>
      </c>
      <c r="J149" t="s">
        <v>14</v>
      </c>
      <c r="K149" t="s">
        <v>15</v>
      </c>
    </row>
    <row r="150" spans="1:11">
      <c r="A150" s="2">
        <v>44</v>
      </c>
      <c r="B150" t="s">
        <v>161</v>
      </c>
      <c r="C150" t="s">
        <v>11</v>
      </c>
      <c r="D150" t="s">
        <v>29</v>
      </c>
      <c r="E150" s="2">
        <f>IFERROR(VLOOKUP(VALUE(Tabla1[[#This Row],[Código]]),Tabla2[],5,FALSE),0)</f>
        <v>0</v>
      </c>
      <c r="F150" s="2">
        <f>IFERROR(VLOOKUP(VALUE(Tabla1[[#This Row],[Código]]),Tabla3[],5,FALSE),0)</f>
        <v>0</v>
      </c>
      <c r="G150" s="2">
        <v>0</v>
      </c>
      <c r="H150" s="2" t="str">
        <f>CONCATENATE("Impuesto ",Tabla1[[#This Row],[IVA]],"%")</f>
        <v>Impuesto 0%</v>
      </c>
      <c r="I150" t="s">
        <v>13</v>
      </c>
      <c r="J150" t="s">
        <v>14</v>
      </c>
      <c r="K150" t="s">
        <v>15</v>
      </c>
    </row>
    <row r="151" spans="1:11">
      <c r="A151" s="2">
        <v>43</v>
      </c>
      <c r="B151" t="s">
        <v>162</v>
      </c>
      <c r="C151" t="s">
        <v>24</v>
      </c>
      <c r="D151" t="s">
        <v>25</v>
      </c>
      <c r="E151" s="2">
        <f>IFERROR(VLOOKUP(VALUE(Tabla1[[#This Row],[Código]]),Tabla2[],5,FALSE),0)</f>
        <v>10000</v>
      </c>
      <c r="F151" s="2">
        <f>IFERROR(VLOOKUP(VALUE(Tabla1[[#This Row],[Código]]),Tabla3[],5,FALSE),0)</f>
        <v>11788.04</v>
      </c>
      <c r="G151" s="2">
        <v>0</v>
      </c>
      <c r="H151" s="2" t="str">
        <f>CONCATENATE("Impuesto ",Tabla1[[#This Row],[IVA]],"%")</f>
        <v>Impuesto 0%</v>
      </c>
      <c r="I151" t="s">
        <v>13</v>
      </c>
      <c r="J151" t="s">
        <v>14</v>
      </c>
      <c r="K151" t="s">
        <v>15</v>
      </c>
    </row>
    <row r="152" spans="1:11">
      <c r="A152" s="2">
        <v>41</v>
      </c>
      <c r="B152" t="s">
        <v>163</v>
      </c>
      <c r="C152" t="s">
        <v>24</v>
      </c>
      <c r="D152" t="s">
        <v>25</v>
      </c>
      <c r="E152" s="2">
        <f>IFERROR(VLOOKUP(VALUE(Tabla1[[#This Row],[Código]]),Tabla2[],5,FALSE),0)</f>
        <v>6400</v>
      </c>
      <c r="F152" s="2">
        <f>IFERROR(VLOOKUP(VALUE(Tabla1[[#This Row],[Código]]),Tabla3[],5,FALSE),0)</f>
        <v>7922.28</v>
      </c>
      <c r="G152" s="2">
        <v>0</v>
      </c>
      <c r="H152" s="2" t="str">
        <f>CONCATENATE("Impuesto ",Tabla1[[#This Row],[IVA]],"%")</f>
        <v>Impuesto 0%</v>
      </c>
      <c r="I152" t="s">
        <v>13</v>
      </c>
      <c r="J152" t="s">
        <v>14</v>
      </c>
      <c r="K152" t="s">
        <v>15</v>
      </c>
    </row>
    <row r="153" spans="1:11">
      <c r="A153" s="2">
        <v>40</v>
      </c>
      <c r="B153" t="s">
        <v>164</v>
      </c>
      <c r="C153" t="s">
        <v>11</v>
      </c>
      <c r="D153" t="s">
        <v>29</v>
      </c>
      <c r="E153" s="2">
        <f>IFERROR(VLOOKUP(VALUE(Tabla1[[#This Row],[Código]]),Tabla2[],5,FALSE),0)</f>
        <v>0</v>
      </c>
      <c r="F153" s="2">
        <f>IFERROR(VLOOKUP(VALUE(Tabla1[[#This Row],[Código]]),Tabla3[],5,FALSE),0)</f>
        <v>0</v>
      </c>
      <c r="G153" s="2">
        <v>0</v>
      </c>
      <c r="H153" s="2" t="str">
        <f>CONCATENATE("Impuesto ",Tabla1[[#This Row],[IVA]],"%")</f>
        <v>Impuesto 0%</v>
      </c>
      <c r="I153" t="s">
        <v>13</v>
      </c>
      <c r="J153" t="s">
        <v>14</v>
      </c>
      <c r="K153" t="s">
        <v>15</v>
      </c>
    </row>
    <row r="154" spans="1:11">
      <c r="A154" s="2">
        <v>39</v>
      </c>
      <c r="B154" t="s">
        <v>165</v>
      </c>
      <c r="C154" t="s">
        <v>11</v>
      </c>
      <c r="D154" t="s">
        <v>29</v>
      </c>
      <c r="E154" s="2">
        <f>IFERROR(VLOOKUP(VALUE(Tabla1[[#This Row],[Código]]),Tabla2[],5,FALSE),0)</f>
        <v>15120</v>
      </c>
      <c r="F154" s="2">
        <f>IFERROR(VLOOKUP(VALUE(Tabla1[[#This Row],[Código]]),Tabla3[],5,FALSE),0)</f>
        <v>19862.490000000002</v>
      </c>
      <c r="G154" s="2">
        <v>19</v>
      </c>
      <c r="H154" s="2" t="str">
        <f>CONCATENATE("Impuesto ",Tabla1[[#This Row],[IVA]],"%")</f>
        <v>Impuesto 19%</v>
      </c>
      <c r="I154" t="s">
        <v>13</v>
      </c>
      <c r="J154" t="s">
        <v>14</v>
      </c>
      <c r="K154" t="s">
        <v>15</v>
      </c>
    </row>
    <row r="155" spans="1:11">
      <c r="A155" s="2">
        <v>38</v>
      </c>
      <c r="B155" t="s">
        <v>166</v>
      </c>
      <c r="C155" t="s">
        <v>24</v>
      </c>
      <c r="D155" t="s">
        <v>103</v>
      </c>
      <c r="E155" s="2">
        <f>IFERROR(VLOOKUP(VALUE(Tabla1[[#This Row],[Código]]),Tabla2[],5,FALSE),0)</f>
        <v>10303.1</v>
      </c>
      <c r="F155" s="2">
        <f>IFERROR(VLOOKUP(VALUE(Tabla1[[#This Row],[Código]]),Tabla3[],5,FALSE),0)</f>
        <v>10904.93</v>
      </c>
      <c r="G155" s="2">
        <v>0</v>
      </c>
      <c r="H155" s="2" t="str">
        <f>CONCATENATE("Impuesto ",Tabla1[[#This Row],[IVA]],"%")</f>
        <v>Impuesto 0%</v>
      </c>
      <c r="I155" t="s">
        <v>13</v>
      </c>
      <c r="J155" t="s">
        <v>14</v>
      </c>
      <c r="K155" t="s">
        <v>15</v>
      </c>
    </row>
    <row r="156" spans="1:11">
      <c r="A156" s="2">
        <v>37</v>
      </c>
      <c r="B156" t="s">
        <v>91</v>
      </c>
      <c r="C156" t="s">
        <v>11</v>
      </c>
      <c r="D156" t="s">
        <v>22</v>
      </c>
      <c r="E156" s="2">
        <f>IFERROR(VLOOKUP(VALUE(Tabla1[[#This Row],[Código]]),Tabla2[],5,FALSE),0)</f>
        <v>0</v>
      </c>
      <c r="F156" s="2">
        <f>IFERROR(VLOOKUP(VALUE(Tabla1[[#This Row],[Código]]),Tabla3[],5,FALSE),0)</f>
        <v>0</v>
      </c>
      <c r="G156" s="2">
        <v>19</v>
      </c>
      <c r="H156" s="2" t="str">
        <f>CONCATENATE("Impuesto ",Tabla1[[#This Row],[IVA]],"%")</f>
        <v>Impuesto 19%</v>
      </c>
      <c r="I156" t="s">
        <v>13</v>
      </c>
      <c r="J156" t="s">
        <v>14</v>
      </c>
      <c r="K156" t="s">
        <v>15</v>
      </c>
    </row>
    <row r="157" spans="1:11">
      <c r="A157" s="2">
        <v>36</v>
      </c>
      <c r="B157" t="s">
        <v>167</v>
      </c>
      <c r="C157" t="s">
        <v>24</v>
      </c>
      <c r="D157" t="s">
        <v>103</v>
      </c>
      <c r="E157" s="2">
        <f>IFERROR(VLOOKUP(VALUE(Tabla1[[#This Row],[Código]]),Tabla2[],5,FALSE),0)</f>
        <v>0</v>
      </c>
      <c r="F157" s="2">
        <f>IFERROR(VLOOKUP(VALUE(Tabla1[[#This Row],[Código]]),Tabla3[],5,FALSE),0)</f>
        <v>5980.04</v>
      </c>
      <c r="G157" s="2">
        <v>0</v>
      </c>
      <c r="H157" s="2" t="str">
        <f>CONCATENATE("Impuesto ",Tabla1[[#This Row],[IVA]],"%")</f>
        <v>Impuesto 0%</v>
      </c>
      <c r="I157" t="s">
        <v>13</v>
      </c>
      <c r="J157" t="s">
        <v>14</v>
      </c>
      <c r="K157" t="s">
        <v>15</v>
      </c>
    </row>
    <row r="158" spans="1:11">
      <c r="A158" s="2">
        <v>35</v>
      </c>
      <c r="B158" t="s">
        <v>168</v>
      </c>
      <c r="C158" t="s">
        <v>24</v>
      </c>
      <c r="D158" t="s">
        <v>103</v>
      </c>
      <c r="E158" s="2">
        <f>IFERROR(VLOOKUP(VALUE(Tabla1[[#This Row],[Código]]),Tabla2[],5,FALSE),0)</f>
        <v>7152.94</v>
      </c>
      <c r="F158" s="2">
        <f>IFERROR(VLOOKUP(VALUE(Tabla1[[#This Row],[Código]]),Tabla3[],5,FALSE),0)</f>
        <v>8239.5499999999993</v>
      </c>
      <c r="G158" s="2">
        <v>0</v>
      </c>
      <c r="H158" s="2" t="str">
        <f>CONCATENATE("Impuesto ",Tabla1[[#This Row],[IVA]],"%")</f>
        <v>Impuesto 0%</v>
      </c>
      <c r="I158" t="s">
        <v>13</v>
      </c>
      <c r="J158" t="s">
        <v>14</v>
      </c>
      <c r="K158" t="s">
        <v>15</v>
      </c>
    </row>
    <row r="159" spans="1:11">
      <c r="A159" s="2">
        <v>34</v>
      </c>
      <c r="B159" t="s">
        <v>169</v>
      </c>
      <c r="C159" t="s">
        <v>24</v>
      </c>
      <c r="D159" t="s">
        <v>103</v>
      </c>
      <c r="E159" s="2">
        <f>IFERROR(VLOOKUP(VALUE(Tabla1[[#This Row],[Código]]),Tabla2[],5,FALSE),0)</f>
        <v>0</v>
      </c>
      <c r="F159" s="2">
        <f>IFERROR(VLOOKUP(VALUE(Tabla1[[#This Row],[Código]]),Tabla3[],5,FALSE),0)</f>
        <v>10218.219999999999</v>
      </c>
      <c r="G159" s="2">
        <v>0</v>
      </c>
      <c r="H159" s="2" t="str">
        <f>CONCATENATE("Impuesto ",Tabla1[[#This Row],[IVA]],"%")</f>
        <v>Impuesto 0%</v>
      </c>
      <c r="I159" t="s">
        <v>13</v>
      </c>
      <c r="J159" t="s">
        <v>14</v>
      </c>
      <c r="K159" t="s">
        <v>15</v>
      </c>
    </row>
    <row r="160" spans="1:11">
      <c r="A160" s="2">
        <v>33</v>
      </c>
      <c r="B160" t="s">
        <v>170</v>
      </c>
      <c r="C160" t="s">
        <v>24</v>
      </c>
      <c r="D160" t="s">
        <v>103</v>
      </c>
      <c r="E160" s="2">
        <f>IFERROR(VLOOKUP(VALUE(Tabla1[[#This Row],[Código]]),Tabla2[],5,FALSE),0)</f>
        <v>0</v>
      </c>
      <c r="F160" s="2">
        <f>IFERROR(VLOOKUP(VALUE(Tabla1[[#This Row],[Código]]),Tabla3[],5,FALSE),0)</f>
        <v>12370.94</v>
      </c>
      <c r="G160" s="2">
        <v>0</v>
      </c>
      <c r="H160" s="2" t="str">
        <f>CONCATENATE("Impuesto ",Tabla1[[#This Row],[IVA]],"%")</f>
        <v>Impuesto 0%</v>
      </c>
      <c r="I160" t="s">
        <v>13</v>
      </c>
      <c r="J160" t="s">
        <v>14</v>
      </c>
      <c r="K160" t="s">
        <v>15</v>
      </c>
    </row>
    <row r="161" spans="1:11">
      <c r="A161" s="2">
        <v>32</v>
      </c>
      <c r="B161" t="s">
        <v>171</v>
      </c>
      <c r="C161" t="s">
        <v>24</v>
      </c>
      <c r="D161" t="s">
        <v>103</v>
      </c>
      <c r="E161" s="2">
        <f>IFERROR(VLOOKUP(VALUE(Tabla1[[#This Row],[Código]]),Tabla2[],5,FALSE),0)</f>
        <v>10403.19</v>
      </c>
      <c r="F161" s="2">
        <f>IFERROR(VLOOKUP(VALUE(Tabla1[[#This Row],[Código]]),Tabla3[],5,FALSE),0)</f>
        <v>11642.68</v>
      </c>
      <c r="G161" s="2">
        <v>0</v>
      </c>
      <c r="H161" s="2" t="str">
        <f>CONCATENATE("Impuesto ",Tabla1[[#This Row],[IVA]],"%")</f>
        <v>Impuesto 0%</v>
      </c>
      <c r="I161" t="s">
        <v>13</v>
      </c>
      <c r="J161" t="s">
        <v>14</v>
      </c>
      <c r="K161" t="s">
        <v>15</v>
      </c>
    </row>
    <row r="162" spans="1:11">
      <c r="A162" s="2">
        <v>31</v>
      </c>
      <c r="B162" t="s">
        <v>172</v>
      </c>
      <c r="C162" t="s">
        <v>11</v>
      </c>
      <c r="D162" t="s">
        <v>29</v>
      </c>
      <c r="E162" s="2">
        <f>IFERROR(VLOOKUP(VALUE(Tabla1[[#This Row],[Código]]),Tabla2[],5,FALSE),0)</f>
        <v>0</v>
      </c>
      <c r="F162" s="2">
        <f>IFERROR(VLOOKUP(VALUE(Tabla1[[#This Row],[Código]]),Tabla3[],5,FALSE),0)</f>
        <v>0</v>
      </c>
      <c r="G162" s="2">
        <v>0</v>
      </c>
      <c r="H162" s="2" t="str">
        <f>CONCATENATE("Impuesto ",Tabla1[[#This Row],[IVA]],"%")</f>
        <v>Impuesto 0%</v>
      </c>
      <c r="I162" t="s">
        <v>13</v>
      </c>
      <c r="J162" t="s">
        <v>14</v>
      </c>
      <c r="K162" t="s">
        <v>15</v>
      </c>
    </row>
    <row r="163" spans="1:11">
      <c r="A163" s="2">
        <v>30</v>
      </c>
      <c r="B163" t="s">
        <v>173</v>
      </c>
      <c r="C163" t="s">
        <v>11</v>
      </c>
      <c r="D163" t="s">
        <v>40</v>
      </c>
      <c r="E163" s="2">
        <f>IFERROR(VLOOKUP(VALUE(Tabla1[[#This Row],[Código]]),Tabla2[],5,FALSE),0)</f>
        <v>7054.76</v>
      </c>
      <c r="F163" s="2">
        <f>IFERROR(VLOOKUP(VALUE(Tabla1[[#This Row],[Código]]),Tabla3[],5,FALSE),0)</f>
        <v>7889.56</v>
      </c>
      <c r="G163" s="2">
        <v>0</v>
      </c>
      <c r="H163" s="2" t="str">
        <f>CONCATENATE("Impuesto ",Tabla1[[#This Row],[IVA]],"%")</f>
        <v>Impuesto 0%</v>
      </c>
      <c r="I163" t="s">
        <v>13</v>
      </c>
      <c r="J163" t="s">
        <v>14</v>
      </c>
      <c r="K163" t="s">
        <v>15</v>
      </c>
    </row>
    <row r="164" spans="1:11">
      <c r="A164" s="2">
        <v>29</v>
      </c>
      <c r="B164" t="s">
        <v>174</v>
      </c>
      <c r="C164" t="s">
        <v>24</v>
      </c>
      <c r="D164" t="s">
        <v>29</v>
      </c>
      <c r="E164" s="2">
        <f>IFERROR(VLOOKUP(VALUE(Tabla1[[#This Row],[Código]]),Tabla2[],5,FALSE),0)</f>
        <v>14576.81</v>
      </c>
      <c r="F164" s="2">
        <f>IFERROR(VLOOKUP(VALUE(Tabla1[[#This Row],[Código]]),Tabla3[],5,FALSE),0)</f>
        <v>16257.66</v>
      </c>
      <c r="G164" s="2">
        <v>0</v>
      </c>
      <c r="H164" s="2" t="str">
        <f>CONCATENATE("Impuesto ",Tabla1[[#This Row],[IVA]],"%")</f>
        <v>Impuesto 0%</v>
      </c>
      <c r="I164" t="s">
        <v>13</v>
      </c>
      <c r="J164" t="s">
        <v>14</v>
      </c>
      <c r="K164" t="s">
        <v>15</v>
      </c>
    </row>
    <row r="165" spans="1:11">
      <c r="A165" s="2">
        <v>28</v>
      </c>
      <c r="B165" t="s">
        <v>175</v>
      </c>
      <c r="C165" t="s">
        <v>24</v>
      </c>
      <c r="D165" t="s">
        <v>29</v>
      </c>
      <c r="E165" s="2">
        <f>IFERROR(VLOOKUP(VALUE(Tabla1[[#This Row],[Código]]),Tabla2[],5,FALSE),0)</f>
        <v>0</v>
      </c>
      <c r="F165" s="2">
        <f>IFERROR(VLOOKUP(VALUE(Tabla1[[#This Row],[Código]]),Tabla3[],5,FALSE),0)</f>
        <v>0</v>
      </c>
      <c r="G165" s="2">
        <v>0</v>
      </c>
      <c r="H165" s="2" t="str">
        <f>CONCATENATE("Impuesto ",Tabla1[[#This Row],[IVA]],"%")</f>
        <v>Impuesto 0%</v>
      </c>
      <c r="I165" t="s">
        <v>13</v>
      </c>
      <c r="J165" t="s">
        <v>14</v>
      </c>
      <c r="K165" t="s">
        <v>15</v>
      </c>
    </row>
    <row r="166" spans="1:11">
      <c r="A166" s="2">
        <v>27</v>
      </c>
      <c r="B166" t="s">
        <v>176</v>
      </c>
      <c r="C166" t="s">
        <v>24</v>
      </c>
      <c r="D166" t="s">
        <v>29</v>
      </c>
      <c r="E166" s="2">
        <f>IFERROR(VLOOKUP(VALUE(Tabla1[[#This Row],[Código]]),Tabla2[],5,FALSE),0)</f>
        <v>12500</v>
      </c>
      <c r="F166" s="2">
        <f>IFERROR(VLOOKUP(VALUE(Tabla1[[#This Row],[Código]]),Tabla3[],5,FALSE),0)</f>
        <v>13859.01</v>
      </c>
      <c r="G166" s="2">
        <v>0</v>
      </c>
      <c r="H166" s="2" t="str">
        <f>CONCATENATE("Impuesto ",Tabla1[[#This Row],[IVA]],"%")</f>
        <v>Impuesto 0%</v>
      </c>
      <c r="I166" t="s">
        <v>13</v>
      </c>
      <c r="J166" t="s">
        <v>14</v>
      </c>
      <c r="K166" t="s">
        <v>15</v>
      </c>
    </row>
    <row r="167" spans="1:11">
      <c r="A167" s="2">
        <v>26</v>
      </c>
      <c r="B167" t="s">
        <v>177</v>
      </c>
      <c r="C167" t="s">
        <v>24</v>
      </c>
      <c r="D167" t="s">
        <v>25</v>
      </c>
      <c r="E167" s="2">
        <f>IFERROR(VLOOKUP(VALUE(Tabla1[[#This Row],[Código]]),Tabla2[],5,FALSE),0)</f>
        <v>0</v>
      </c>
      <c r="F167" s="2">
        <f>IFERROR(VLOOKUP(VALUE(Tabla1[[#This Row],[Código]]),Tabla3[],5,FALSE),0)</f>
        <v>58461.54</v>
      </c>
      <c r="G167" s="2">
        <v>0</v>
      </c>
      <c r="H167" s="2" t="str">
        <f>CONCATENATE("Impuesto ",Tabla1[[#This Row],[IVA]],"%")</f>
        <v>Impuesto 0%</v>
      </c>
      <c r="I167" t="s">
        <v>13</v>
      </c>
      <c r="J167" t="s">
        <v>14</v>
      </c>
      <c r="K167" t="s">
        <v>15</v>
      </c>
    </row>
    <row r="168" spans="1:11">
      <c r="A168" s="2">
        <v>25</v>
      </c>
      <c r="B168" t="s">
        <v>178</v>
      </c>
      <c r="C168" t="s">
        <v>11</v>
      </c>
      <c r="D168" t="s">
        <v>40</v>
      </c>
      <c r="E168" s="2">
        <f>IFERROR(VLOOKUP(VALUE(Tabla1[[#This Row],[Código]]),Tabla2[],5,FALSE),0)</f>
        <v>2283.3000000000002</v>
      </c>
      <c r="F168" s="2">
        <f>IFERROR(VLOOKUP(VALUE(Tabla1[[#This Row],[Código]]),Tabla3[],5,FALSE),0)</f>
        <v>2998.64</v>
      </c>
      <c r="G168" s="2">
        <v>0</v>
      </c>
      <c r="H168" s="2" t="str">
        <f>CONCATENATE("Impuesto ",Tabla1[[#This Row],[IVA]],"%")</f>
        <v>Impuesto 0%</v>
      </c>
      <c r="I168" t="s">
        <v>13</v>
      </c>
      <c r="J168" t="s">
        <v>14</v>
      </c>
      <c r="K168" t="s">
        <v>15</v>
      </c>
    </row>
    <row r="169" spans="1:11">
      <c r="A169" s="2">
        <v>24</v>
      </c>
      <c r="B169" t="s">
        <v>179</v>
      </c>
      <c r="C169" t="s">
        <v>24</v>
      </c>
      <c r="D169" t="s">
        <v>40</v>
      </c>
      <c r="E169" s="2">
        <f>IFERROR(VLOOKUP(VALUE(Tabla1[[#This Row],[Código]]),Tabla2[],5,FALSE),0)</f>
        <v>1906.25</v>
      </c>
      <c r="F169" s="2">
        <f>IFERROR(VLOOKUP(VALUE(Tabla1[[#This Row],[Código]]),Tabla3[],5,FALSE),0)</f>
        <v>2675.59</v>
      </c>
      <c r="G169" s="2">
        <v>0</v>
      </c>
      <c r="H169" s="2" t="str">
        <f>CONCATENATE("Impuesto ",Tabla1[[#This Row],[IVA]],"%")</f>
        <v>Impuesto 0%</v>
      </c>
      <c r="I169" t="s">
        <v>13</v>
      </c>
      <c r="J169" t="s">
        <v>14</v>
      </c>
      <c r="K169" t="s">
        <v>15</v>
      </c>
    </row>
    <row r="170" spans="1:11">
      <c r="A170" s="2">
        <v>23</v>
      </c>
      <c r="B170" t="s">
        <v>180</v>
      </c>
      <c r="C170" t="s">
        <v>24</v>
      </c>
      <c r="D170" t="s">
        <v>40</v>
      </c>
      <c r="E170" s="2">
        <f>IFERROR(VLOOKUP(VALUE(Tabla1[[#This Row],[Código]]),Tabla2[],5,FALSE),0)</f>
        <v>553.12</v>
      </c>
      <c r="F170" s="2">
        <f>IFERROR(VLOOKUP(VALUE(Tabla1[[#This Row],[Código]]),Tabla3[],5,FALSE),0)</f>
        <v>1647.32</v>
      </c>
      <c r="G170" s="2">
        <v>0</v>
      </c>
      <c r="H170" s="2" t="str">
        <f>CONCATENATE("Impuesto ",Tabla1[[#This Row],[IVA]],"%")</f>
        <v>Impuesto 0%</v>
      </c>
      <c r="I170" t="s">
        <v>13</v>
      </c>
      <c r="J170" t="s">
        <v>14</v>
      </c>
      <c r="K170" t="s">
        <v>15</v>
      </c>
    </row>
    <row r="171" spans="1:11">
      <c r="A171" s="2">
        <v>22</v>
      </c>
      <c r="B171" t="s">
        <v>181</v>
      </c>
      <c r="C171" t="s">
        <v>11</v>
      </c>
      <c r="D171" t="s">
        <v>40</v>
      </c>
      <c r="E171" s="2">
        <f>IFERROR(VLOOKUP(VALUE(Tabla1[[#This Row],[Código]]),Tabla2[],5,FALSE),0)</f>
        <v>383.33</v>
      </c>
      <c r="F171" s="2">
        <f>IFERROR(VLOOKUP(VALUE(Tabla1[[#This Row],[Código]]),Tabla3[],5,FALSE),0)</f>
        <v>702.33</v>
      </c>
      <c r="G171" s="2">
        <v>0</v>
      </c>
      <c r="H171" s="2" t="str">
        <f>CONCATENATE("Impuesto ",Tabla1[[#This Row],[IVA]],"%")</f>
        <v>Impuesto 0%</v>
      </c>
      <c r="I171" t="s">
        <v>13</v>
      </c>
      <c r="J171" t="s">
        <v>14</v>
      </c>
      <c r="K171" t="s">
        <v>15</v>
      </c>
    </row>
    <row r="172" spans="1:11">
      <c r="A172" s="2">
        <v>21</v>
      </c>
      <c r="B172" t="s">
        <v>182</v>
      </c>
      <c r="C172" t="s">
        <v>11</v>
      </c>
      <c r="D172" t="s">
        <v>40</v>
      </c>
      <c r="E172" s="2">
        <f>IFERROR(VLOOKUP(VALUE(Tabla1[[#This Row],[Código]]),Tabla2[],5,FALSE),0)</f>
        <v>600</v>
      </c>
      <c r="F172" s="2">
        <f>IFERROR(VLOOKUP(VALUE(Tabla1[[#This Row],[Código]]),Tabla3[],5,FALSE),0)</f>
        <v>874.13</v>
      </c>
      <c r="G172" s="2">
        <v>0</v>
      </c>
      <c r="H172" s="2" t="str">
        <f>CONCATENATE("Impuesto ",Tabla1[[#This Row],[IVA]],"%")</f>
        <v>Impuesto 0%</v>
      </c>
      <c r="I172" t="s">
        <v>13</v>
      </c>
      <c r="J172" t="s">
        <v>14</v>
      </c>
      <c r="K172" t="s">
        <v>15</v>
      </c>
    </row>
    <row r="173" spans="1:11">
      <c r="A173" s="2">
        <v>20</v>
      </c>
      <c r="B173" t="s">
        <v>183</v>
      </c>
      <c r="C173" t="s">
        <v>24</v>
      </c>
      <c r="D173" t="s">
        <v>25</v>
      </c>
      <c r="E173" s="2">
        <f>IFERROR(VLOOKUP(VALUE(Tabla1[[#This Row],[Código]]),Tabla2[],5,FALSE),0)</f>
        <v>24000</v>
      </c>
      <c r="F173" s="2">
        <f>IFERROR(VLOOKUP(VALUE(Tabla1[[#This Row],[Código]]),Tabla3[],5,FALSE),0)</f>
        <v>28000</v>
      </c>
      <c r="G173" s="2">
        <v>0</v>
      </c>
      <c r="H173" s="2" t="str">
        <f>CONCATENATE("Impuesto ",Tabla1[[#This Row],[IVA]],"%")</f>
        <v>Impuesto 0%</v>
      </c>
      <c r="I173" t="s">
        <v>13</v>
      </c>
      <c r="J173" t="s">
        <v>14</v>
      </c>
      <c r="K173" t="s">
        <v>15</v>
      </c>
    </row>
    <row r="174" spans="1:11">
      <c r="A174" s="2">
        <v>19</v>
      </c>
      <c r="B174" t="s">
        <v>184</v>
      </c>
      <c r="C174" t="s">
        <v>43</v>
      </c>
      <c r="D174" t="s">
        <v>31</v>
      </c>
      <c r="E174" s="2">
        <f>IFERROR(VLOOKUP(VALUE(Tabla1[[#This Row],[Código]]),Tabla2[],5,FALSE),0)</f>
        <v>0</v>
      </c>
      <c r="F174" s="3">
        <f>IFERROR(VLOOKUP(VALUE(Tabla1[[#This Row],[Código]]),Tabla3[],5,FALSE),0)</f>
        <v>0</v>
      </c>
      <c r="G174" s="2">
        <v>19</v>
      </c>
      <c r="H174" s="2" t="str">
        <f>CONCATENATE("Impuesto ",Tabla1[[#This Row],[IVA]],"%")</f>
        <v>Impuesto 19%</v>
      </c>
      <c r="I174" t="s">
        <v>13</v>
      </c>
      <c r="J174" t="s">
        <v>14</v>
      </c>
      <c r="K174" t="s">
        <v>15</v>
      </c>
    </row>
    <row r="175" spans="1:11">
      <c r="A175" s="2">
        <v>18</v>
      </c>
      <c r="B175" t="s">
        <v>185</v>
      </c>
      <c r="C175" t="s">
        <v>24</v>
      </c>
      <c r="D175" t="s">
        <v>40</v>
      </c>
      <c r="E175" s="2">
        <f>IFERROR(VLOOKUP(VALUE(Tabla1[[#This Row],[Código]]),Tabla2[],5,FALSE),0)</f>
        <v>0</v>
      </c>
      <c r="F175" s="2">
        <f>IFERROR(VLOOKUP(VALUE(Tabla1[[#This Row],[Código]]),Tabla3[],5,FALSE),0)</f>
        <v>3500.16</v>
      </c>
      <c r="G175" s="2">
        <v>0</v>
      </c>
      <c r="H175" s="2" t="str">
        <f>CONCATENATE("Impuesto ",Tabla1[[#This Row],[IVA]],"%")</f>
        <v>Impuesto 0%</v>
      </c>
      <c r="I175" t="s">
        <v>13</v>
      </c>
      <c r="J175" t="s">
        <v>14</v>
      </c>
      <c r="K175" t="s">
        <v>15</v>
      </c>
    </row>
    <row r="176" spans="1:11">
      <c r="A176" s="2">
        <v>17</v>
      </c>
      <c r="B176" t="s">
        <v>186</v>
      </c>
      <c r="C176" t="s">
        <v>24</v>
      </c>
      <c r="D176" t="s">
        <v>40</v>
      </c>
      <c r="E176" s="2">
        <f>IFERROR(VLOOKUP(VALUE(Tabla1[[#This Row],[Código]]),Tabla2[],5,FALSE),0)</f>
        <v>3804.94</v>
      </c>
      <c r="F176" s="2">
        <f>IFERROR(VLOOKUP(VALUE(Tabla1[[#This Row],[Código]]),Tabla3[],5,FALSE),0)</f>
        <v>4386.9399999999996</v>
      </c>
      <c r="G176" s="2">
        <v>0</v>
      </c>
      <c r="H176" s="2" t="str">
        <f>CONCATENATE("Impuesto ",Tabla1[[#This Row],[IVA]],"%")</f>
        <v>Impuesto 0%</v>
      </c>
      <c r="I176" t="s">
        <v>13</v>
      </c>
      <c r="J176" t="s">
        <v>14</v>
      </c>
      <c r="K176" t="s">
        <v>15</v>
      </c>
    </row>
    <row r="177" spans="1:11">
      <c r="A177" s="2">
        <v>16</v>
      </c>
      <c r="B177" t="s">
        <v>187</v>
      </c>
      <c r="C177" t="s">
        <v>24</v>
      </c>
      <c r="D177" t="s">
        <v>40</v>
      </c>
      <c r="E177" s="2">
        <f>IFERROR(VLOOKUP(VALUE(Tabla1[[#This Row],[Código]]),Tabla2[],5,FALSE),0)</f>
        <v>4932.87</v>
      </c>
      <c r="F177" s="2">
        <f>IFERROR(VLOOKUP(VALUE(Tabla1[[#This Row],[Código]]),Tabla3[],5,FALSE),0)</f>
        <v>5700.72</v>
      </c>
      <c r="G177" s="2">
        <v>0</v>
      </c>
      <c r="H177" s="2" t="str">
        <f>CONCATENATE("Impuesto ",Tabla1[[#This Row],[IVA]],"%")</f>
        <v>Impuesto 0%</v>
      </c>
      <c r="I177" t="s">
        <v>13</v>
      </c>
      <c r="J177" t="s">
        <v>14</v>
      </c>
      <c r="K177" t="s">
        <v>15</v>
      </c>
    </row>
    <row r="178" spans="1:11">
      <c r="A178" s="2">
        <v>15</v>
      </c>
      <c r="B178" t="s">
        <v>188</v>
      </c>
      <c r="C178" t="s">
        <v>24</v>
      </c>
      <c r="D178" t="s">
        <v>103</v>
      </c>
      <c r="E178" s="2">
        <f>IFERROR(VLOOKUP(VALUE(Tabla1[[#This Row],[Código]]),Tabla2[],5,FALSE),0)</f>
        <v>0</v>
      </c>
      <c r="F178" s="2">
        <f>IFERROR(VLOOKUP(VALUE(Tabla1[[#This Row],[Código]]),Tabla3[],5,FALSE),0)</f>
        <v>8000</v>
      </c>
      <c r="G178" s="2">
        <v>0</v>
      </c>
      <c r="H178" s="2" t="str">
        <f>CONCATENATE("Impuesto ",Tabla1[[#This Row],[IVA]],"%")</f>
        <v>Impuesto 0%</v>
      </c>
      <c r="I178" t="s">
        <v>13</v>
      </c>
      <c r="J178" t="s">
        <v>14</v>
      </c>
      <c r="K178" t="s">
        <v>15</v>
      </c>
    </row>
    <row r="179" spans="1:11">
      <c r="A179" s="2">
        <v>14</v>
      </c>
      <c r="B179" t="s">
        <v>189</v>
      </c>
      <c r="C179" t="s">
        <v>24</v>
      </c>
      <c r="D179" t="s">
        <v>40</v>
      </c>
      <c r="E179" s="2">
        <f>IFERROR(VLOOKUP(VALUE(Tabla1[[#This Row],[Código]]),Tabla2[],5,FALSE),0)</f>
        <v>3700</v>
      </c>
      <c r="F179" s="2">
        <f>IFERROR(VLOOKUP(VALUE(Tabla1[[#This Row],[Código]]),Tabla3[],5,FALSE),0)</f>
        <v>4399.7299999999996</v>
      </c>
      <c r="G179" s="2">
        <v>0</v>
      </c>
      <c r="H179" s="2" t="str">
        <f>CONCATENATE("Impuesto ",Tabla1[[#This Row],[IVA]],"%")</f>
        <v>Impuesto 0%</v>
      </c>
      <c r="I179" t="s">
        <v>13</v>
      </c>
      <c r="J179" t="s">
        <v>14</v>
      </c>
      <c r="K179" t="s">
        <v>15</v>
      </c>
    </row>
    <row r="180" spans="1:11">
      <c r="A180" s="2">
        <v>13</v>
      </c>
      <c r="B180" t="s">
        <v>190</v>
      </c>
      <c r="C180" t="s">
        <v>24</v>
      </c>
      <c r="D180" t="s">
        <v>40</v>
      </c>
      <c r="E180" s="2">
        <f>IFERROR(VLOOKUP(VALUE(Tabla1[[#This Row],[Código]]),Tabla2[],5,FALSE),0)</f>
        <v>3166.52</v>
      </c>
      <c r="F180" s="2">
        <f>IFERROR(VLOOKUP(VALUE(Tabla1[[#This Row],[Código]]),Tabla3[],5,FALSE),0)</f>
        <v>3865.05</v>
      </c>
      <c r="G180" s="2">
        <v>0</v>
      </c>
      <c r="H180" s="2" t="str">
        <f>CONCATENATE("Impuesto ",Tabla1[[#This Row],[IVA]],"%")</f>
        <v>Impuesto 0%</v>
      </c>
      <c r="I180" t="s">
        <v>13</v>
      </c>
      <c r="J180" t="s">
        <v>14</v>
      </c>
      <c r="K180" t="s">
        <v>15</v>
      </c>
    </row>
    <row r="181" spans="1:11">
      <c r="A181" s="2">
        <v>12</v>
      </c>
      <c r="B181" t="s">
        <v>191</v>
      </c>
      <c r="C181" t="s">
        <v>24</v>
      </c>
      <c r="D181" t="s">
        <v>40</v>
      </c>
      <c r="E181" s="2">
        <f>IFERROR(VLOOKUP(VALUE(Tabla1[[#This Row],[Código]]),Tabla2[],5,FALSE),0)</f>
        <v>0</v>
      </c>
      <c r="F181" s="2">
        <f>IFERROR(VLOOKUP(VALUE(Tabla1[[#This Row],[Código]]),Tabla3[],5,FALSE),0)</f>
        <v>6678.85</v>
      </c>
      <c r="G181" s="2">
        <v>0</v>
      </c>
      <c r="H181" s="2" t="str">
        <f>CONCATENATE("Impuesto ",Tabla1[[#This Row],[IVA]],"%")</f>
        <v>Impuesto 0%</v>
      </c>
      <c r="I181" t="s">
        <v>13</v>
      </c>
      <c r="J181" t="s">
        <v>14</v>
      </c>
      <c r="K181" t="s">
        <v>15</v>
      </c>
    </row>
    <row r="182" spans="1:11">
      <c r="A182" s="2">
        <v>11</v>
      </c>
      <c r="B182" t="s">
        <v>192</v>
      </c>
      <c r="C182" t="s">
        <v>24</v>
      </c>
      <c r="D182" t="s">
        <v>40</v>
      </c>
      <c r="E182" s="2">
        <f>IFERROR(VLOOKUP(VALUE(Tabla1[[#This Row],[Código]]),Tabla2[],5,FALSE),0)</f>
        <v>0</v>
      </c>
      <c r="F182" s="2">
        <f>IFERROR(VLOOKUP(VALUE(Tabla1[[#This Row],[Código]]),Tabla3[],5,FALSE),0)</f>
        <v>5500.09</v>
      </c>
      <c r="G182" s="2">
        <v>0</v>
      </c>
      <c r="H182" s="2" t="str">
        <f>CONCATENATE("Impuesto ",Tabla1[[#This Row],[IVA]],"%")</f>
        <v>Impuesto 0%</v>
      </c>
      <c r="I182" t="s">
        <v>13</v>
      </c>
      <c r="J182" t="s">
        <v>14</v>
      </c>
      <c r="K182" t="s">
        <v>15</v>
      </c>
    </row>
    <row r="183" spans="1:11">
      <c r="A183" s="2">
        <v>10</v>
      </c>
      <c r="B183" t="s">
        <v>193</v>
      </c>
      <c r="C183" t="s">
        <v>11</v>
      </c>
      <c r="D183" t="s">
        <v>77</v>
      </c>
      <c r="E183" s="3">
        <f>IFERROR(VLOOKUP(VALUE(Tabla1[[#This Row],[Código]]),Tabla2[],5,FALSE),0)</f>
        <v>5057.46</v>
      </c>
      <c r="F183" s="2">
        <f>IFERROR(VLOOKUP(VALUE(Tabla1[[#This Row],[Código]]),Tabla3[],5,FALSE),0)</f>
        <v>5665</v>
      </c>
      <c r="G183" s="2">
        <v>5</v>
      </c>
      <c r="H183" s="2" t="str">
        <f>CONCATENATE("Impuesto ",Tabla1[[#This Row],[IVA]],"%")</f>
        <v>Impuesto 5%</v>
      </c>
      <c r="I183" t="s">
        <v>13</v>
      </c>
      <c r="J183" t="s">
        <v>14</v>
      </c>
      <c r="K183" t="s">
        <v>15</v>
      </c>
    </row>
    <row r="184" spans="1:11">
      <c r="A184" s="2">
        <v>9</v>
      </c>
      <c r="B184" t="s">
        <v>194</v>
      </c>
      <c r="C184" t="s">
        <v>24</v>
      </c>
      <c r="D184" t="s">
        <v>40</v>
      </c>
      <c r="E184" s="2">
        <f>IFERROR(VLOOKUP(VALUE(Tabla1[[#This Row],[Código]]),Tabla2[],5,FALSE),0)</f>
        <v>7300</v>
      </c>
      <c r="F184" s="2">
        <f>IFERROR(VLOOKUP(VALUE(Tabla1[[#This Row],[Código]]),Tabla3[],5,FALSE),0)</f>
        <v>8590.16</v>
      </c>
      <c r="G184" s="2">
        <v>0</v>
      </c>
      <c r="H184" s="2" t="str">
        <f>CONCATENATE("Impuesto ",Tabla1[[#This Row],[IVA]],"%")</f>
        <v>Impuesto 0%</v>
      </c>
      <c r="I184" t="s">
        <v>13</v>
      </c>
      <c r="J184" t="s">
        <v>14</v>
      </c>
      <c r="K184" t="s">
        <v>15</v>
      </c>
    </row>
    <row r="185" spans="1:11">
      <c r="A185" s="2">
        <v>8</v>
      </c>
      <c r="B185" t="s">
        <v>195</v>
      </c>
      <c r="C185" t="s">
        <v>24</v>
      </c>
      <c r="D185" t="s">
        <v>40</v>
      </c>
      <c r="E185" s="2">
        <f>IFERROR(VLOOKUP(VALUE(Tabla1[[#This Row],[Código]]),Tabla2[],5,FALSE),0)</f>
        <v>6600</v>
      </c>
      <c r="F185" s="2">
        <f>IFERROR(VLOOKUP(VALUE(Tabla1[[#This Row],[Código]]),Tabla3[],5,FALSE),0)</f>
        <v>7208.03</v>
      </c>
      <c r="G185" s="2">
        <v>0</v>
      </c>
      <c r="H185" s="2" t="str">
        <f>CONCATENATE("Impuesto ",Tabla1[[#This Row],[IVA]],"%")</f>
        <v>Impuesto 0%</v>
      </c>
      <c r="I185" t="s">
        <v>13</v>
      </c>
      <c r="J185" t="s">
        <v>14</v>
      </c>
      <c r="K185" t="s">
        <v>15</v>
      </c>
    </row>
    <row r="186" spans="1:11">
      <c r="A186" s="2">
        <v>7</v>
      </c>
      <c r="B186" t="s">
        <v>196</v>
      </c>
      <c r="C186" t="s">
        <v>24</v>
      </c>
      <c r="D186" t="s">
        <v>103</v>
      </c>
      <c r="E186" s="2">
        <f>IFERROR(VLOOKUP(VALUE(Tabla1[[#This Row],[Código]]),Tabla2[],5,FALSE),0)</f>
        <v>0</v>
      </c>
      <c r="F186" s="2">
        <f>IFERROR(VLOOKUP(VALUE(Tabla1[[#This Row],[Código]]),Tabla3[],5,FALSE),0)</f>
        <v>7000</v>
      </c>
      <c r="G186" s="2">
        <v>0</v>
      </c>
      <c r="H186" s="2" t="str">
        <f>CONCATENATE("Impuesto ",Tabla1[[#This Row],[IVA]],"%")</f>
        <v>Impuesto 0%</v>
      </c>
      <c r="I186" t="s">
        <v>13</v>
      </c>
      <c r="J186" t="s">
        <v>14</v>
      </c>
      <c r="K186" t="s">
        <v>15</v>
      </c>
    </row>
    <row r="187" spans="1:11">
      <c r="A187" s="2">
        <v>6</v>
      </c>
      <c r="B187" t="s">
        <v>197</v>
      </c>
      <c r="C187" t="s">
        <v>24</v>
      </c>
      <c r="D187" t="s">
        <v>40</v>
      </c>
      <c r="E187" s="2">
        <f>IFERROR(VLOOKUP(VALUE(Tabla1[[#This Row],[Código]]),Tabla2[],5,FALSE),0)</f>
        <v>6390.68</v>
      </c>
      <c r="F187" s="2">
        <f>IFERROR(VLOOKUP(VALUE(Tabla1[[#This Row],[Código]]),Tabla3[],5,FALSE),0)</f>
        <v>7226.32</v>
      </c>
      <c r="G187" s="2">
        <v>0</v>
      </c>
      <c r="H187" s="2" t="str">
        <f>CONCATENATE("Impuesto ",Tabla1[[#This Row],[IVA]],"%")</f>
        <v>Impuesto 0%</v>
      </c>
      <c r="I187" t="s">
        <v>13</v>
      </c>
      <c r="J187" t="s">
        <v>14</v>
      </c>
      <c r="K187" t="s">
        <v>15</v>
      </c>
    </row>
    <row r="188" spans="1:11">
      <c r="A188" s="2">
        <v>5</v>
      </c>
      <c r="B188" t="s">
        <v>198</v>
      </c>
      <c r="C188" t="s">
        <v>11</v>
      </c>
      <c r="D188" t="s">
        <v>103</v>
      </c>
      <c r="E188" s="2">
        <f>IFERROR(VLOOKUP(VALUE(Tabla1[[#This Row],[Código]]),Tabla2[],5,FALSE),0)</f>
        <v>7300</v>
      </c>
      <c r="F188" s="2">
        <f>IFERROR(VLOOKUP(VALUE(Tabla1[[#This Row],[Código]]),Tabla3[],5,FALSE),0)</f>
        <v>8040.48</v>
      </c>
      <c r="G188" s="2">
        <v>0</v>
      </c>
      <c r="H188" s="2" t="str">
        <f>CONCATENATE("Impuesto ",Tabla1[[#This Row],[IVA]],"%")</f>
        <v>Impuesto 0%</v>
      </c>
      <c r="I188" t="s">
        <v>13</v>
      </c>
      <c r="J188" t="s">
        <v>14</v>
      </c>
      <c r="K188" t="s">
        <v>15</v>
      </c>
    </row>
    <row r="189" spans="1:11">
      <c r="A189" s="2">
        <v>4</v>
      </c>
      <c r="B189" t="s">
        <v>199</v>
      </c>
      <c r="C189" t="s">
        <v>24</v>
      </c>
      <c r="D189" t="s">
        <v>40</v>
      </c>
      <c r="E189" s="2">
        <f>IFERROR(VLOOKUP(VALUE(Tabla1[[#This Row],[Código]]),Tabla2[],5,FALSE),0)</f>
        <v>0</v>
      </c>
      <c r="F189" s="2">
        <f>IFERROR(VLOOKUP(VALUE(Tabla1[[#This Row],[Código]]),Tabla3[],5,FALSE),0)</f>
        <v>8584.07</v>
      </c>
      <c r="G189" s="2">
        <v>0</v>
      </c>
      <c r="H189" s="2" t="str">
        <f>CONCATENATE("Impuesto ",Tabla1[[#This Row],[IVA]],"%")</f>
        <v>Impuesto 0%</v>
      </c>
      <c r="I189" t="s">
        <v>13</v>
      </c>
      <c r="J189" t="s">
        <v>14</v>
      </c>
      <c r="K189" t="s">
        <v>15</v>
      </c>
    </row>
    <row r="190" spans="1:11">
      <c r="A190" s="2">
        <v>3</v>
      </c>
      <c r="B190" t="s">
        <v>200</v>
      </c>
      <c r="C190" t="s">
        <v>24</v>
      </c>
      <c r="D190" t="s">
        <v>40</v>
      </c>
      <c r="E190" s="2">
        <f>IFERROR(VLOOKUP(VALUE(Tabla1[[#This Row],[Código]]),Tabla2[],5,FALSE),0)</f>
        <v>0</v>
      </c>
      <c r="F190" s="2">
        <f>IFERROR(VLOOKUP(VALUE(Tabla1[[#This Row],[Código]]),Tabla3[],5,FALSE),0)</f>
        <v>0</v>
      </c>
      <c r="G190" s="2">
        <v>0</v>
      </c>
      <c r="H190" s="2" t="str">
        <f>CONCATENATE("Impuesto ",Tabla1[[#This Row],[IVA]],"%")</f>
        <v>Impuesto 0%</v>
      </c>
      <c r="I190" t="s">
        <v>13</v>
      </c>
      <c r="J190" t="s">
        <v>14</v>
      </c>
      <c r="K190" t="s">
        <v>15</v>
      </c>
    </row>
    <row r="191" spans="1:11">
      <c r="A191" s="2">
        <v>2</v>
      </c>
      <c r="B191" t="s">
        <v>201</v>
      </c>
      <c r="C191" t="s">
        <v>24</v>
      </c>
      <c r="D191" t="s">
        <v>40</v>
      </c>
      <c r="E191" s="2">
        <f>IFERROR(VLOOKUP(VALUE(Tabla1[[#This Row],[Código]]),Tabla2[],5,FALSE),0)</f>
        <v>5231.7299999999996</v>
      </c>
      <c r="F191" s="2">
        <f>IFERROR(VLOOKUP(VALUE(Tabla1[[#This Row],[Código]]),Tabla3[],5,FALSE),0)</f>
        <v>6150.96</v>
      </c>
      <c r="G191" s="2">
        <v>0</v>
      </c>
      <c r="H191" s="2" t="str">
        <f>CONCATENATE("Impuesto ",Tabla1[[#This Row],[IVA]],"%")</f>
        <v>Impuesto 0%</v>
      </c>
      <c r="I191" t="s">
        <v>13</v>
      </c>
      <c r="J191" t="s">
        <v>14</v>
      </c>
      <c r="K191" t="s">
        <v>15</v>
      </c>
    </row>
    <row r="192" spans="1:11">
      <c r="A192" s="2">
        <v>1</v>
      </c>
      <c r="B192" t="s">
        <v>202</v>
      </c>
      <c r="C192" t="s">
        <v>24</v>
      </c>
      <c r="D192" t="s">
        <v>40</v>
      </c>
      <c r="E192" s="2">
        <f>IFERROR(VLOOKUP(VALUE(Tabla1[[#This Row],[Código]]),Tabla2[],5,FALSE),0)</f>
        <v>5712.04</v>
      </c>
      <c r="F192" s="2">
        <f>IFERROR(VLOOKUP(VALUE(Tabla1[[#This Row],[Código]]),Tabla3[],5,FALSE),0)</f>
        <v>6725.13</v>
      </c>
      <c r="G192" s="2">
        <v>0</v>
      </c>
      <c r="H192" s="2" t="str">
        <f>CONCATENATE("Impuesto ",Tabla1[[#This Row],[IVA]],"%")</f>
        <v>Impuesto 0%</v>
      </c>
      <c r="I192" t="s">
        <v>13</v>
      </c>
      <c r="J192" t="s">
        <v>14</v>
      </c>
      <c r="K192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abSelected="1" workbookViewId="0">
      <selection activeCell="G4" sqref="G4"/>
    </sheetView>
  </sheetViews>
  <sheetFormatPr baseColWidth="10" defaultRowHeight="15"/>
  <cols>
    <col min="1" max="1" width="53" bestFit="1" customWidth="1"/>
    <col min="2" max="2" width="9.42578125" bestFit="1" customWidth="1"/>
    <col min="3" max="3" width="49.28515625" bestFit="1" customWidth="1"/>
    <col min="4" max="4" width="21.85546875" bestFit="1" customWidth="1"/>
    <col min="5" max="5" width="20.140625" bestFit="1" customWidth="1"/>
  </cols>
  <sheetData>
    <row r="1" spans="1:5">
      <c r="A1" s="23" t="s">
        <v>331</v>
      </c>
      <c r="B1" s="23"/>
      <c r="C1" s="23"/>
      <c r="D1" s="23"/>
      <c r="E1" s="23"/>
    </row>
    <row r="3" spans="1:5">
      <c r="A3" s="21" t="s">
        <v>325</v>
      </c>
      <c r="B3" s="21" t="s">
        <v>0</v>
      </c>
      <c r="C3" s="21" t="s">
        <v>1</v>
      </c>
      <c r="D3" t="s">
        <v>329</v>
      </c>
      <c r="E3" t="s">
        <v>330</v>
      </c>
    </row>
    <row r="4" spans="1:5">
      <c r="A4" t="s">
        <v>326</v>
      </c>
      <c r="B4" s="2">
        <v>1</v>
      </c>
      <c r="C4" t="s">
        <v>202</v>
      </c>
      <c r="D4" s="22">
        <v>5712.04</v>
      </c>
      <c r="E4" s="22">
        <v>6725.13</v>
      </c>
    </row>
    <row r="5" spans="1:5">
      <c r="B5" s="2">
        <v>2</v>
      </c>
      <c r="C5" t="s">
        <v>201</v>
      </c>
      <c r="D5" s="22">
        <v>5231.7299999999996</v>
      </c>
      <c r="E5" s="22">
        <v>6150.96</v>
      </c>
    </row>
    <row r="6" spans="1:5">
      <c r="B6" s="2">
        <v>3</v>
      </c>
      <c r="C6" t="s">
        <v>200</v>
      </c>
      <c r="D6" s="22">
        <v>0</v>
      </c>
      <c r="E6" s="22">
        <v>0</v>
      </c>
    </row>
    <row r="7" spans="1:5">
      <c r="B7" s="2">
        <v>4</v>
      </c>
      <c r="C7" t="s">
        <v>199</v>
      </c>
      <c r="D7" s="22">
        <v>0</v>
      </c>
      <c r="E7" s="22">
        <v>8584.07</v>
      </c>
    </row>
    <row r="8" spans="1:5">
      <c r="B8" s="2">
        <v>5</v>
      </c>
      <c r="C8" t="s">
        <v>198</v>
      </c>
      <c r="D8" s="22">
        <v>7300</v>
      </c>
      <c r="E8" s="22">
        <v>8040.48</v>
      </c>
    </row>
    <row r="9" spans="1:5">
      <c r="B9" s="2">
        <v>6</v>
      </c>
      <c r="C9" t="s">
        <v>197</v>
      </c>
      <c r="D9" s="22">
        <v>6390.68</v>
      </c>
      <c r="E9" s="22">
        <v>7226.32</v>
      </c>
    </row>
    <row r="10" spans="1:5">
      <c r="B10" s="2">
        <v>7</v>
      </c>
      <c r="C10" t="s">
        <v>196</v>
      </c>
      <c r="D10" s="22">
        <v>0</v>
      </c>
      <c r="E10" s="22">
        <v>7000</v>
      </c>
    </row>
    <row r="11" spans="1:5">
      <c r="B11" s="2">
        <v>8</v>
      </c>
      <c r="C11" t="s">
        <v>195</v>
      </c>
      <c r="D11" s="22">
        <v>6600</v>
      </c>
      <c r="E11" s="22">
        <v>7208.03</v>
      </c>
    </row>
    <row r="12" spans="1:5">
      <c r="B12" s="2">
        <v>9</v>
      </c>
      <c r="C12" t="s">
        <v>194</v>
      </c>
      <c r="D12" s="22">
        <v>7300</v>
      </c>
      <c r="E12" s="22">
        <v>8590.16</v>
      </c>
    </row>
    <row r="13" spans="1:5">
      <c r="B13" s="2">
        <v>11</v>
      </c>
      <c r="C13" t="s">
        <v>192</v>
      </c>
      <c r="D13" s="22">
        <v>0</v>
      </c>
      <c r="E13" s="22">
        <v>5500.09</v>
      </c>
    </row>
    <row r="14" spans="1:5">
      <c r="B14" s="2">
        <v>12</v>
      </c>
      <c r="C14" t="s">
        <v>191</v>
      </c>
      <c r="D14" s="22">
        <v>0</v>
      </c>
      <c r="E14" s="22">
        <v>6678.85</v>
      </c>
    </row>
    <row r="15" spans="1:5">
      <c r="B15" s="2">
        <v>13</v>
      </c>
      <c r="C15" t="s">
        <v>190</v>
      </c>
      <c r="D15" s="22">
        <v>3166.52</v>
      </c>
      <c r="E15" s="22">
        <v>3865.05</v>
      </c>
    </row>
    <row r="16" spans="1:5">
      <c r="B16" s="2">
        <v>14</v>
      </c>
      <c r="C16" t="s">
        <v>189</v>
      </c>
      <c r="D16" s="22">
        <v>3700</v>
      </c>
      <c r="E16" s="22">
        <v>4399.7299999999996</v>
      </c>
    </row>
    <row r="17" spans="2:5">
      <c r="B17" s="2">
        <v>15</v>
      </c>
      <c r="C17" t="s">
        <v>188</v>
      </c>
      <c r="D17" s="22">
        <v>0</v>
      </c>
      <c r="E17" s="22">
        <v>8000</v>
      </c>
    </row>
    <row r="18" spans="2:5">
      <c r="B18" s="2">
        <v>16</v>
      </c>
      <c r="C18" t="s">
        <v>187</v>
      </c>
      <c r="D18" s="22">
        <v>4932.87</v>
      </c>
      <c r="E18" s="22">
        <v>5700.72</v>
      </c>
    </row>
    <row r="19" spans="2:5">
      <c r="B19" s="2">
        <v>17</v>
      </c>
      <c r="C19" t="s">
        <v>186</v>
      </c>
      <c r="D19" s="22">
        <v>3804.94</v>
      </c>
      <c r="E19" s="22">
        <v>4386.9399999999996</v>
      </c>
    </row>
    <row r="20" spans="2:5">
      <c r="B20" s="2">
        <v>18</v>
      </c>
      <c r="C20" t="s">
        <v>185</v>
      </c>
      <c r="D20" s="22">
        <v>0</v>
      </c>
      <c r="E20" s="22">
        <v>3500.16</v>
      </c>
    </row>
    <row r="21" spans="2:5">
      <c r="B21" s="2">
        <v>20</v>
      </c>
      <c r="C21" t="s">
        <v>183</v>
      </c>
      <c r="D21" s="22">
        <v>24000</v>
      </c>
      <c r="E21" s="22">
        <v>28000</v>
      </c>
    </row>
    <row r="22" spans="2:5">
      <c r="B22" s="2">
        <v>21</v>
      </c>
      <c r="C22" t="s">
        <v>182</v>
      </c>
      <c r="D22" s="22">
        <v>600</v>
      </c>
      <c r="E22" s="22">
        <v>874.13</v>
      </c>
    </row>
    <row r="23" spans="2:5">
      <c r="B23" s="2">
        <v>22</v>
      </c>
      <c r="C23" t="s">
        <v>181</v>
      </c>
      <c r="D23" s="22">
        <v>383.33</v>
      </c>
      <c r="E23" s="22">
        <v>702.33</v>
      </c>
    </row>
    <row r="24" spans="2:5">
      <c r="B24" s="2">
        <v>23</v>
      </c>
      <c r="C24" t="s">
        <v>180</v>
      </c>
      <c r="D24" s="22">
        <v>553.12</v>
      </c>
      <c r="E24" s="22">
        <v>1647.32</v>
      </c>
    </row>
    <row r="25" spans="2:5">
      <c r="B25" s="2">
        <v>24</v>
      </c>
      <c r="C25" t="s">
        <v>179</v>
      </c>
      <c r="D25" s="22">
        <v>1906.25</v>
      </c>
      <c r="E25" s="22">
        <v>2675.59</v>
      </c>
    </row>
    <row r="26" spans="2:5">
      <c r="B26" s="2">
        <v>25</v>
      </c>
      <c r="C26" t="s">
        <v>178</v>
      </c>
      <c r="D26" s="22">
        <v>2283.3000000000002</v>
      </c>
      <c r="E26" s="22">
        <v>2998.64</v>
      </c>
    </row>
    <row r="27" spans="2:5">
      <c r="B27" s="2">
        <v>26</v>
      </c>
      <c r="C27" t="s">
        <v>177</v>
      </c>
      <c r="D27" s="22">
        <v>0</v>
      </c>
      <c r="E27" s="22">
        <v>58461.54</v>
      </c>
    </row>
    <row r="28" spans="2:5">
      <c r="B28" s="2">
        <v>27</v>
      </c>
      <c r="C28" t="s">
        <v>176</v>
      </c>
      <c r="D28" s="22">
        <v>12500</v>
      </c>
      <c r="E28" s="22">
        <v>13859.01</v>
      </c>
    </row>
    <row r="29" spans="2:5">
      <c r="B29" s="2">
        <v>28</v>
      </c>
      <c r="C29" t="s">
        <v>175</v>
      </c>
      <c r="D29" s="22">
        <v>0</v>
      </c>
      <c r="E29" s="22">
        <v>0</v>
      </c>
    </row>
    <row r="30" spans="2:5">
      <c r="B30" s="2">
        <v>29</v>
      </c>
      <c r="C30" t="s">
        <v>174</v>
      </c>
      <c r="D30" s="22">
        <v>14576.81</v>
      </c>
      <c r="E30" s="22">
        <v>16257.66</v>
      </c>
    </row>
    <row r="31" spans="2:5">
      <c r="B31" s="2">
        <v>30</v>
      </c>
      <c r="C31" t="s">
        <v>173</v>
      </c>
      <c r="D31" s="22">
        <v>7054.76</v>
      </c>
      <c r="E31" s="22">
        <v>7889.56</v>
      </c>
    </row>
    <row r="32" spans="2:5">
      <c r="B32" s="2">
        <v>31</v>
      </c>
      <c r="C32" t="s">
        <v>172</v>
      </c>
      <c r="D32" s="22">
        <v>0</v>
      </c>
      <c r="E32" s="22">
        <v>0</v>
      </c>
    </row>
    <row r="33" spans="2:5">
      <c r="B33" s="2">
        <v>32</v>
      </c>
      <c r="C33" t="s">
        <v>171</v>
      </c>
      <c r="D33" s="22">
        <v>10403.19</v>
      </c>
      <c r="E33" s="22">
        <v>11642.68</v>
      </c>
    </row>
    <row r="34" spans="2:5">
      <c r="B34" s="2">
        <v>33</v>
      </c>
      <c r="C34" t="s">
        <v>170</v>
      </c>
      <c r="D34" s="22">
        <v>0</v>
      </c>
      <c r="E34" s="22">
        <v>12370.94</v>
      </c>
    </row>
    <row r="35" spans="2:5">
      <c r="B35" s="2">
        <v>34</v>
      </c>
      <c r="C35" t="s">
        <v>169</v>
      </c>
      <c r="D35" s="22">
        <v>0</v>
      </c>
      <c r="E35" s="22">
        <v>10218.219999999999</v>
      </c>
    </row>
    <row r="36" spans="2:5">
      <c r="B36" s="2">
        <v>35</v>
      </c>
      <c r="C36" t="s">
        <v>168</v>
      </c>
      <c r="D36" s="22">
        <v>7152.94</v>
      </c>
      <c r="E36" s="22">
        <v>8239.5499999999993</v>
      </c>
    </row>
    <row r="37" spans="2:5">
      <c r="B37" s="2">
        <v>36</v>
      </c>
      <c r="C37" t="s">
        <v>167</v>
      </c>
      <c r="D37" s="22">
        <v>0</v>
      </c>
      <c r="E37" s="22">
        <v>5980.04</v>
      </c>
    </row>
    <row r="38" spans="2:5">
      <c r="B38" s="2">
        <v>38</v>
      </c>
      <c r="C38" t="s">
        <v>166</v>
      </c>
      <c r="D38" s="22">
        <v>10303.1</v>
      </c>
      <c r="E38" s="22">
        <v>10904.93</v>
      </c>
    </row>
    <row r="39" spans="2:5">
      <c r="B39" s="2">
        <v>40</v>
      </c>
      <c r="C39" t="s">
        <v>164</v>
      </c>
      <c r="D39" s="22">
        <v>0</v>
      </c>
      <c r="E39" s="22">
        <v>0</v>
      </c>
    </row>
    <row r="40" spans="2:5">
      <c r="B40" s="2">
        <v>41</v>
      </c>
      <c r="C40" t="s">
        <v>163</v>
      </c>
      <c r="D40" s="22">
        <v>6400</v>
      </c>
      <c r="E40" s="22">
        <v>7922.28</v>
      </c>
    </row>
    <row r="41" spans="2:5">
      <c r="B41" s="2">
        <v>43</v>
      </c>
      <c r="C41" t="s">
        <v>162</v>
      </c>
      <c r="D41" s="22">
        <v>10000</v>
      </c>
      <c r="E41" s="22">
        <v>11788.04</v>
      </c>
    </row>
    <row r="42" spans="2:5">
      <c r="B42" s="2">
        <v>44</v>
      </c>
      <c r="C42" t="s">
        <v>161</v>
      </c>
      <c r="D42" s="22">
        <v>0</v>
      </c>
      <c r="E42" s="22">
        <v>0</v>
      </c>
    </row>
    <row r="43" spans="2:5">
      <c r="B43" s="2">
        <v>49</v>
      </c>
      <c r="C43" t="s">
        <v>156</v>
      </c>
      <c r="D43" s="22">
        <v>0</v>
      </c>
      <c r="E43" s="22">
        <v>0</v>
      </c>
    </row>
    <row r="44" spans="2:5">
      <c r="B44" s="2">
        <v>70</v>
      </c>
      <c r="C44" t="s">
        <v>136</v>
      </c>
      <c r="D44" s="22">
        <v>0</v>
      </c>
      <c r="E44" s="22">
        <v>6211.26</v>
      </c>
    </row>
    <row r="45" spans="2:5">
      <c r="B45" s="2">
        <v>78</v>
      </c>
      <c r="C45" t="s">
        <v>134</v>
      </c>
      <c r="D45" s="22">
        <v>0</v>
      </c>
      <c r="E45" s="22">
        <v>0</v>
      </c>
    </row>
    <row r="46" spans="2:5">
      <c r="B46" s="2">
        <v>79</v>
      </c>
      <c r="C46" t="s">
        <v>133</v>
      </c>
      <c r="D46" s="22">
        <v>0</v>
      </c>
      <c r="E46" s="22">
        <v>0</v>
      </c>
    </row>
    <row r="47" spans="2:5">
      <c r="B47" s="2">
        <v>88</v>
      </c>
      <c r="C47" t="s">
        <v>128</v>
      </c>
      <c r="D47" s="22">
        <v>0</v>
      </c>
      <c r="E47" s="22">
        <v>0</v>
      </c>
    </row>
    <row r="48" spans="2:5">
      <c r="B48" s="2">
        <v>89</v>
      </c>
      <c r="C48" t="s">
        <v>127</v>
      </c>
      <c r="D48" s="22">
        <v>12500</v>
      </c>
      <c r="E48" s="22">
        <v>17736.5</v>
      </c>
    </row>
    <row r="49" spans="2:5">
      <c r="B49" s="2">
        <v>91</v>
      </c>
      <c r="C49" t="s">
        <v>126</v>
      </c>
      <c r="D49" s="22">
        <v>3000</v>
      </c>
      <c r="E49" s="22">
        <v>4000</v>
      </c>
    </row>
    <row r="50" spans="2:5">
      <c r="B50" s="2">
        <v>94</v>
      </c>
      <c r="C50" t="s">
        <v>125</v>
      </c>
      <c r="D50" s="22">
        <v>0</v>
      </c>
      <c r="E50" s="22">
        <v>0</v>
      </c>
    </row>
    <row r="51" spans="2:5">
      <c r="B51" s="2">
        <v>95</v>
      </c>
      <c r="C51" t="s">
        <v>124</v>
      </c>
      <c r="D51" s="22">
        <v>16000</v>
      </c>
      <c r="E51" s="22">
        <v>16900</v>
      </c>
    </row>
    <row r="52" spans="2:5">
      <c r="B52" s="2">
        <v>98</v>
      </c>
      <c r="C52" t="s">
        <v>123</v>
      </c>
      <c r="D52" s="22">
        <v>0</v>
      </c>
      <c r="E52" s="22">
        <v>0</v>
      </c>
    </row>
    <row r="53" spans="2:5">
      <c r="B53" s="2">
        <v>104</v>
      </c>
      <c r="C53" t="s">
        <v>122</v>
      </c>
      <c r="D53" s="22">
        <v>11000</v>
      </c>
      <c r="E53" s="22">
        <v>11874.46</v>
      </c>
    </row>
    <row r="54" spans="2:5">
      <c r="B54" s="2">
        <v>105</v>
      </c>
      <c r="C54" t="s">
        <v>121</v>
      </c>
      <c r="D54" s="22">
        <v>6815.92</v>
      </c>
      <c r="E54" s="22">
        <v>7178.05</v>
      </c>
    </row>
    <row r="55" spans="2:5">
      <c r="B55" s="2">
        <v>106</v>
      </c>
      <c r="C55" t="s">
        <v>120</v>
      </c>
      <c r="D55" s="22">
        <v>0</v>
      </c>
      <c r="E55" s="22">
        <v>0</v>
      </c>
    </row>
    <row r="56" spans="2:5">
      <c r="B56" s="2">
        <v>117</v>
      </c>
      <c r="C56" t="s">
        <v>113</v>
      </c>
      <c r="D56" s="22">
        <v>0</v>
      </c>
      <c r="E56" s="22">
        <v>0</v>
      </c>
    </row>
    <row r="57" spans="2:5">
      <c r="B57" s="2">
        <v>118</v>
      </c>
      <c r="C57" t="s">
        <v>112</v>
      </c>
      <c r="D57" s="22">
        <v>0</v>
      </c>
      <c r="E57" s="22">
        <v>0</v>
      </c>
    </row>
    <row r="58" spans="2:5">
      <c r="B58" s="2">
        <v>120</v>
      </c>
      <c r="C58" t="s">
        <v>111</v>
      </c>
      <c r="D58" s="22">
        <v>0</v>
      </c>
      <c r="E58" s="22">
        <v>0</v>
      </c>
    </row>
    <row r="59" spans="2:5">
      <c r="B59" s="2">
        <v>121</v>
      </c>
      <c r="C59" t="s">
        <v>110</v>
      </c>
      <c r="D59" s="22">
        <v>0</v>
      </c>
      <c r="E59" s="22">
        <v>0</v>
      </c>
    </row>
    <row r="60" spans="2:5">
      <c r="B60" s="2">
        <v>122</v>
      </c>
      <c r="C60" t="s">
        <v>109</v>
      </c>
      <c r="D60" s="22">
        <v>0</v>
      </c>
      <c r="E60" s="22">
        <v>13000</v>
      </c>
    </row>
    <row r="61" spans="2:5">
      <c r="B61" s="2">
        <v>123</v>
      </c>
      <c r="C61" t="s">
        <v>108</v>
      </c>
      <c r="D61" s="22">
        <v>0</v>
      </c>
      <c r="E61" s="22">
        <v>0</v>
      </c>
    </row>
    <row r="62" spans="2:5">
      <c r="B62" s="2">
        <v>128</v>
      </c>
      <c r="C62" t="s">
        <v>105</v>
      </c>
      <c r="D62" s="22">
        <v>0</v>
      </c>
      <c r="E62" s="22">
        <v>0</v>
      </c>
    </row>
    <row r="63" spans="2:5">
      <c r="B63" s="2">
        <v>129</v>
      </c>
      <c r="C63" t="s">
        <v>104</v>
      </c>
      <c r="D63" s="22">
        <v>0</v>
      </c>
      <c r="E63" s="22">
        <v>0</v>
      </c>
    </row>
    <row r="64" spans="2:5">
      <c r="B64" s="2">
        <v>130</v>
      </c>
      <c r="C64" t="s">
        <v>102</v>
      </c>
      <c r="D64" s="22">
        <v>0</v>
      </c>
      <c r="E64" s="22">
        <v>0</v>
      </c>
    </row>
    <row r="65" spans="2:5">
      <c r="B65" s="2">
        <v>131</v>
      </c>
      <c r="C65" t="s">
        <v>101</v>
      </c>
      <c r="D65" s="22">
        <v>0</v>
      </c>
      <c r="E65" s="22">
        <v>0</v>
      </c>
    </row>
    <row r="66" spans="2:5">
      <c r="B66" s="2">
        <v>132</v>
      </c>
      <c r="C66" t="s">
        <v>100</v>
      </c>
      <c r="D66" s="22">
        <v>10000</v>
      </c>
      <c r="E66" s="22">
        <v>13000</v>
      </c>
    </row>
    <row r="67" spans="2:5">
      <c r="B67" s="2">
        <v>133</v>
      </c>
      <c r="C67" t="s">
        <v>99</v>
      </c>
      <c r="D67" s="22">
        <v>8500</v>
      </c>
      <c r="E67" s="22">
        <v>13004.21</v>
      </c>
    </row>
    <row r="68" spans="2:5">
      <c r="B68" s="2">
        <v>134</v>
      </c>
      <c r="C68" t="s">
        <v>98</v>
      </c>
      <c r="D68" s="22">
        <v>32000</v>
      </c>
      <c r="E68" s="22">
        <v>48714.46</v>
      </c>
    </row>
    <row r="69" spans="2:5">
      <c r="B69" s="2">
        <v>135</v>
      </c>
      <c r="C69" t="s">
        <v>97</v>
      </c>
      <c r="D69" s="22">
        <v>14000</v>
      </c>
      <c r="E69" s="22">
        <v>16000</v>
      </c>
    </row>
    <row r="70" spans="2:5">
      <c r="B70" s="2">
        <v>136</v>
      </c>
      <c r="C70" t="s">
        <v>96</v>
      </c>
      <c r="D70" s="22">
        <v>12500</v>
      </c>
      <c r="E70" s="22">
        <v>15699.83</v>
      </c>
    </row>
    <row r="71" spans="2:5">
      <c r="B71" s="2">
        <v>137</v>
      </c>
      <c r="C71" t="s">
        <v>95</v>
      </c>
      <c r="D71" s="22">
        <v>0</v>
      </c>
      <c r="E71" s="22">
        <v>0</v>
      </c>
    </row>
    <row r="72" spans="2:5">
      <c r="B72" s="2">
        <v>138</v>
      </c>
      <c r="C72" t="s">
        <v>94</v>
      </c>
      <c r="D72" s="22">
        <v>6500</v>
      </c>
      <c r="E72" s="22">
        <v>8269.44</v>
      </c>
    </row>
    <row r="73" spans="2:5">
      <c r="B73" s="2">
        <v>139</v>
      </c>
      <c r="C73" t="s">
        <v>93</v>
      </c>
      <c r="D73" s="22">
        <v>3500</v>
      </c>
      <c r="E73" s="22">
        <v>4266.67</v>
      </c>
    </row>
    <row r="74" spans="2:5">
      <c r="B74" s="2">
        <v>144</v>
      </c>
      <c r="C74" t="s">
        <v>88</v>
      </c>
      <c r="D74" s="22">
        <v>0</v>
      </c>
      <c r="E74" s="22">
        <v>9545.66</v>
      </c>
    </row>
    <row r="75" spans="2:5">
      <c r="B75" s="2">
        <v>146</v>
      </c>
      <c r="C75" t="s">
        <v>86</v>
      </c>
      <c r="D75" s="22">
        <v>0</v>
      </c>
      <c r="E75" s="22">
        <v>0</v>
      </c>
    </row>
    <row r="76" spans="2:5">
      <c r="B76" s="2">
        <v>152</v>
      </c>
      <c r="C76" t="s">
        <v>80</v>
      </c>
      <c r="D76" s="22">
        <v>0</v>
      </c>
      <c r="E76" s="22">
        <v>0</v>
      </c>
    </row>
    <row r="77" spans="2:5">
      <c r="B77" s="2">
        <v>160</v>
      </c>
      <c r="C77" t="s">
        <v>70</v>
      </c>
      <c r="D77" s="22">
        <v>0</v>
      </c>
      <c r="E77" s="22">
        <v>0</v>
      </c>
    </row>
    <row r="78" spans="2:5">
      <c r="B78" s="2">
        <v>162</v>
      </c>
      <c r="C78" t="s">
        <v>69</v>
      </c>
      <c r="D78" s="22">
        <v>0</v>
      </c>
      <c r="E78" s="22">
        <v>0</v>
      </c>
    </row>
    <row r="79" spans="2:5">
      <c r="B79" s="2">
        <v>163</v>
      </c>
      <c r="C79" t="s">
        <v>68</v>
      </c>
      <c r="D79" s="22">
        <v>0</v>
      </c>
      <c r="E79" s="22">
        <v>0</v>
      </c>
    </row>
    <row r="80" spans="2:5">
      <c r="B80" s="2">
        <v>164</v>
      </c>
      <c r="C80" t="s">
        <v>67</v>
      </c>
      <c r="D80" s="22">
        <v>800</v>
      </c>
      <c r="E80" s="22">
        <v>1188.8399999999999</v>
      </c>
    </row>
    <row r="81" spans="2:5">
      <c r="B81" s="2">
        <v>165</v>
      </c>
      <c r="C81" t="s">
        <v>66</v>
      </c>
      <c r="D81" s="22">
        <v>0</v>
      </c>
      <c r="E81" s="22">
        <v>16800</v>
      </c>
    </row>
    <row r="82" spans="2:5">
      <c r="B82" s="2">
        <v>168</v>
      </c>
      <c r="C82" t="s">
        <v>63</v>
      </c>
      <c r="D82" s="22">
        <v>0</v>
      </c>
      <c r="E82" s="22">
        <v>0</v>
      </c>
    </row>
    <row r="83" spans="2:5">
      <c r="B83" s="2">
        <v>169</v>
      </c>
      <c r="C83" t="s">
        <v>61</v>
      </c>
      <c r="D83" s="22">
        <v>0</v>
      </c>
      <c r="E83" s="22">
        <v>0</v>
      </c>
    </row>
    <row r="84" spans="2:5">
      <c r="B84" s="2">
        <v>171</v>
      </c>
      <c r="C84" t="s">
        <v>58</v>
      </c>
      <c r="D84" s="22">
        <v>15097.36</v>
      </c>
      <c r="E84" s="22">
        <v>16800</v>
      </c>
    </row>
    <row r="85" spans="2:5">
      <c r="B85" s="2">
        <v>173</v>
      </c>
      <c r="C85" t="s">
        <v>56</v>
      </c>
      <c r="D85" s="22">
        <v>0</v>
      </c>
      <c r="E85" s="22">
        <v>2333.33</v>
      </c>
    </row>
    <row r="86" spans="2:5">
      <c r="B86" s="2">
        <v>175</v>
      </c>
      <c r="C86" t="s">
        <v>54</v>
      </c>
      <c r="D86" s="22">
        <v>0</v>
      </c>
      <c r="E86" s="22">
        <v>3959.52</v>
      </c>
    </row>
    <row r="87" spans="2:5">
      <c r="B87" s="2">
        <v>178</v>
      </c>
      <c r="C87" t="s">
        <v>52</v>
      </c>
      <c r="D87" s="22">
        <v>0</v>
      </c>
      <c r="E87" s="22">
        <v>0</v>
      </c>
    </row>
    <row r="88" spans="2:5">
      <c r="B88" s="2">
        <v>179</v>
      </c>
      <c r="C88" t="s">
        <v>51</v>
      </c>
      <c r="D88" s="22">
        <v>0</v>
      </c>
      <c r="E88" s="22">
        <v>0</v>
      </c>
    </row>
    <row r="89" spans="2:5">
      <c r="B89" s="2">
        <v>181</v>
      </c>
      <c r="C89" t="s">
        <v>47</v>
      </c>
      <c r="D89" s="22">
        <v>0</v>
      </c>
      <c r="E89" s="22">
        <v>0</v>
      </c>
    </row>
    <row r="90" spans="2:5">
      <c r="B90" s="2">
        <v>184</v>
      </c>
      <c r="C90" t="s">
        <v>45</v>
      </c>
      <c r="D90" s="22">
        <v>0</v>
      </c>
      <c r="E90" s="22">
        <v>0</v>
      </c>
    </row>
    <row r="91" spans="2:5">
      <c r="B91" s="2">
        <v>186</v>
      </c>
      <c r="C91" t="s">
        <v>42</v>
      </c>
      <c r="D91" s="22">
        <v>0</v>
      </c>
      <c r="E91" s="22">
        <v>0</v>
      </c>
    </row>
    <row r="92" spans="2:5">
      <c r="B92" s="2">
        <v>188</v>
      </c>
      <c r="C92" t="s">
        <v>39</v>
      </c>
      <c r="D92" s="22">
        <v>0</v>
      </c>
      <c r="E92" s="22">
        <v>0</v>
      </c>
    </row>
    <row r="93" spans="2:5">
      <c r="B93" s="2">
        <v>192</v>
      </c>
      <c r="C93" t="s">
        <v>34</v>
      </c>
      <c r="D93" s="22">
        <v>0</v>
      </c>
      <c r="E93" s="22">
        <v>9000</v>
      </c>
    </row>
    <row r="94" spans="2:5">
      <c r="B94" s="2">
        <v>193</v>
      </c>
      <c r="C94" t="s">
        <v>33</v>
      </c>
      <c r="D94" s="22">
        <v>0</v>
      </c>
      <c r="E94" s="22">
        <v>11500</v>
      </c>
    </row>
    <row r="95" spans="2:5">
      <c r="B95" s="2">
        <v>194</v>
      </c>
      <c r="C95" t="s">
        <v>32</v>
      </c>
      <c r="D95" s="22">
        <v>0</v>
      </c>
      <c r="E95" s="22">
        <v>17500</v>
      </c>
    </row>
    <row r="96" spans="2:5">
      <c r="B96" s="2">
        <v>195</v>
      </c>
      <c r="C96" t="s">
        <v>30</v>
      </c>
      <c r="D96" s="22">
        <v>0</v>
      </c>
      <c r="E96" s="22">
        <v>46000</v>
      </c>
    </row>
    <row r="97" spans="1:5">
      <c r="B97" s="2">
        <v>197</v>
      </c>
      <c r="C97" t="s">
        <v>26</v>
      </c>
      <c r="D97" s="22">
        <v>90000</v>
      </c>
      <c r="E97" s="22">
        <v>97000</v>
      </c>
    </row>
    <row r="98" spans="1:5">
      <c r="B98" s="2">
        <v>198</v>
      </c>
      <c r="C98" t="s">
        <v>23</v>
      </c>
      <c r="D98" s="22">
        <v>0</v>
      </c>
      <c r="E98" s="22">
        <v>8918.44</v>
      </c>
    </row>
    <row r="99" spans="1:5">
      <c r="B99" s="2">
        <v>199</v>
      </c>
      <c r="C99" t="s">
        <v>21</v>
      </c>
      <c r="D99" s="22">
        <v>0</v>
      </c>
      <c r="E99" s="22">
        <v>0</v>
      </c>
    </row>
    <row r="100" spans="1:5">
      <c r="A100" t="s">
        <v>327</v>
      </c>
      <c r="B100" s="2">
        <v>19</v>
      </c>
      <c r="C100" t="s">
        <v>184</v>
      </c>
      <c r="D100" s="22">
        <v>0</v>
      </c>
      <c r="E100" s="22">
        <v>0</v>
      </c>
    </row>
    <row r="101" spans="1:5">
      <c r="B101" s="2">
        <v>37</v>
      </c>
      <c r="C101" t="s">
        <v>91</v>
      </c>
      <c r="D101" s="22">
        <v>0</v>
      </c>
      <c r="E101" s="22">
        <v>0</v>
      </c>
    </row>
    <row r="102" spans="1:5">
      <c r="B102" s="2">
        <v>39</v>
      </c>
      <c r="C102" t="s">
        <v>165</v>
      </c>
      <c r="D102" s="22">
        <v>15120</v>
      </c>
      <c r="E102" s="22">
        <v>19862.490000000002</v>
      </c>
    </row>
    <row r="103" spans="1:5">
      <c r="B103" s="2">
        <v>45</v>
      </c>
      <c r="C103" t="s">
        <v>160</v>
      </c>
      <c r="D103" s="22">
        <v>6982.42</v>
      </c>
      <c r="E103" s="22">
        <v>7759.1</v>
      </c>
    </row>
    <row r="104" spans="1:5">
      <c r="B104" s="2">
        <v>46</v>
      </c>
      <c r="C104" t="s">
        <v>159</v>
      </c>
      <c r="D104" s="22">
        <v>3657.52</v>
      </c>
      <c r="E104" s="22">
        <v>4667.84</v>
      </c>
    </row>
    <row r="105" spans="1:5">
      <c r="B105" s="2">
        <v>47</v>
      </c>
      <c r="C105" t="s">
        <v>158</v>
      </c>
      <c r="D105" s="22">
        <v>4902.2</v>
      </c>
      <c r="E105" s="22">
        <v>5456.39</v>
      </c>
    </row>
    <row r="106" spans="1:5">
      <c r="B106" s="2">
        <v>52</v>
      </c>
      <c r="C106" t="s">
        <v>153</v>
      </c>
      <c r="D106" s="22">
        <v>3327.65</v>
      </c>
      <c r="E106" s="22">
        <v>4010.69</v>
      </c>
    </row>
    <row r="107" spans="1:5">
      <c r="B107" s="2">
        <v>57</v>
      </c>
      <c r="C107" t="s">
        <v>147</v>
      </c>
      <c r="D107" s="22">
        <v>6702.25</v>
      </c>
      <c r="E107" s="22">
        <v>8622.8799999999992</v>
      </c>
    </row>
    <row r="108" spans="1:5">
      <c r="B108" s="2">
        <v>61</v>
      </c>
      <c r="C108" t="s">
        <v>143</v>
      </c>
      <c r="D108" s="22">
        <v>0</v>
      </c>
      <c r="E108" s="22">
        <v>4669.87</v>
      </c>
    </row>
    <row r="109" spans="1:5">
      <c r="B109" s="2">
        <v>64</v>
      </c>
      <c r="C109" t="s">
        <v>140</v>
      </c>
      <c r="D109" s="22">
        <v>5218.83</v>
      </c>
      <c r="E109" s="22">
        <v>5458.37</v>
      </c>
    </row>
    <row r="110" spans="1:5">
      <c r="B110" s="2">
        <v>65</v>
      </c>
      <c r="C110" t="s">
        <v>138</v>
      </c>
      <c r="D110" s="22">
        <v>13000</v>
      </c>
      <c r="E110" s="22">
        <v>13594.77</v>
      </c>
    </row>
    <row r="111" spans="1:5">
      <c r="B111" s="2">
        <v>75</v>
      </c>
      <c r="C111" t="s">
        <v>135</v>
      </c>
      <c r="D111" s="22">
        <v>0</v>
      </c>
      <c r="E111" s="22">
        <v>0</v>
      </c>
    </row>
    <row r="112" spans="1:5">
      <c r="B112" s="2">
        <v>76</v>
      </c>
      <c r="C112" t="s">
        <v>91</v>
      </c>
      <c r="D112" s="22">
        <v>0</v>
      </c>
      <c r="E112" s="22">
        <v>0</v>
      </c>
    </row>
    <row r="113" spans="2:5">
      <c r="B113" s="2">
        <v>77</v>
      </c>
      <c r="C113" t="s">
        <v>91</v>
      </c>
      <c r="D113" s="22">
        <v>0</v>
      </c>
      <c r="E113" s="22">
        <v>0</v>
      </c>
    </row>
    <row r="114" spans="2:5">
      <c r="B114" s="2">
        <v>80</v>
      </c>
      <c r="C114" t="s">
        <v>91</v>
      </c>
      <c r="D114" s="22">
        <v>0</v>
      </c>
      <c r="E114" s="22">
        <v>0</v>
      </c>
    </row>
    <row r="115" spans="2:5">
      <c r="B115" s="2">
        <v>81</v>
      </c>
      <c r="C115" t="s">
        <v>91</v>
      </c>
      <c r="D115" s="22">
        <v>0</v>
      </c>
      <c r="E115" s="22">
        <v>0</v>
      </c>
    </row>
    <row r="116" spans="2:5">
      <c r="B116" s="2">
        <v>82</v>
      </c>
      <c r="C116" t="s">
        <v>91</v>
      </c>
      <c r="D116" s="22">
        <v>0</v>
      </c>
      <c r="E116" s="22">
        <v>0</v>
      </c>
    </row>
    <row r="117" spans="2:5">
      <c r="B117" s="2">
        <v>83</v>
      </c>
      <c r="C117" t="s">
        <v>91</v>
      </c>
      <c r="D117" s="22">
        <v>0</v>
      </c>
      <c r="E117" s="22">
        <v>0</v>
      </c>
    </row>
    <row r="118" spans="2:5">
      <c r="B118" s="2">
        <v>84</v>
      </c>
      <c r="C118" t="s">
        <v>132</v>
      </c>
      <c r="D118" s="22">
        <v>0</v>
      </c>
      <c r="E118" s="22">
        <v>840.34</v>
      </c>
    </row>
    <row r="119" spans="2:5">
      <c r="B119" s="2">
        <v>86</v>
      </c>
      <c r="C119" t="s">
        <v>91</v>
      </c>
      <c r="D119" s="22">
        <v>0</v>
      </c>
      <c r="E119" s="22">
        <v>0</v>
      </c>
    </row>
    <row r="120" spans="2:5">
      <c r="B120" s="2">
        <v>90</v>
      </c>
      <c r="C120" t="s">
        <v>91</v>
      </c>
      <c r="D120" s="22">
        <v>0</v>
      </c>
      <c r="E120" s="22">
        <v>0</v>
      </c>
    </row>
    <row r="121" spans="2:5">
      <c r="B121" s="2">
        <v>92</v>
      </c>
      <c r="C121" t="s">
        <v>91</v>
      </c>
      <c r="D121" s="22">
        <v>0</v>
      </c>
      <c r="E121" s="22">
        <v>0</v>
      </c>
    </row>
    <row r="122" spans="2:5">
      <c r="B122" s="2">
        <v>93</v>
      </c>
      <c r="C122" t="s">
        <v>91</v>
      </c>
      <c r="D122" s="22">
        <v>0</v>
      </c>
      <c r="E122" s="22">
        <v>0</v>
      </c>
    </row>
    <row r="123" spans="2:5">
      <c r="B123" s="2">
        <v>96</v>
      </c>
      <c r="C123" t="s">
        <v>91</v>
      </c>
      <c r="D123" s="22">
        <v>0</v>
      </c>
      <c r="E123" s="22">
        <v>0</v>
      </c>
    </row>
    <row r="124" spans="2:5">
      <c r="B124" s="2">
        <v>97</v>
      </c>
      <c r="C124" t="s">
        <v>91</v>
      </c>
      <c r="D124" s="22">
        <v>0</v>
      </c>
      <c r="E124" s="22">
        <v>0</v>
      </c>
    </row>
    <row r="125" spans="2:5">
      <c r="B125" s="2">
        <v>99</v>
      </c>
      <c r="C125" t="s">
        <v>91</v>
      </c>
      <c r="D125" s="22">
        <v>0</v>
      </c>
      <c r="E125" s="22">
        <v>0</v>
      </c>
    </row>
    <row r="126" spans="2:5">
      <c r="B126" s="2">
        <v>100</v>
      </c>
      <c r="C126" t="s">
        <v>91</v>
      </c>
      <c r="D126" s="22">
        <v>0</v>
      </c>
      <c r="E126" s="22">
        <v>0</v>
      </c>
    </row>
    <row r="127" spans="2:5">
      <c r="B127" s="2">
        <v>101</v>
      </c>
      <c r="C127" t="s">
        <v>91</v>
      </c>
      <c r="D127" s="22">
        <v>0</v>
      </c>
      <c r="E127" s="22">
        <v>0</v>
      </c>
    </row>
    <row r="128" spans="2:5">
      <c r="B128" s="2">
        <v>102</v>
      </c>
      <c r="C128" t="s">
        <v>91</v>
      </c>
      <c r="D128" s="22">
        <v>0</v>
      </c>
      <c r="E128" s="22">
        <v>0</v>
      </c>
    </row>
    <row r="129" spans="2:5">
      <c r="B129" s="2">
        <v>103</v>
      </c>
      <c r="C129" t="s">
        <v>91</v>
      </c>
      <c r="D129" s="22">
        <v>0</v>
      </c>
      <c r="E129" s="22">
        <v>0</v>
      </c>
    </row>
    <row r="130" spans="2:5">
      <c r="B130" s="2">
        <v>107</v>
      </c>
      <c r="C130" t="s">
        <v>91</v>
      </c>
      <c r="D130" s="22">
        <v>0</v>
      </c>
      <c r="E130" s="22">
        <v>0</v>
      </c>
    </row>
    <row r="131" spans="2:5">
      <c r="B131" s="2">
        <v>108</v>
      </c>
      <c r="C131" t="s">
        <v>91</v>
      </c>
      <c r="D131" s="22">
        <v>0</v>
      </c>
      <c r="E131" s="22">
        <v>0</v>
      </c>
    </row>
    <row r="132" spans="2:5">
      <c r="B132" s="2">
        <v>109</v>
      </c>
      <c r="C132" t="s">
        <v>91</v>
      </c>
      <c r="D132" s="22">
        <v>0</v>
      </c>
      <c r="E132" s="22">
        <v>0</v>
      </c>
    </row>
    <row r="133" spans="2:5">
      <c r="B133" s="2">
        <v>110</v>
      </c>
      <c r="C133" t="s">
        <v>91</v>
      </c>
      <c r="D133" s="22">
        <v>0</v>
      </c>
      <c r="E133" s="22">
        <v>0</v>
      </c>
    </row>
    <row r="134" spans="2:5">
      <c r="B134" s="2">
        <v>111</v>
      </c>
      <c r="C134" t="s">
        <v>119</v>
      </c>
      <c r="D134" s="22">
        <v>6386.55</v>
      </c>
      <c r="E134" s="22">
        <v>6753.81</v>
      </c>
    </row>
    <row r="135" spans="2:5">
      <c r="B135" s="2">
        <v>112</v>
      </c>
      <c r="C135" t="s">
        <v>118</v>
      </c>
      <c r="D135" s="22">
        <v>9737.39</v>
      </c>
      <c r="E135" s="22">
        <v>10420.17</v>
      </c>
    </row>
    <row r="136" spans="2:5">
      <c r="B136" s="2">
        <v>113</v>
      </c>
      <c r="C136" t="s">
        <v>117</v>
      </c>
      <c r="D136" s="22">
        <v>2493.2199999999998</v>
      </c>
      <c r="E136" s="22">
        <v>2802.63</v>
      </c>
    </row>
    <row r="137" spans="2:5">
      <c r="B137" s="2">
        <v>114</v>
      </c>
      <c r="C137" t="s">
        <v>116</v>
      </c>
      <c r="D137" s="22">
        <v>1694.27</v>
      </c>
      <c r="E137" s="22">
        <v>2128.44</v>
      </c>
    </row>
    <row r="138" spans="2:5">
      <c r="B138" s="2">
        <v>116</v>
      </c>
      <c r="C138" t="s">
        <v>114</v>
      </c>
      <c r="D138" s="22">
        <v>9302.76</v>
      </c>
      <c r="E138" s="22">
        <v>11484.59</v>
      </c>
    </row>
    <row r="139" spans="2:5">
      <c r="B139" s="2">
        <v>119</v>
      </c>
      <c r="C139" t="s">
        <v>91</v>
      </c>
      <c r="D139" s="22">
        <v>0</v>
      </c>
      <c r="E139" s="22">
        <v>0</v>
      </c>
    </row>
    <row r="140" spans="2:5">
      <c r="B140" s="2">
        <v>124</v>
      </c>
      <c r="C140" t="s">
        <v>91</v>
      </c>
      <c r="D140" s="22">
        <v>0</v>
      </c>
      <c r="E140" s="22">
        <v>0</v>
      </c>
    </row>
    <row r="141" spans="2:5">
      <c r="B141" s="2">
        <v>126</v>
      </c>
      <c r="C141" t="s">
        <v>91</v>
      </c>
      <c r="D141" s="22">
        <v>0</v>
      </c>
      <c r="E141" s="22">
        <v>0</v>
      </c>
    </row>
    <row r="142" spans="2:5">
      <c r="B142" s="2">
        <v>140</v>
      </c>
      <c r="C142" t="s">
        <v>92</v>
      </c>
      <c r="D142" s="22">
        <v>11936.97</v>
      </c>
      <c r="E142" s="22">
        <v>12274.51</v>
      </c>
    </row>
    <row r="143" spans="2:5">
      <c r="B143" s="2">
        <v>141</v>
      </c>
      <c r="C143" t="s">
        <v>91</v>
      </c>
      <c r="D143" s="22">
        <v>0</v>
      </c>
      <c r="E143" s="22">
        <v>0</v>
      </c>
    </row>
    <row r="144" spans="2:5">
      <c r="B144" s="2">
        <v>142</v>
      </c>
      <c r="C144" t="s">
        <v>90</v>
      </c>
      <c r="D144" s="22">
        <v>6407</v>
      </c>
      <c r="E144" s="22">
        <v>7002.8</v>
      </c>
    </row>
    <row r="145" spans="2:5">
      <c r="B145" s="2">
        <v>143</v>
      </c>
      <c r="C145" t="s">
        <v>89</v>
      </c>
      <c r="D145" s="22">
        <v>0</v>
      </c>
      <c r="E145" s="22">
        <v>0</v>
      </c>
    </row>
    <row r="146" spans="2:5">
      <c r="B146" s="2">
        <v>145</v>
      </c>
      <c r="C146" t="s">
        <v>87</v>
      </c>
      <c r="D146" s="22">
        <v>2505</v>
      </c>
      <c r="E146" s="22">
        <v>4201.68</v>
      </c>
    </row>
    <row r="147" spans="2:5">
      <c r="B147" s="2">
        <v>149</v>
      </c>
      <c r="C147" t="s">
        <v>83</v>
      </c>
      <c r="D147" s="22">
        <v>0</v>
      </c>
      <c r="E147" s="22">
        <v>11102.12</v>
      </c>
    </row>
    <row r="148" spans="2:5">
      <c r="B148" s="2">
        <v>150</v>
      </c>
      <c r="C148" t="s">
        <v>82</v>
      </c>
      <c r="D148" s="22">
        <v>0</v>
      </c>
      <c r="E148" s="22">
        <v>0</v>
      </c>
    </row>
    <row r="149" spans="2:5">
      <c r="B149" s="2">
        <v>153</v>
      </c>
      <c r="C149" t="s">
        <v>79</v>
      </c>
      <c r="D149" s="22">
        <v>5536.55</v>
      </c>
      <c r="E149" s="22">
        <v>6541.35</v>
      </c>
    </row>
    <row r="150" spans="2:5">
      <c r="B150" s="2">
        <v>154</v>
      </c>
      <c r="C150" t="s">
        <v>78</v>
      </c>
      <c r="D150" s="22">
        <v>11494.96</v>
      </c>
      <c r="E150" s="22">
        <v>12137.43</v>
      </c>
    </row>
    <row r="151" spans="2:5">
      <c r="B151" s="2">
        <v>155</v>
      </c>
      <c r="C151" t="s">
        <v>76</v>
      </c>
      <c r="D151" s="22">
        <v>5294.16</v>
      </c>
      <c r="E151" s="22">
        <v>5992.92</v>
      </c>
    </row>
    <row r="152" spans="2:5">
      <c r="B152" s="2">
        <v>167</v>
      </c>
      <c r="C152" t="s">
        <v>64</v>
      </c>
      <c r="D152" s="22">
        <v>0</v>
      </c>
      <c r="E152" s="22">
        <v>0</v>
      </c>
    </row>
    <row r="153" spans="2:5">
      <c r="B153" s="2">
        <v>170</v>
      </c>
      <c r="C153" t="s">
        <v>59</v>
      </c>
      <c r="D153" s="22">
        <v>6532.23</v>
      </c>
      <c r="E153" s="22">
        <v>7142.86</v>
      </c>
    </row>
    <row r="154" spans="2:5">
      <c r="B154" s="2">
        <v>172</v>
      </c>
      <c r="C154" t="s">
        <v>57</v>
      </c>
      <c r="D154" s="22">
        <v>0</v>
      </c>
      <c r="E154" s="22">
        <v>0</v>
      </c>
    </row>
    <row r="155" spans="2:5">
      <c r="B155" s="2">
        <v>174</v>
      </c>
      <c r="C155" t="s">
        <v>55</v>
      </c>
      <c r="D155" s="22">
        <v>0</v>
      </c>
      <c r="E155" s="22">
        <v>0</v>
      </c>
    </row>
    <row r="156" spans="2:5">
      <c r="B156" s="2">
        <v>177</v>
      </c>
      <c r="C156" t="s">
        <v>53</v>
      </c>
      <c r="D156" s="22">
        <v>0</v>
      </c>
      <c r="E156" s="22">
        <v>0</v>
      </c>
    </row>
    <row r="157" spans="2:5">
      <c r="B157" s="2">
        <v>182</v>
      </c>
      <c r="C157" t="s">
        <v>46</v>
      </c>
      <c r="D157" s="22">
        <v>0</v>
      </c>
      <c r="E157" s="22">
        <v>0</v>
      </c>
    </row>
    <row r="158" spans="2:5">
      <c r="B158" s="2">
        <v>185</v>
      </c>
      <c r="C158" t="s">
        <v>44</v>
      </c>
      <c r="D158" s="22">
        <v>0</v>
      </c>
      <c r="E158" s="22">
        <v>0</v>
      </c>
    </row>
    <row r="159" spans="2:5">
      <c r="B159" s="2">
        <v>187</v>
      </c>
      <c r="C159" t="s">
        <v>41</v>
      </c>
      <c r="D159" s="22">
        <v>0</v>
      </c>
      <c r="E159" s="22">
        <v>0</v>
      </c>
    </row>
    <row r="160" spans="2:5">
      <c r="B160" s="2">
        <v>189</v>
      </c>
      <c r="C160" t="s">
        <v>38</v>
      </c>
      <c r="D160" s="22">
        <v>0</v>
      </c>
      <c r="E160" s="22">
        <v>0</v>
      </c>
    </row>
    <row r="161" spans="1:5">
      <c r="B161" s="2">
        <v>190</v>
      </c>
      <c r="C161" t="s">
        <v>36</v>
      </c>
      <c r="D161" s="22">
        <v>9327.73</v>
      </c>
      <c r="E161" s="22">
        <v>9747.9</v>
      </c>
    </row>
    <row r="162" spans="1:5">
      <c r="B162" s="2">
        <v>191</v>
      </c>
      <c r="C162" t="s">
        <v>35</v>
      </c>
      <c r="D162" s="22">
        <v>0</v>
      </c>
      <c r="E162" s="22">
        <v>0</v>
      </c>
    </row>
    <row r="163" spans="1:5">
      <c r="B163" s="2">
        <v>196</v>
      </c>
      <c r="C163" t="s">
        <v>28</v>
      </c>
      <c r="D163" s="22">
        <v>0</v>
      </c>
      <c r="E163" s="22">
        <v>0</v>
      </c>
    </row>
    <row r="164" spans="1:5">
      <c r="B164" s="2">
        <v>200</v>
      </c>
      <c r="C164" t="s">
        <v>19</v>
      </c>
      <c r="D164" s="22">
        <v>100000</v>
      </c>
      <c r="E164" s="22">
        <v>0</v>
      </c>
    </row>
    <row r="165" spans="1:5">
      <c r="B165" s="2">
        <v>201</v>
      </c>
      <c r="C165" t="s">
        <v>16</v>
      </c>
      <c r="D165" s="22">
        <v>0</v>
      </c>
      <c r="E165" s="22">
        <v>0</v>
      </c>
    </row>
    <row r="166" spans="1:5">
      <c r="B166" s="2">
        <v>202</v>
      </c>
      <c r="C166" t="s">
        <v>10</v>
      </c>
      <c r="D166" s="22">
        <v>4084</v>
      </c>
      <c r="E166" s="22">
        <v>0</v>
      </c>
    </row>
    <row r="167" spans="1:5">
      <c r="A167" t="s">
        <v>328</v>
      </c>
      <c r="B167" s="2">
        <v>10</v>
      </c>
      <c r="C167" t="s">
        <v>193</v>
      </c>
      <c r="D167" s="22">
        <v>5057.46</v>
      </c>
      <c r="E167" s="22">
        <v>5665</v>
      </c>
    </row>
    <row r="168" spans="1:5">
      <c r="B168" s="2">
        <v>48</v>
      </c>
      <c r="C168" t="s">
        <v>157</v>
      </c>
      <c r="D168" s="22">
        <v>0</v>
      </c>
      <c r="E168" s="22">
        <v>0</v>
      </c>
    </row>
    <row r="169" spans="1:5">
      <c r="B169" s="2">
        <v>50</v>
      </c>
      <c r="C169" t="s">
        <v>155</v>
      </c>
      <c r="D169" s="22">
        <v>0</v>
      </c>
      <c r="E169" s="22">
        <v>0</v>
      </c>
    </row>
    <row r="170" spans="1:5">
      <c r="B170" s="2">
        <v>51</v>
      </c>
      <c r="C170" t="s">
        <v>154</v>
      </c>
      <c r="D170" s="22">
        <v>1862.06</v>
      </c>
      <c r="E170" s="22">
        <v>2340.14</v>
      </c>
    </row>
    <row r="171" spans="1:5">
      <c r="B171" s="2">
        <v>53</v>
      </c>
      <c r="C171" t="s">
        <v>152</v>
      </c>
      <c r="D171" s="22">
        <v>0</v>
      </c>
      <c r="E171" s="22">
        <v>0</v>
      </c>
    </row>
    <row r="172" spans="1:5">
      <c r="B172" s="2">
        <v>54</v>
      </c>
      <c r="C172" t="s">
        <v>151</v>
      </c>
      <c r="D172" s="22">
        <v>2190.48</v>
      </c>
      <c r="E172" s="22">
        <v>2699.24</v>
      </c>
    </row>
    <row r="173" spans="1:5">
      <c r="B173" s="2">
        <v>55</v>
      </c>
      <c r="C173" t="s">
        <v>149</v>
      </c>
      <c r="D173" s="22">
        <v>0</v>
      </c>
      <c r="E173" s="22">
        <v>0</v>
      </c>
    </row>
    <row r="174" spans="1:5">
      <c r="B174" s="2">
        <v>56</v>
      </c>
      <c r="C174" t="s">
        <v>148</v>
      </c>
      <c r="D174" s="22">
        <v>4761.8999999999996</v>
      </c>
      <c r="E174" s="22">
        <v>5752.08</v>
      </c>
    </row>
    <row r="175" spans="1:5">
      <c r="B175" s="2">
        <v>58</v>
      </c>
      <c r="C175" t="s">
        <v>146</v>
      </c>
      <c r="D175" s="22">
        <v>5034.21</v>
      </c>
      <c r="E175" s="22">
        <v>6637.44</v>
      </c>
    </row>
    <row r="176" spans="1:5">
      <c r="B176" s="2">
        <v>59</v>
      </c>
      <c r="C176" t="s">
        <v>145</v>
      </c>
      <c r="D176" s="22">
        <v>14400.44</v>
      </c>
      <c r="E176" s="22">
        <v>16858.18</v>
      </c>
    </row>
    <row r="177" spans="2:5">
      <c r="B177" s="2">
        <v>60</v>
      </c>
      <c r="C177" t="s">
        <v>144</v>
      </c>
      <c r="D177" s="22">
        <v>0</v>
      </c>
      <c r="E177" s="22">
        <v>1700.89</v>
      </c>
    </row>
    <row r="178" spans="2:5">
      <c r="B178" s="2">
        <v>62</v>
      </c>
      <c r="C178" t="s">
        <v>142</v>
      </c>
      <c r="D178" s="22">
        <v>2897.43</v>
      </c>
      <c r="E178" s="22">
        <v>3855.56</v>
      </c>
    </row>
    <row r="179" spans="2:5">
      <c r="B179" s="2">
        <v>63</v>
      </c>
      <c r="C179" t="s">
        <v>141</v>
      </c>
      <c r="D179" s="22">
        <v>3779.17</v>
      </c>
      <c r="E179" s="22">
        <v>4403.53</v>
      </c>
    </row>
    <row r="180" spans="2:5">
      <c r="B180" s="2">
        <v>67</v>
      </c>
      <c r="C180" t="s">
        <v>137</v>
      </c>
      <c r="D180" s="22">
        <v>4845</v>
      </c>
      <c r="E180" s="22">
        <v>5620.84</v>
      </c>
    </row>
    <row r="181" spans="2:5">
      <c r="B181" s="2">
        <v>85</v>
      </c>
      <c r="C181" t="s">
        <v>131</v>
      </c>
      <c r="D181" s="22">
        <v>8126.14</v>
      </c>
      <c r="E181" s="22">
        <v>12104.26</v>
      </c>
    </row>
    <row r="182" spans="2:5">
      <c r="B182" s="2">
        <v>87</v>
      </c>
      <c r="C182" t="s">
        <v>129</v>
      </c>
      <c r="D182" s="22">
        <v>0</v>
      </c>
      <c r="E182" s="22">
        <v>14285.71</v>
      </c>
    </row>
    <row r="183" spans="2:5">
      <c r="B183" s="2">
        <v>115</v>
      </c>
      <c r="C183" t="s">
        <v>115</v>
      </c>
      <c r="D183" s="22">
        <v>3046.21</v>
      </c>
      <c r="E183" s="22">
        <v>3578.23</v>
      </c>
    </row>
    <row r="184" spans="2:5">
      <c r="B184" s="2">
        <v>125</v>
      </c>
      <c r="C184" t="s">
        <v>107</v>
      </c>
      <c r="D184" s="22">
        <v>1340</v>
      </c>
      <c r="E184" s="22">
        <v>1523.81</v>
      </c>
    </row>
    <row r="185" spans="2:5">
      <c r="B185" s="2">
        <v>127</v>
      </c>
      <c r="C185" t="s">
        <v>106</v>
      </c>
      <c r="D185" s="22">
        <v>6142.2</v>
      </c>
      <c r="E185" s="22">
        <v>7133</v>
      </c>
    </row>
    <row r="186" spans="2:5">
      <c r="B186" s="2">
        <v>147</v>
      </c>
      <c r="C186" t="s">
        <v>85</v>
      </c>
      <c r="D186" s="22">
        <v>4560</v>
      </c>
      <c r="E186" s="22">
        <v>5238.1000000000004</v>
      </c>
    </row>
    <row r="187" spans="2:5">
      <c r="B187" s="2">
        <v>148</v>
      </c>
      <c r="C187" t="s">
        <v>84</v>
      </c>
      <c r="D187" s="22">
        <v>2200</v>
      </c>
      <c r="E187" s="22">
        <v>2364.39</v>
      </c>
    </row>
    <row r="188" spans="2:5">
      <c r="B188" s="2">
        <v>151</v>
      </c>
      <c r="C188" t="s">
        <v>81</v>
      </c>
      <c r="D188" s="22">
        <v>0</v>
      </c>
      <c r="E188" s="22">
        <v>0</v>
      </c>
    </row>
    <row r="189" spans="2:5">
      <c r="B189" s="2">
        <v>156</v>
      </c>
      <c r="C189" t="s">
        <v>74</v>
      </c>
      <c r="D189" s="22">
        <v>5567.03</v>
      </c>
      <c r="E189" s="22">
        <v>6190.48</v>
      </c>
    </row>
    <row r="190" spans="2:5">
      <c r="B190" s="2">
        <v>157</v>
      </c>
      <c r="C190" t="s">
        <v>73</v>
      </c>
      <c r="D190" s="22">
        <v>1714.29</v>
      </c>
      <c r="E190" s="22">
        <v>2030.08</v>
      </c>
    </row>
    <row r="191" spans="2:5">
      <c r="B191" s="2">
        <v>158</v>
      </c>
      <c r="C191" t="s">
        <v>72</v>
      </c>
      <c r="D191" s="22">
        <v>8857.14</v>
      </c>
      <c r="E191" s="22">
        <v>9278.2000000000007</v>
      </c>
    </row>
    <row r="192" spans="2:5">
      <c r="B192" s="2">
        <v>159</v>
      </c>
      <c r="C192" t="s">
        <v>71</v>
      </c>
      <c r="D192" s="22">
        <v>14000</v>
      </c>
      <c r="E192" s="22">
        <v>14891.56</v>
      </c>
    </row>
    <row r="193" spans="2:5">
      <c r="B193" s="2">
        <v>166</v>
      </c>
      <c r="C193" t="s">
        <v>65</v>
      </c>
      <c r="D193" s="22">
        <v>0</v>
      </c>
      <c r="E193" s="22">
        <v>0</v>
      </c>
    </row>
    <row r="194" spans="2:5">
      <c r="B194" s="2">
        <v>180</v>
      </c>
      <c r="C194" t="s">
        <v>49</v>
      </c>
      <c r="D194" s="22">
        <v>8095.24</v>
      </c>
      <c r="E194" s="22">
        <v>0</v>
      </c>
    </row>
  </sheetData>
  <mergeCells count="1">
    <mergeCell ref="A1:E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Estadística de precios de venta</vt:lpstr>
      <vt:lpstr>Estadística de precios de compr</vt:lpstr>
      <vt:lpstr>productos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Adalberto Pérez</cp:lastModifiedBy>
  <dcterms:modified xsi:type="dcterms:W3CDTF">2020-02-29T16:40:26Z</dcterms:modified>
</cp:coreProperties>
</file>