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1715" windowHeight="546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26" i="2" l="1"/>
  <c r="C26" i="2"/>
  <c r="D26" i="2"/>
  <c r="E26" i="2"/>
  <c r="F26" i="2"/>
  <c r="G26" i="2"/>
  <c r="H26" i="2"/>
  <c r="B26" i="2"/>
  <c r="AA55" i="1" l="1"/>
  <c r="Y55" i="1"/>
  <c r="W55" i="1"/>
  <c r="U55" i="1"/>
  <c r="S55" i="1"/>
  <c r="M55" i="1"/>
  <c r="K55" i="1"/>
  <c r="I55" i="1"/>
  <c r="AA54" i="1"/>
  <c r="Y54" i="1"/>
  <c r="W54" i="1"/>
  <c r="U54" i="1"/>
  <c r="S54" i="1"/>
  <c r="E54" i="1"/>
  <c r="I54" i="1"/>
  <c r="K54" i="1"/>
  <c r="M54" i="1"/>
  <c r="G14" i="1"/>
  <c r="I14" i="1"/>
  <c r="K14" i="1"/>
  <c r="K2" i="1" s="1"/>
  <c r="M14" i="1"/>
  <c r="O14" i="1"/>
  <c r="O52" i="1" s="1"/>
  <c r="O53" i="1" s="1"/>
  <c r="Q14" i="1"/>
  <c r="Q54" i="1" s="1"/>
  <c r="S14" i="1"/>
  <c r="U14" i="1"/>
  <c r="W14" i="1"/>
  <c r="Y14" i="1"/>
  <c r="AA14" i="1"/>
  <c r="G50" i="1"/>
  <c r="I50" i="1"/>
  <c r="K50" i="1"/>
  <c r="M50" i="1"/>
  <c r="O50" i="1"/>
  <c r="Q50" i="1"/>
  <c r="S50" i="1"/>
  <c r="U50" i="1"/>
  <c r="W50" i="1"/>
  <c r="Y50" i="1"/>
  <c r="AA50" i="1"/>
  <c r="E50" i="1"/>
  <c r="G38" i="1"/>
  <c r="I38" i="1"/>
  <c r="K38" i="1"/>
  <c r="M38" i="1"/>
  <c r="O38" i="1"/>
  <c r="Q38" i="1"/>
  <c r="S38" i="1"/>
  <c r="U38" i="1"/>
  <c r="W38" i="1"/>
  <c r="Y38" i="1"/>
  <c r="AA38" i="1"/>
  <c r="E38" i="1"/>
  <c r="G26" i="1"/>
  <c r="G54" i="1" s="1"/>
  <c r="I26" i="1"/>
  <c r="K26" i="1"/>
  <c r="M26" i="1"/>
  <c r="O26" i="1"/>
  <c r="Q26" i="1"/>
  <c r="S26" i="1"/>
  <c r="U26" i="1"/>
  <c r="W26" i="1"/>
  <c r="Y26" i="1"/>
  <c r="AA26" i="1"/>
  <c r="E26" i="1"/>
  <c r="S2" i="1"/>
  <c r="U2" i="1"/>
  <c r="W2" i="1"/>
  <c r="Y2" i="1"/>
  <c r="AA2" i="1"/>
  <c r="E14" i="1"/>
  <c r="W52" i="1"/>
  <c r="W53" i="1" s="1"/>
  <c r="S52" i="1"/>
  <c r="S53" i="1" s="1"/>
  <c r="Q2" i="1" l="1"/>
  <c r="O54" i="1"/>
  <c r="O55" i="1" s="1"/>
  <c r="M2" i="1"/>
  <c r="K52" i="1"/>
  <c r="K53" i="1" s="1"/>
  <c r="E2" i="1"/>
  <c r="AC14" i="1"/>
  <c r="AC38" i="1"/>
  <c r="AD26" i="1"/>
  <c r="O2" i="1"/>
  <c r="M52" i="1"/>
  <c r="M53" i="1" s="1"/>
  <c r="I52" i="1"/>
  <c r="I53" i="1" s="1"/>
  <c r="G2" i="1"/>
  <c r="I2" i="1"/>
  <c r="AC50" i="1"/>
  <c r="AC26" i="1"/>
  <c r="E52" i="1"/>
  <c r="AA52" i="1"/>
  <c r="AA53" i="1" s="1"/>
  <c r="Y52" i="1"/>
  <c r="Y53" i="1" s="1"/>
  <c r="U52" i="1"/>
  <c r="U53" i="1" s="1"/>
  <c r="G52" i="1"/>
  <c r="Q52" i="1"/>
  <c r="AD50" i="1"/>
  <c r="AE50" i="1" s="1"/>
  <c r="AD14" i="1"/>
  <c r="AD38" i="1"/>
  <c r="Q53" i="1" l="1"/>
  <c r="Q55" i="1"/>
  <c r="E53" i="1"/>
  <c r="E55" i="1"/>
  <c r="G53" i="1"/>
  <c r="G55" i="1"/>
  <c r="AE38" i="1"/>
  <c r="AE26" i="1"/>
  <c r="AE14" i="1"/>
  <c r="AC2" i="1"/>
  <c r="AD2" i="1"/>
  <c r="AE2" i="1" l="1"/>
</calcChain>
</file>

<file path=xl/sharedStrings.xml><?xml version="1.0" encoding="utf-8"?>
<sst xmlns="http://schemas.openxmlformats.org/spreadsheetml/2006/main" count="113" uniqueCount="47">
  <si>
    <t>BUSQUEDA ANCLA</t>
  </si>
  <si>
    <t>BUSQUEDA INSPECCIONES</t>
  </si>
  <si>
    <t>JUICIO FINAL GUARDADO</t>
  </si>
  <si>
    <t>CPU</t>
  </si>
  <si>
    <t>GPU</t>
  </si>
  <si>
    <t>TEST</t>
  </si>
  <si>
    <t>PROMEDIO</t>
  </si>
  <si>
    <t>TOTAL (seg.)</t>
  </si>
  <si>
    <t>Proceso más lento</t>
  </si>
  <si>
    <t>1 INICIO</t>
  </si>
  <si>
    <t>Quitar el sonido de inspeccion. El alto consumo de tiempo lo tiene la funcion imwrite(string) (250ms)</t>
  </si>
  <si>
    <t>Se guarda la imagen en formato jpg</t>
  </si>
  <si>
    <t>punto de medicion</t>
  </si>
  <si>
    <t>Se cambiaron las imágenes de png a jpg (150ms) 180 ms toma de imagen de camara</t>
  </si>
  <si>
    <t>Se obtiene la imagen ya guardada en array bgrMap no de la camara (LeerRecortes = 35ms)</t>
  </si>
  <si>
    <t>Ya no se guarda y se lee la imagen para convertirla de Mat a jpg, se usa funcion imencode y imdecode en lugar de (111ms)</t>
  </si>
  <si>
    <t>Se realiza el match con ayuda de la GPU y Umat</t>
  </si>
  <si>
    <t>PRUEBAS</t>
  </si>
  <si>
    <t>OSCILOSCOPIO_240</t>
  </si>
  <si>
    <t>OSCILOSCOPIO_242</t>
  </si>
  <si>
    <t>OSCILOSCOPIO_243</t>
  </si>
  <si>
    <t>OSCILOSCOPIO_244</t>
  </si>
  <si>
    <t>OSCILOSCOPIO_245</t>
  </si>
  <si>
    <t>OSCILOSCOPIO_246</t>
  </si>
  <si>
    <t>Items = 29</t>
  </si>
  <si>
    <t>OSCILOSCOPIO_424</t>
  </si>
  <si>
    <t>320x240</t>
  </si>
  <si>
    <t>424x240</t>
  </si>
  <si>
    <t>640x480</t>
  </si>
  <si>
    <t>800x448</t>
  </si>
  <si>
    <t>800x600</t>
  </si>
  <si>
    <t>960x544</t>
  </si>
  <si>
    <t>1280x720</t>
  </si>
  <si>
    <t>OSCILOSCOPIO_247</t>
  </si>
  <si>
    <t>1920x1080</t>
  </si>
  <si>
    <t>Resoluciones</t>
  </si>
  <si>
    <t>Tiempo (seg.)</t>
  </si>
  <si>
    <t>Items = 28</t>
  </si>
  <si>
    <t>NG</t>
  </si>
  <si>
    <t>Items = 25</t>
  </si>
  <si>
    <t>Items = 31</t>
  </si>
  <si>
    <t>Match</t>
  </si>
  <si>
    <t>CV_TM_CCOEFF_NORMED</t>
  </si>
  <si>
    <t>CV_TM_CCOEFF</t>
  </si>
  <si>
    <t>OK</t>
  </si>
  <si>
    <t>NA</t>
  </si>
  <si>
    <t>ESTATUS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</si>
</sst>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92D050"/>
      </left>
      <right/>
      <top style="thick">
        <color rgb="FF92D050"/>
      </top>
      <bottom style="thick">
        <color rgb="FF92D05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thick">
        <color rgb="FF92D05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 style="thick">
        <color rgb="FF92D050"/>
      </top>
      <bottom style="thick">
        <color rgb="FF92D050"/>
      </bottom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medium">
        <color rgb="FF92D050"/>
      </left>
      <right style="medium">
        <color rgb="FF92D050"/>
      </right>
      <top style="thick">
        <color rgb="FF92D050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8" tint="0.39994506668294322"/>
      </left>
      <right style="medium">
        <color theme="8" tint="0.39994506668294322"/>
      </right>
      <top style="medium">
        <color theme="8" tint="0.39994506668294322"/>
      </top>
      <bottom style="medium">
        <color theme="8" tint="0.3999450666829432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2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 wrapText="1"/>
    </xf>
    <xf numFmtId="0" fontId="1" fillId="12" borderId="2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1" fillId="12" borderId="4" xfId="0" applyFont="1" applyFill="1" applyBorder="1" applyAlignment="1">
      <alignment horizontal="center" wrapText="1"/>
    </xf>
    <xf numFmtId="0" fontId="1" fillId="12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5" borderId="0" xfId="0" applyFill="1"/>
    <xf numFmtId="0" fontId="2" fillId="13" borderId="0" xfId="0" applyFont="1" applyFill="1"/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vertical="top" wrapText="1"/>
    </xf>
    <xf numFmtId="0" fontId="0" fillId="9" borderId="14" xfId="0" applyFill="1" applyBorder="1" applyAlignment="1">
      <alignment horizontal="center" vertical="center" wrapText="1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Fill="1" applyBorder="1"/>
    <xf numFmtId="0" fontId="0" fillId="0" borderId="14" xfId="0" applyBorder="1" applyAlignment="1">
      <alignment horizontal="center" vertical="top" wrapText="1"/>
    </xf>
    <xf numFmtId="0" fontId="0" fillId="11" borderId="15" xfId="0" applyFill="1" applyBorder="1" applyAlignment="1">
      <alignment horizontal="center" vertical="center" wrapText="1"/>
    </xf>
    <xf numFmtId="0" fontId="0" fillId="0" borderId="15" xfId="0" applyBorder="1"/>
    <xf numFmtId="0" fontId="0" fillId="0" borderId="15" xfId="0" applyBorder="1" applyAlignment="1">
      <alignment horizontal="center" vertical="top" wrapText="1"/>
    </xf>
    <xf numFmtId="0" fontId="0" fillId="0" borderId="15" xfId="0" applyBorder="1" applyAlignment="1">
      <alignment horizontal="center"/>
    </xf>
    <xf numFmtId="0" fontId="0" fillId="10" borderId="16" xfId="0" applyFill="1" applyBorder="1" applyAlignment="1">
      <alignment horizontal="center" vertical="center" wrapText="1"/>
    </xf>
    <xf numFmtId="0" fontId="0" fillId="0" borderId="16" xfId="0" applyBorder="1"/>
    <xf numFmtId="0" fontId="1" fillId="1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7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Hoja2!$A$26</c:f>
              <c:strCache>
                <c:ptCount val="1"/>
                <c:pt idx="0">
                  <c:v>Tiempo (seg.)</c:v>
                </c:pt>
              </c:strCache>
            </c:strRef>
          </c:tx>
          <c:invertIfNegative val="0"/>
          <c:cat>
            <c:strRef>
              <c:f>Hoja2!$B$4:$I$4</c:f>
              <c:strCache>
                <c:ptCount val="8"/>
                <c:pt idx="0">
                  <c:v>320x240</c:v>
                </c:pt>
                <c:pt idx="1">
                  <c:v>424x240</c:v>
                </c:pt>
                <c:pt idx="2">
                  <c:v>640x480</c:v>
                </c:pt>
                <c:pt idx="3">
                  <c:v>800x448</c:v>
                </c:pt>
                <c:pt idx="4">
                  <c:v>800x600</c:v>
                </c:pt>
                <c:pt idx="5">
                  <c:v>960x544</c:v>
                </c:pt>
                <c:pt idx="6">
                  <c:v>1280x720</c:v>
                </c:pt>
                <c:pt idx="7">
                  <c:v>1920x1080</c:v>
                </c:pt>
              </c:strCache>
            </c:strRef>
          </c:cat>
          <c:val>
            <c:numRef>
              <c:f>Hoja2!$B$26:$I$26</c:f>
              <c:numCache>
                <c:formatCode>General</c:formatCode>
                <c:ptCount val="8"/>
                <c:pt idx="0">
                  <c:v>9.4399999999999998E-2</c:v>
                </c:pt>
                <c:pt idx="1">
                  <c:v>9.799999999999999E-2</c:v>
                </c:pt>
                <c:pt idx="2">
                  <c:v>0.15844999999999998</c:v>
                </c:pt>
                <c:pt idx="3">
                  <c:v>0.17704999999999999</c:v>
                </c:pt>
                <c:pt idx="4">
                  <c:v>0.20625000000000004</c:v>
                </c:pt>
                <c:pt idx="5">
                  <c:v>0.22259999999999999</c:v>
                </c:pt>
                <c:pt idx="6">
                  <c:v>0.32624999999999998</c:v>
                </c:pt>
                <c:pt idx="7">
                  <c:v>0.62424999999999997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41025408"/>
        <c:axId val="241027328"/>
      </c:barChart>
      <c:catAx>
        <c:axId val="241025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41027328"/>
        <c:crosses val="autoZero"/>
        <c:auto val="1"/>
        <c:lblAlgn val="ctr"/>
        <c:lblOffset val="100"/>
        <c:noMultiLvlLbl val="0"/>
      </c:catAx>
      <c:valAx>
        <c:axId val="24102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1025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27</xdr:row>
      <xdr:rowOff>129986</xdr:rowOff>
    </xdr:from>
    <xdr:to>
      <xdr:col>8</xdr:col>
      <xdr:colOff>1580029</xdr:colOff>
      <xdr:row>53</xdr:row>
      <xdr:rowOff>168087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opLeftCell="I1" workbookViewId="0">
      <selection activeCell="Q14" sqref="Q14"/>
    </sheetView>
  </sheetViews>
  <sheetFormatPr baseColWidth="10" defaultRowHeight="15" x14ac:dyDescent="0.25"/>
  <cols>
    <col min="3" max="3" width="5.140625" customWidth="1"/>
    <col min="4" max="4" width="6.5703125" customWidth="1"/>
    <col min="29" max="31" width="7" bestFit="1" customWidth="1"/>
  </cols>
  <sheetData>
    <row r="1" spans="1:31" ht="15.75" x14ac:dyDescent="0.25">
      <c r="B1" s="5" t="s">
        <v>5</v>
      </c>
      <c r="C1" s="5"/>
      <c r="D1" s="5"/>
      <c r="E1" s="4">
        <v>1</v>
      </c>
      <c r="F1" s="4"/>
      <c r="G1" s="4">
        <v>2</v>
      </c>
      <c r="H1" s="4"/>
      <c r="I1" s="4">
        <v>3</v>
      </c>
      <c r="J1" s="4"/>
      <c r="K1" s="4">
        <v>4</v>
      </c>
      <c r="L1" s="4"/>
      <c r="M1" s="4">
        <v>5</v>
      </c>
      <c r="N1" s="4"/>
      <c r="O1" s="4">
        <v>6</v>
      </c>
      <c r="P1" s="4"/>
      <c r="Q1" s="4">
        <v>7</v>
      </c>
      <c r="R1" s="4"/>
      <c r="S1" s="4">
        <v>8</v>
      </c>
      <c r="T1" s="4"/>
      <c r="U1" s="4">
        <v>9</v>
      </c>
      <c r="V1" s="4"/>
      <c r="W1" s="4">
        <v>10</v>
      </c>
      <c r="X1" s="4"/>
      <c r="Y1" s="4">
        <v>11</v>
      </c>
      <c r="Z1" s="4"/>
      <c r="AA1" s="4">
        <v>12</v>
      </c>
      <c r="AB1" s="4"/>
    </row>
    <row r="2" spans="1:31" x14ac:dyDescent="0.25">
      <c r="A2" t="s">
        <v>3</v>
      </c>
      <c r="C2" s="8" t="s">
        <v>7</v>
      </c>
      <c r="D2" s="8"/>
      <c r="E2" s="50">
        <f>IF(SUM(E14,E26,E38,E50)&lt;&gt;0,SUM(E14,E26,E38,E50),"NA")</f>
        <v>0.90880000000000005</v>
      </c>
      <c r="F2" s="3"/>
      <c r="G2" s="3">
        <f t="shared" ref="G2:AA2" si="0">IF(SUM(G14,G26,G38,G50)&lt;&gt;0,SUM(G14,G26,G38,G50),"NA")</f>
        <v>0.93030000000000013</v>
      </c>
      <c r="H2" s="3"/>
      <c r="I2" s="3">
        <f t="shared" si="0"/>
        <v>0.51790000000000003</v>
      </c>
      <c r="J2" s="3"/>
      <c r="K2" s="3">
        <f t="shared" si="0"/>
        <v>0.31780000000000008</v>
      </c>
      <c r="L2" s="3"/>
      <c r="M2" s="51">
        <f t="shared" si="0"/>
        <v>0.57679999999999998</v>
      </c>
      <c r="N2" s="3"/>
      <c r="O2" s="3">
        <f t="shared" si="0"/>
        <v>0.54169999999999996</v>
      </c>
      <c r="P2" s="3"/>
      <c r="Q2" s="3">
        <f t="shared" si="0"/>
        <v>0.54169999999999996</v>
      </c>
      <c r="R2" s="3"/>
      <c r="S2" s="3" t="str">
        <f t="shared" si="0"/>
        <v>NA</v>
      </c>
      <c r="T2" s="3"/>
      <c r="U2" s="3" t="str">
        <f t="shared" si="0"/>
        <v>NA</v>
      </c>
      <c r="V2" s="3"/>
      <c r="W2" s="3" t="str">
        <f t="shared" si="0"/>
        <v>NA</v>
      </c>
      <c r="X2" s="3"/>
      <c r="Y2" s="3" t="str">
        <f t="shared" si="0"/>
        <v>NA</v>
      </c>
      <c r="Z2" s="3"/>
      <c r="AA2" s="3" t="str">
        <f t="shared" si="0"/>
        <v>NA</v>
      </c>
      <c r="AB2" s="3"/>
      <c r="AC2" s="6">
        <f>MIN(E2:AA2)</f>
        <v>0.31780000000000008</v>
      </c>
      <c r="AD2" s="7">
        <f>MAXA(E2:AA2)</f>
        <v>0.93030000000000013</v>
      </c>
      <c r="AE2" s="18">
        <f>AD2-AC2</f>
        <v>0.61250000000000004</v>
      </c>
    </row>
    <row r="3" spans="1:31" ht="15.75" thickBot="1" x14ac:dyDescent="0.3">
      <c r="A3" t="s">
        <v>4</v>
      </c>
      <c r="B3">
        <v>1</v>
      </c>
      <c r="E3" s="2" t="s">
        <v>4</v>
      </c>
      <c r="F3" s="2"/>
      <c r="G3" s="2" t="s">
        <v>4</v>
      </c>
      <c r="H3" s="2"/>
      <c r="I3" s="2" t="s">
        <v>4</v>
      </c>
      <c r="J3" s="2"/>
      <c r="K3" s="2" t="s">
        <v>4</v>
      </c>
      <c r="L3" s="2"/>
      <c r="M3" s="2" t="s">
        <v>4</v>
      </c>
      <c r="N3" s="2"/>
      <c r="O3" s="2" t="s">
        <v>4</v>
      </c>
      <c r="P3" s="2"/>
      <c r="Q3" s="2" t="s">
        <v>3</v>
      </c>
      <c r="R3" s="2"/>
      <c r="S3" s="2" t="s">
        <v>4</v>
      </c>
      <c r="T3" s="2"/>
      <c r="U3" s="2" t="s">
        <v>3</v>
      </c>
      <c r="V3" s="2"/>
      <c r="W3" s="2" t="s">
        <v>4</v>
      </c>
      <c r="X3" s="2"/>
      <c r="Y3" s="2" t="s">
        <v>3</v>
      </c>
      <c r="Z3" s="2"/>
      <c r="AA3" s="2" t="s">
        <v>4</v>
      </c>
      <c r="AB3" s="2"/>
    </row>
    <row r="4" spans="1:31" ht="16.5" thickTop="1" thickBot="1" x14ac:dyDescent="0.3">
      <c r="B4" s="25" t="s">
        <v>9</v>
      </c>
      <c r="C4" s="26"/>
      <c r="D4" s="26">
        <v>1</v>
      </c>
      <c r="E4" s="26">
        <v>0.39200000000000002</v>
      </c>
      <c r="F4" s="27" t="s">
        <v>12</v>
      </c>
      <c r="G4" s="26">
        <v>0.41599999999999998</v>
      </c>
      <c r="H4" s="27"/>
      <c r="I4" s="26">
        <v>0.41199999999999998</v>
      </c>
      <c r="J4" s="27" t="s">
        <v>13</v>
      </c>
      <c r="K4" s="26">
        <v>0.998</v>
      </c>
      <c r="L4" s="27" t="s">
        <v>14</v>
      </c>
      <c r="M4" s="26">
        <v>0.18099999999999999</v>
      </c>
      <c r="N4" s="28" t="s">
        <v>15</v>
      </c>
      <c r="O4" s="26">
        <v>0.54400000000000004</v>
      </c>
      <c r="P4" s="29"/>
      <c r="Q4" s="26">
        <v>0.51800000000000002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31" ht="16.5" thickTop="1" thickBot="1" x14ac:dyDescent="0.3">
      <c r="B5" s="25"/>
      <c r="C5" s="30"/>
      <c r="D5" s="30">
        <v>2</v>
      </c>
      <c r="E5" s="30">
        <v>0.36499999999999999</v>
      </c>
      <c r="F5" s="31"/>
      <c r="G5" s="30">
        <v>0.36199999999999999</v>
      </c>
      <c r="H5" s="31"/>
      <c r="I5" s="30">
        <v>0.34</v>
      </c>
      <c r="J5" s="31"/>
      <c r="K5" s="30">
        <v>0.215</v>
      </c>
      <c r="L5" s="31"/>
      <c r="M5" s="30">
        <v>0.159</v>
      </c>
      <c r="N5" s="32"/>
      <c r="O5" s="30">
        <v>0.52400000000000002</v>
      </c>
      <c r="P5" s="33"/>
      <c r="Q5" s="30">
        <v>0.59399999999999997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31" ht="16.5" thickTop="1" thickBot="1" x14ac:dyDescent="0.3">
      <c r="B6" s="25"/>
      <c r="C6" s="30"/>
      <c r="D6" s="30">
        <v>3</v>
      </c>
      <c r="E6" s="30">
        <v>0.217</v>
      </c>
      <c r="F6" s="31"/>
      <c r="G6" s="30">
        <v>0.32900000000000001</v>
      </c>
      <c r="H6" s="31"/>
      <c r="I6" s="30">
        <v>0.317</v>
      </c>
      <c r="J6" s="31"/>
      <c r="K6" s="30">
        <v>0.33700000000000002</v>
      </c>
      <c r="L6" s="31"/>
      <c r="M6" s="30">
        <v>0.156</v>
      </c>
      <c r="N6" s="32"/>
      <c r="O6" s="30">
        <v>0.52900000000000003</v>
      </c>
      <c r="P6" s="33"/>
      <c r="Q6" s="30">
        <v>0.52300000000000002</v>
      </c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31" ht="16.5" thickTop="1" thickBot="1" x14ac:dyDescent="0.3">
      <c r="B7" s="25"/>
      <c r="C7" s="30"/>
      <c r="D7" s="30">
        <v>4</v>
      </c>
      <c r="E7" s="30">
        <v>0.21099999999999999</v>
      </c>
      <c r="F7" s="31"/>
      <c r="G7" s="30">
        <v>0.22500000000000001</v>
      </c>
      <c r="H7" s="31"/>
      <c r="I7" s="30">
        <v>0.33400000000000002</v>
      </c>
      <c r="J7" s="31"/>
      <c r="K7" s="30">
        <v>0.23300000000000001</v>
      </c>
      <c r="L7" s="31"/>
      <c r="M7" s="30">
        <v>0.153</v>
      </c>
      <c r="N7" s="32"/>
      <c r="O7" s="30">
        <v>0.52800000000000002</v>
      </c>
      <c r="P7" s="33"/>
      <c r="Q7" s="30">
        <v>0.51900000000000002</v>
      </c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31" ht="16.5" thickTop="1" thickBot="1" x14ac:dyDescent="0.3">
      <c r="B8" s="25"/>
      <c r="C8" s="30"/>
      <c r="D8" s="30">
        <v>5</v>
      </c>
      <c r="E8" s="30">
        <v>0.39200000000000002</v>
      </c>
      <c r="F8" s="31"/>
      <c r="G8" s="30">
        <v>0.27700000000000002</v>
      </c>
      <c r="H8" s="31"/>
      <c r="I8" s="30">
        <v>0.41199999999999998</v>
      </c>
      <c r="J8" s="31"/>
      <c r="K8" s="30">
        <v>0.24199999999999999</v>
      </c>
      <c r="L8" s="31"/>
      <c r="M8" s="30">
        <v>0.153</v>
      </c>
      <c r="N8" s="32"/>
      <c r="O8" s="30">
        <v>0.61899999999999999</v>
      </c>
      <c r="P8" s="33"/>
      <c r="Q8" s="30">
        <v>0.57199999999999995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31" ht="16.5" thickTop="1" thickBot="1" x14ac:dyDescent="0.3">
      <c r="B9" s="25"/>
      <c r="C9" s="30"/>
      <c r="D9" s="30">
        <v>6</v>
      </c>
      <c r="E9" s="30">
        <v>0.253</v>
      </c>
      <c r="F9" s="31"/>
      <c r="G9" s="30">
        <v>0.29499999999999998</v>
      </c>
      <c r="H9" s="31"/>
      <c r="I9" s="30">
        <v>0.40400000000000003</v>
      </c>
      <c r="J9" s="31"/>
      <c r="K9" s="30">
        <v>0.27300000000000002</v>
      </c>
      <c r="L9" s="31"/>
      <c r="M9" s="30">
        <v>0.152</v>
      </c>
      <c r="N9" s="32"/>
      <c r="O9" s="30">
        <v>0.51400000000000001</v>
      </c>
      <c r="P9" s="33"/>
      <c r="Q9" s="30">
        <v>0.58299999999999996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31" ht="16.5" thickTop="1" thickBot="1" x14ac:dyDescent="0.3">
      <c r="B10" s="25"/>
      <c r="C10" s="30"/>
      <c r="D10" s="30">
        <v>7</v>
      </c>
      <c r="E10" s="30">
        <v>0.22700000000000001</v>
      </c>
      <c r="F10" s="31"/>
      <c r="G10" s="30">
        <v>0.255</v>
      </c>
      <c r="H10" s="31"/>
      <c r="I10" s="30">
        <v>0.36199999999999999</v>
      </c>
      <c r="J10" s="31"/>
      <c r="K10" s="30">
        <v>0.20899999999999999</v>
      </c>
      <c r="L10" s="31"/>
      <c r="M10" s="30">
        <v>0.16</v>
      </c>
      <c r="N10" s="32"/>
      <c r="O10" s="30">
        <v>0.51300000000000001</v>
      </c>
      <c r="P10" s="33"/>
      <c r="Q10" s="30">
        <v>0.52</v>
      </c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31" ht="16.5" thickTop="1" thickBot="1" x14ac:dyDescent="0.3">
      <c r="B11" s="25"/>
      <c r="C11" s="30"/>
      <c r="D11" s="30">
        <v>8</v>
      </c>
      <c r="E11" s="30">
        <v>0.29799999999999999</v>
      </c>
      <c r="F11" s="31"/>
      <c r="G11" s="30">
        <v>0.41599999999999998</v>
      </c>
      <c r="H11" s="31"/>
      <c r="I11" s="30">
        <v>0.311</v>
      </c>
      <c r="J11" s="31"/>
      <c r="K11" s="30">
        <v>0.23799999999999999</v>
      </c>
      <c r="L11" s="31"/>
      <c r="M11" s="30">
        <v>0.16900000000000001</v>
      </c>
      <c r="N11" s="32"/>
      <c r="O11" s="30">
        <v>0.56599999999999995</v>
      </c>
      <c r="P11" s="33"/>
      <c r="Q11" s="30">
        <v>0.52100000000000002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31" ht="16.5" thickTop="1" thickBot="1" x14ac:dyDescent="0.3">
      <c r="B12" s="25"/>
      <c r="C12" s="30"/>
      <c r="D12" s="30">
        <v>9</v>
      </c>
      <c r="E12" s="30">
        <v>0.30499999999999999</v>
      </c>
      <c r="F12" s="31"/>
      <c r="G12" s="30">
        <v>0.21299999999999999</v>
      </c>
      <c r="H12" s="31"/>
      <c r="I12" s="30">
        <v>0.27100000000000002</v>
      </c>
      <c r="J12" s="31"/>
      <c r="K12" s="30">
        <v>0.22</v>
      </c>
      <c r="L12" s="31"/>
      <c r="M12" s="30">
        <v>0.17399999999999999</v>
      </c>
      <c r="N12" s="32"/>
      <c r="O12" s="30">
        <v>0.55800000000000005</v>
      </c>
      <c r="P12" s="33"/>
      <c r="Q12" s="30">
        <v>0.52800000000000002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31" ht="16.5" thickTop="1" thickBot="1" x14ac:dyDescent="0.3">
      <c r="B13" s="25"/>
      <c r="C13" s="34"/>
      <c r="D13" s="34">
        <v>10</v>
      </c>
      <c r="E13" s="34">
        <v>0.26600000000000001</v>
      </c>
      <c r="F13" s="35"/>
      <c r="G13" s="34">
        <v>0.28000000000000003</v>
      </c>
      <c r="H13" s="35"/>
      <c r="I13" s="34">
        <v>0.30599999999999999</v>
      </c>
      <c r="J13" s="35"/>
      <c r="K13" s="34">
        <v>0.21299999999999999</v>
      </c>
      <c r="L13" s="35"/>
      <c r="M13" s="34">
        <v>0.14899999999999999</v>
      </c>
      <c r="N13" s="36"/>
      <c r="O13" s="34">
        <v>0.52200000000000002</v>
      </c>
      <c r="P13" s="37"/>
      <c r="Q13" s="34">
        <v>0.53900000000000003</v>
      </c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31" ht="15.75" thickTop="1" x14ac:dyDescent="0.25">
      <c r="C14" s="1" t="s">
        <v>6</v>
      </c>
      <c r="D14" s="1"/>
      <c r="E14">
        <f>IFERROR(AVERAGE(E4:E13),"NA")</f>
        <v>0.29260000000000003</v>
      </c>
      <c r="G14">
        <f t="shared" ref="G14:AA14" si="1">IFERROR(AVERAGE(G4:G13),"NA")</f>
        <v>0.30679999999999996</v>
      </c>
      <c r="H14" s="22"/>
      <c r="I14">
        <f t="shared" si="1"/>
        <v>0.34689999999999999</v>
      </c>
      <c r="K14">
        <f t="shared" si="1"/>
        <v>0.31780000000000008</v>
      </c>
      <c r="L14" s="22"/>
      <c r="M14">
        <f t="shared" si="1"/>
        <v>0.16060000000000002</v>
      </c>
      <c r="O14">
        <f t="shared" si="1"/>
        <v>0.54169999999999996</v>
      </c>
      <c r="Q14">
        <f t="shared" si="1"/>
        <v>0.54169999999999996</v>
      </c>
      <c r="S14" t="str">
        <f t="shared" si="1"/>
        <v>NA</v>
      </c>
      <c r="U14" t="str">
        <f t="shared" si="1"/>
        <v>NA</v>
      </c>
      <c r="W14" t="str">
        <f t="shared" si="1"/>
        <v>NA</v>
      </c>
      <c r="Y14" t="str">
        <f t="shared" si="1"/>
        <v>NA</v>
      </c>
      <c r="AA14" t="str">
        <f t="shared" si="1"/>
        <v>NA</v>
      </c>
      <c r="AC14" s="6">
        <f>MIN(E14:AA14)</f>
        <v>0.16060000000000002</v>
      </c>
      <c r="AD14" s="7">
        <f>MAXA(E14:AA14)</f>
        <v>0.54169999999999996</v>
      </c>
      <c r="AE14" s="18">
        <f>AD14-AC14</f>
        <v>0.38109999999999994</v>
      </c>
    </row>
    <row r="15" spans="1:31" ht="15.75" thickBot="1" x14ac:dyDescent="0.3">
      <c r="B15">
        <v>2</v>
      </c>
      <c r="E15" s="2" t="s">
        <v>4</v>
      </c>
      <c r="F15" s="2"/>
      <c r="G15" s="2" t="s">
        <v>3</v>
      </c>
      <c r="H15" s="2"/>
      <c r="I15" s="2" t="s">
        <v>3</v>
      </c>
      <c r="J15" s="2"/>
      <c r="K15" s="2" t="s">
        <v>4</v>
      </c>
      <c r="L15" s="2"/>
      <c r="M15" s="2" t="s">
        <v>4</v>
      </c>
      <c r="N15" s="2"/>
      <c r="O15" s="2" t="s">
        <v>4</v>
      </c>
      <c r="P15" s="2"/>
      <c r="Q15" s="2" t="s">
        <v>3</v>
      </c>
      <c r="R15" s="2"/>
      <c r="S15" s="2" t="s">
        <v>4</v>
      </c>
      <c r="T15" s="2"/>
      <c r="U15" s="2" t="s">
        <v>3</v>
      </c>
      <c r="V15" s="2"/>
      <c r="W15" s="2" t="s">
        <v>4</v>
      </c>
      <c r="X15" s="2"/>
      <c r="Y15" s="2" t="s">
        <v>3</v>
      </c>
      <c r="Z15" s="2"/>
      <c r="AA15" s="2" t="s">
        <v>4</v>
      </c>
      <c r="AB15" s="2"/>
    </row>
    <row r="16" spans="1:31" ht="15.75" thickBot="1" x14ac:dyDescent="0.3">
      <c r="B16" s="39" t="s">
        <v>0</v>
      </c>
      <c r="C16" s="40"/>
      <c r="D16" s="40">
        <v>1</v>
      </c>
      <c r="E16" s="40">
        <v>0.246</v>
      </c>
      <c r="F16" s="41"/>
      <c r="G16" s="40">
        <v>0.35</v>
      </c>
      <c r="H16" s="41"/>
      <c r="I16" s="40"/>
      <c r="J16" s="41"/>
      <c r="K16" s="40"/>
      <c r="L16" s="41"/>
      <c r="M16" s="42">
        <v>0.19700000000000001</v>
      </c>
      <c r="N16" s="43" t="s">
        <v>16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2:31" ht="15.75" thickBot="1" x14ac:dyDescent="0.3">
      <c r="B17" s="39"/>
      <c r="C17" s="40"/>
      <c r="D17" s="40">
        <v>2</v>
      </c>
      <c r="E17" s="40">
        <v>0.246</v>
      </c>
      <c r="F17" s="41"/>
      <c r="G17" s="40">
        <v>0.35</v>
      </c>
      <c r="H17" s="41"/>
      <c r="I17" s="40"/>
      <c r="J17" s="41"/>
      <c r="K17" s="40"/>
      <c r="L17" s="41"/>
      <c r="M17" s="42">
        <v>0.23300000000000001</v>
      </c>
      <c r="N17" s="43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2:31" ht="15.75" thickBot="1" x14ac:dyDescent="0.3">
      <c r="B18" s="39"/>
      <c r="C18" s="40"/>
      <c r="D18" s="40">
        <v>3</v>
      </c>
      <c r="E18" s="40">
        <v>0.189</v>
      </c>
      <c r="F18" s="41"/>
      <c r="G18" s="40">
        <v>0.35</v>
      </c>
      <c r="H18" s="41"/>
      <c r="I18" s="40"/>
      <c r="J18" s="41"/>
      <c r="K18" s="40"/>
      <c r="L18" s="41"/>
      <c r="M18" s="42">
        <v>0.21099999999999999</v>
      </c>
      <c r="N18" s="43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2:31" ht="15.75" thickBot="1" x14ac:dyDescent="0.3">
      <c r="B19" s="39"/>
      <c r="C19" s="40"/>
      <c r="D19" s="40">
        <v>4</v>
      </c>
      <c r="E19" s="40">
        <v>0.22700000000000001</v>
      </c>
      <c r="F19" s="41"/>
      <c r="G19" s="40">
        <v>0.35</v>
      </c>
      <c r="H19" s="41"/>
      <c r="I19" s="40"/>
      <c r="J19" s="41"/>
      <c r="K19" s="40"/>
      <c r="L19" s="41"/>
      <c r="M19" s="42">
        <v>0.188</v>
      </c>
      <c r="N19" s="43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2:31" ht="15.75" thickBot="1" x14ac:dyDescent="0.3">
      <c r="B20" s="39"/>
      <c r="C20" s="40"/>
      <c r="D20" s="40">
        <v>5</v>
      </c>
      <c r="E20" s="40">
        <v>0.189</v>
      </c>
      <c r="F20" s="41"/>
      <c r="G20" s="40">
        <v>0.35</v>
      </c>
      <c r="H20" s="41"/>
      <c r="I20" s="40"/>
      <c r="J20" s="41"/>
      <c r="K20" s="40"/>
      <c r="L20" s="41"/>
      <c r="M20" s="42">
        <v>0.214</v>
      </c>
      <c r="N20" s="43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2:31" ht="15.75" thickBot="1" x14ac:dyDescent="0.3">
      <c r="B21" s="39"/>
      <c r="C21" s="40"/>
      <c r="D21" s="40">
        <v>6</v>
      </c>
      <c r="E21" s="40">
        <v>0.19500000000000001</v>
      </c>
      <c r="F21" s="41"/>
      <c r="G21" s="40">
        <v>0.35</v>
      </c>
      <c r="H21" s="41"/>
      <c r="I21" s="40"/>
      <c r="J21" s="41"/>
      <c r="K21" s="40"/>
      <c r="L21" s="41"/>
      <c r="M21" s="42">
        <v>0.191</v>
      </c>
      <c r="N21" s="43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2:31" ht="15.75" thickBot="1" x14ac:dyDescent="0.3">
      <c r="B22" s="39"/>
      <c r="C22" s="40"/>
      <c r="D22" s="40">
        <v>7</v>
      </c>
      <c r="E22" s="40">
        <v>0.187</v>
      </c>
      <c r="F22" s="41"/>
      <c r="G22" s="40">
        <v>0.35</v>
      </c>
      <c r="H22" s="41"/>
      <c r="I22" s="40"/>
      <c r="J22" s="41"/>
      <c r="K22" s="40"/>
      <c r="L22" s="41"/>
      <c r="M22" s="42">
        <v>0.192</v>
      </c>
      <c r="N22" s="43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2:31" ht="15.75" thickBot="1" x14ac:dyDescent="0.3">
      <c r="B23" s="39"/>
      <c r="C23" s="40"/>
      <c r="D23" s="40">
        <v>8</v>
      </c>
      <c r="E23" s="40">
        <v>0.186</v>
      </c>
      <c r="F23" s="41"/>
      <c r="G23" s="40">
        <v>0.35</v>
      </c>
      <c r="H23" s="41"/>
      <c r="I23" s="40"/>
      <c r="J23" s="41"/>
      <c r="K23" s="40"/>
      <c r="L23" s="41"/>
      <c r="M23" s="42">
        <v>0.19400000000000001</v>
      </c>
      <c r="N23" s="43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2:31" ht="15.75" thickBot="1" x14ac:dyDescent="0.3">
      <c r="B24" s="39"/>
      <c r="C24" s="40"/>
      <c r="D24" s="40">
        <v>9</v>
      </c>
      <c r="E24" s="40">
        <v>0.191</v>
      </c>
      <c r="F24" s="41"/>
      <c r="G24" s="40">
        <v>0.35</v>
      </c>
      <c r="H24" s="41"/>
      <c r="I24" s="40"/>
      <c r="J24" s="41"/>
      <c r="K24" s="40"/>
      <c r="L24" s="41"/>
      <c r="M24" s="42">
        <v>0.217</v>
      </c>
      <c r="N24" s="43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2:31" ht="15.75" thickBot="1" x14ac:dyDescent="0.3">
      <c r="B25" s="39"/>
      <c r="C25" s="40"/>
      <c r="D25" s="40">
        <v>10</v>
      </c>
      <c r="E25" s="40">
        <v>0.19500000000000001</v>
      </c>
      <c r="F25" s="41"/>
      <c r="G25" s="40">
        <v>0.35</v>
      </c>
      <c r="H25" s="41"/>
      <c r="I25" s="40"/>
      <c r="J25" s="41"/>
      <c r="K25" s="40"/>
      <c r="L25" s="41"/>
      <c r="M25" s="42">
        <v>0.188</v>
      </c>
      <c r="N25" s="43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2:31" x14ac:dyDescent="0.25">
      <c r="C26" s="1" t="s">
        <v>6</v>
      </c>
      <c r="D26" s="1"/>
      <c r="E26">
        <f>IFERROR(AVERAGE(E16:E25),"NA")</f>
        <v>0.2051</v>
      </c>
      <c r="G26">
        <f t="shared" ref="G26:AA26" si="2">IFERROR(AVERAGE(G16:G25),"NA")</f>
        <v>0.35000000000000003</v>
      </c>
      <c r="I26" t="str">
        <f t="shared" si="2"/>
        <v>NA</v>
      </c>
      <c r="K26" t="str">
        <f t="shared" si="2"/>
        <v>NA</v>
      </c>
      <c r="M26">
        <f t="shared" si="2"/>
        <v>0.20249999999999999</v>
      </c>
      <c r="O26" t="str">
        <f t="shared" si="2"/>
        <v>NA</v>
      </c>
      <c r="Q26" t="str">
        <f t="shared" si="2"/>
        <v>NA</v>
      </c>
      <c r="S26" t="str">
        <f t="shared" si="2"/>
        <v>NA</v>
      </c>
      <c r="U26" t="str">
        <f t="shared" si="2"/>
        <v>NA</v>
      </c>
      <c r="W26" t="str">
        <f t="shared" si="2"/>
        <v>NA</v>
      </c>
      <c r="Y26" t="str">
        <f t="shared" si="2"/>
        <v>NA</v>
      </c>
      <c r="AA26" t="str">
        <f t="shared" si="2"/>
        <v>NA</v>
      </c>
      <c r="AC26" s="6">
        <f>MIN(E26:AA26)</f>
        <v>0.20249999999999999</v>
      </c>
      <c r="AD26" s="7">
        <f>MAXA(E26:AA26)</f>
        <v>0.35000000000000003</v>
      </c>
      <c r="AE26" s="18">
        <f>AD26-AC26</f>
        <v>0.14750000000000005</v>
      </c>
    </row>
    <row r="27" spans="2:31" ht="15.75" thickBot="1" x14ac:dyDescent="0.3">
      <c r="B27">
        <v>3</v>
      </c>
      <c r="E27" s="2" t="s">
        <v>3</v>
      </c>
      <c r="F27" s="2"/>
      <c r="G27" s="2" t="s">
        <v>4</v>
      </c>
      <c r="H27" s="2"/>
      <c r="I27" s="2" t="s">
        <v>3</v>
      </c>
      <c r="J27" s="2"/>
      <c r="K27" s="2" t="s">
        <v>4</v>
      </c>
      <c r="L27" s="2"/>
      <c r="M27" s="2" t="s">
        <v>3</v>
      </c>
      <c r="N27" s="2"/>
      <c r="O27" s="2" t="s">
        <v>4</v>
      </c>
      <c r="P27" s="2"/>
      <c r="Q27" s="2" t="s">
        <v>3</v>
      </c>
      <c r="R27" s="2"/>
      <c r="S27" s="2" t="s">
        <v>4</v>
      </c>
      <c r="T27" s="2"/>
      <c r="U27" s="2" t="s">
        <v>3</v>
      </c>
      <c r="V27" s="2"/>
      <c r="W27" s="2" t="s">
        <v>4</v>
      </c>
      <c r="X27" s="2"/>
      <c r="Y27" s="2" t="s">
        <v>3</v>
      </c>
      <c r="Z27" s="2"/>
      <c r="AA27" s="2" t="s">
        <v>4</v>
      </c>
      <c r="AB27" s="2"/>
    </row>
    <row r="28" spans="2:31" ht="15.75" thickBot="1" x14ac:dyDescent="0.3">
      <c r="B28" s="48" t="s">
        <v>1</v>
      </c>
      <c r="C28" s="49"/>
      <c r="D28" s="49">
        <v>1</v>
      </c>
      <c r="E28" s="49">
        <v>6.2E-2</v>
      </c>
      <c r="F28" s="49"/>
      <c r="G28" s="49"/>
      <c r="H28" s="49"/>
      <c r="I28" s="49"/>
      <c r="J28" s="49"/>
      <c r="K28" s="49"/>
      <c r="L28" s="49"/>
      <c r="M28" s="49">
        <v>6.2E-2</v>
      </c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 spans="2:31" ht="15.75" thickBot="1" x14ac:dyDescent="0.3">
      <c r="B29" s="48"/>
      <c r="C29" s="49"/>
      <c r="D29" s="49">
        <v>2</v>
      </c>
      <c r="E29" s="49">
        <v>3.7999999999999999E-2</v>
      </c>
      <c r="F29" s="49"/>
      <c r="G29" s="49"/>
      <c r="H29" s="49"/>
      <c r="I29" s="49"/>
      <c r="J29" s="49"/>
      <c r="K29" s="49"/>
      <c r="L29" s="49"/>
      <c r="M29" s="49">
        <v>3.7999999999999999E-2</v>
      </c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</row>
    <row r="30" spans="2:31" ht="15.75" thickBot="1" x14ac:dyDescent="0.3">
      <c r="B30" s="48"/>
      <c r="C30" s="49"/>
      <c r="D30" s="49">
        <v>3</v>
      </c>
      <c r="E30" s="49">
        <v>0.05</v>
      </c>
      <c r="F30" s="49"/>
      <c r="G30" s="49"/>
      <c r="H30" s="49"/>
      <c r="I30" s="49"/>
      <c r="J30" s="49"/>
      <c r="K30" s="49"/>
      <c r="L30" s="49"/>
      <c r="M30" s="49">
        <v>0.05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</row>
    <row r="31" spans="2:31" ht="15.75" thickBot="1" x14ac:dyDescent="0.3">
      <c r="B31" s="48"/>
      <c r="C31" s="49"/>
      <c r="D31" s="49">
        <v>4</v>
      </c>
      <c r="E31" s="49">
        <v>3.5999999999999997E-2</v>
      </c>
      <c r="F31" s="49"/>
      <c r="G31" s="49"/>
      <c r="H31" s="49"/>
      <c r="I31" s="49"/>
      <c r="J31" s="49"/>
      <c r="K31" s="49"/>
      <c r="L31" s="49"/>
      <c r="M31" s="49">
        <v>3.5999999999999997E-2</v>
      </c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2:31" ht="15.75" thickBot="1" x14ac:dyDescent="0.3">
      <c r="B32" s="48"/>
      <c r="C32" s="49"/>
      <c r="D32" s="49">
        <v>5</v>
      </c>
      <c r="E32" s="49">
        <v>3.4000000000000002E-2</v>
      </c>
      <c r="F32" s="49"/>
      <c r="G32" s="49"/>
      <c r="H32" s="49"/>
      <c r="I32" s="49"/>
      <c r="J32" s="49"/>
      <c r="K32" s="49"/>
      <c r="L32" s="49"/>
      <c r="M32" s="49">
        <v>3.4000000000000002E-2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</row>
    <row r="33" spans="2:31" ht="15.75" thickBot="1" x14ac:dyDescent="0.3">
      <c r="B33" s="48"/>
      <c r="C33" s="49"/>
      <c r="D33" s="49">
        <v>6</v>
      </c>
      <c r="E33" s="49">
        <v>3.3000000000000002E-2</v>
      </c>
      <c r="F33" s="49"/>
      <c r="G33" s="49"/>
      <c r="H33" s="49"/>
      <c r="I33" s="49"/>
      <c r="J33" s="49"/>
      <c r="K33" s="49"/>
      <c r="L33" s="49"/>
      <c r="M33" s="49">
        <v>3.3000000000000002E-2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</row>
    <row r="34" spans="2:31" ht="15.75" thickBot="1" x14ac:dyDescent="0.3">
      <c r="B34" s="48"/>
      <c r="C34" s="49"/>
      <c r="D34" s="49">
        <v>7</v>
      </c>
      <c r="E34" s="49">
        <v>3.3000000000000002E-2</v>
      </c>
      <c r="F34" s="49"/>
      <c r="G34" s="49"/>
      <c r="H34" s="49"/>
      <c r="I34" s="49"/>
      <c r="J34" s="49"/>
      <c r="K34" s="49"/>
      <c r="L34" s="49"/>
      <c r="M34" s="49">
        <v>3.3000000000000002E-2</v>
      </c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</row>
    <row r="35" spans="2:31" ht="15.75" thickBot="1" x14ac:dyDescent="0.3">
      <c r="B35" s="48"/>
      <c r="C35" s="49"/>
      <c r="D35" s="49">
        <v>8</v>
      </c>
      <c r="E35" s="49">
        <v>4.7E-2</v>
      </c>
      <c r="F35" s="49"/>
      <c r="G35" s="49"/>
      <c r="H35" s="49"/>
      <c r="I35" s="49"/>
      <c r="J35" s="49"/>
      <c r="K35" s="49"/>
      <c r="L35" s="49"/>
      <c r="M35" s="49">
        <v>4.7E-2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</row>
    <row r="36" spans="2:31" ht="15.75" thickBot="1" x14ac:dyDescent="0.3">
      <c r="B36" s="48"/>
      <c r="C36" s="49"/>
      <c r="D36" s="49">
        <v>9</v>
      </c>
      <c r="E36" s="49">
        <v>4.9000000000000002E-2</v>
      </c>
      <c r="F36" s="49"/>
      <c r="G36" s="49"/>
      <c r="H36" s="49"/>
      <c r="I36" s="49"/>
      <c r="J36" s="49"/>
      <c r="K36" s="49"/>
      <c r="L36" s="49"/>
      <c r="M36" s="49">
        <v>4.9000000000000002E-2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</row>
    <row r="37" spans="2:31" ht="15.75" thickBot="1" x14ac:dyDescent="0.3">
      <c r="B37" s="48"/>
      <c r="C37" s="49"/>
      <c r="D37" s="49">
        <v>10</v>
      </c>
      <c r="E37" s="49">
        <v>4.4999999999999998E-2</v>
      </c>
      <c r="F37" s="49"/>
      <c r="G37" s="49"/>
      <c r="H37" s="49"/>
      <c r="I37" s="49"/>
      <c r="J37" s="49"/>
      <c r="K37" s="49"/>
      <c r="L37" s="49"/>
      <c r="M37" s="49">
        <v>4.4999999999999998E-2</v>
      </c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</row>
    <row r="38" spans="2:31" ht="15" customHeight="1" x14ac:dyDescent="0.25">
      <c r="C38" s="1" t="s">
        <v>6</v>
      </c>
      <c r="D38" s="1"/>
      <c r="E38">
        <f>IFERROR(AVERAGE(E28:E37),"NA")</f>
        <v>4.2700000000000002E-2</v>
      </c>
      <c r="G38" t="str">
        <f t="shared" ref="G38:AA38" si="3">IFERROR(AVERAGE(G28:G37),"NA")</f>
        <v>NA</v>
      </c>
      <c r="I38" t="str">
        <f t="shared" si="3"/>
        <v>NA</v>
      </c>
      <c r="K38" t="str">
        <f t="shared" si="3"/>
        <v>NA</v>
      </c>
      <c r="M38">
        <f t="shared" si="3"/>
        <v>4.2700000000000002E-2</v>
      </c>
      <c r="O38" t="str">
        <f t="shared" si="3"/>
        <v>NA</v>
      </c>
      <c r="Q38" t="str">
        <f t="shared" si="3"/>
        <v>NA</v>
      </c>
      <c r="S38" t="str">
        <f t="shared" si="3"/>
        <v>NA</v>
      </c>
      <c r="U38" t="str">
        <f t="shared" si="3"/>
        <v>NA</v>
      </c>
      <c r="W38" t="str">
        <f t="shared" si="3"/>
        <v>NA</v>
      </c>
      <c r="Y38" t="str">
        <f t="shared" si="3"/>
        <v>NA</v>
      </c>
      <c r="AA38" t="str">
        <f t="shared" si="3"/>
        <v>NA</v>
      </c>
      <c r="AC38" s="6">
        <f>MIN(E38:AA38)</f>
        <v>4.2700000000000002E-2</v>
      </c>
      <c r="AD38" s="7">
        <f>MAXA(E38:AA38)</f>
        <v>4.2700000000000002E-2</v>
      </c>
      <c r="AE38" s="18">
        <f>AD38-AC38</f>
        <v>0</v>
      </c>
    </row>
    <row r="39" spans="2:31" ht="15" customHeight="1" thickBot="1" x14ac:dyDescent="0.3">
      <c r="B39">
        <v>4</v>
      </c>
      <c r="E39" s="2" t="s">
        <v>3</v>
      </c>
      <c r="F39" s="2"/>
      <c r="G39" s="2" t="s">
        <v>3</v>
      </c>
      <c r="H39" s="2"/>
      <c r="I39" s="2" t="s">
        <v>3</v>
      </c>
      <c r="J39" s="2"/>
      <c r="K39" s="2" t="s">
        <v>4</v>
      </c>
      <c r="L39" s="2"/>
      <c r="M39" s="2" t="s">
        <v>3</v>
      </c>
      <c r="N39" s="2"/>
      <c r="O39" s="2" t="s">
        <v>4</v>
      </c>
      <c r="P39" s="2"/>
      <c r="Q39" s="2" t="s">
        <v>3</v>
      </c>
      <c r="R39" s="2"/>
      <c r="S39" s="2" t="s">
        <v>4</v>
      </c>
      <c r="T39" s="2"/>
      <c r="U39" s="2" t="s">
        <v>3</v>
      </c>
      <c r="V39" s="2"/>
      <c r="W39" s="2" t="s">
        <v>4</v>
      </c>
      <c r="X39" s="2"/>
      <c r="Y39" s="2" t="s">
        <v>3</v>
      </c>
      <c r="Z39" s="2"/>
      <c r="AA39" s="2" t="s">
        <v>4</v>
      </c>
      <c r="AB39" s="2"/>
    </row>
    <row r="40" spans="2:31" ht="15.75" thickBot="1" x14ac:dyDescent="0.3">
      <c r="B40" s="44" t="s">
        <v>2</v>
      </c>
      <c r="C40" s="45"/>
      <c r="D40" s="45">
        <v>1</v>
      </c>
      <c r="E40" s="45">
        <v>0.73799999999999999</v>
      </c>
      <c r="F40" s="45"/>
      <c r="G40" s="45">
        <v>0.32600000000000001</v>
      </c>
      <c r="H40" s="46" t="s">
        <v>10</v>
      </c>
      <c r="I40" s="45">
        <v>0.23599999999999999</v>
      </c>
      <c r="J40" s="46" t="s">
        <v>11</v>
      </c>
      <c r="K40" s="45"/>
      <c r="L40" s="45"/>
      <c r="M40" s="45">
        <v>0.23599999999999999</v>
      </c>
      <c r="N40" s="47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spans="2:31" ht="15.75" thickBot="1" x14ac:dyDescent="0.3">
      <c r="B41" s="44"/>
      <c r="C41" s="45"/>
      <c r="D41" s="45">
        <v>2</v>
      </c>
      <c r="E41" s="45">
        <v>0.373</v>
      </c>
      <c r="F41" s="45"/>
      <c r="G41" s="45">
        <v>0.25</v>
      </c>
      <c r="H41" s="46"/>
      <c r="I41" s="45">
        <v>0.16600000000000001</v>
      </c>
      <c r="J41" s="46"/>
      <c r="K41" s="45"/>
      <c r="L41" s="45"/>
      <c r="M41" s="45">
        <v>0.16600000000000001</v>
      </c>
      <c r="N41" s="47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spans="2:31" ht="15.75" thickBot="1" x14ac:dyDescent="0.3">
      <c r="B42" s="44"/>
      <c r="C42" s="45"/>
      <c r="D42" s="45">
        <v>3</v>
      </c>
      <c r="E42" s="45">
        <v>0.309</v>
      </c>
      <c r="F42" s="45"/>
      <c r="G42" s="45">
        <v>0.26100000000000001</v>
      </c>
      <c r="H42" s="46"/>
      <c r="I42" s="45">
        <v>0.16400000000000001</v>
      </c>
      <c r="J42" s="46"/>
      <c r="K42" s="45"/>
      <c r="L42" s="45"/>
      <c r="M42" s="45">
        <v>0.16400000000000001</v>
      </c>
      <c r="N42" s="47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 spans="2:31" ht="15.75" thickBot="1" x14ac:dyDescent="0.3">
      <c r="B43" s="44"/>
      <c r="C43" s="45"/>
      <c r="D43" s="45">
        <v>4</v>
      </c>
      <c r="E43" s="45">
        <v>0.34200000000000003</v>
      </c>
      <c r="F43" s="45"/>
      <c r="G43" s="45">
        <v>0.34200000000000003</v>
      </c>
      <c r="H43" s="46"/>
      <c r="I43" s="45">
        <v>0.151</v>
      </c>
      <c r="J43" s="46"/>
      <c r="K43" s="45"/>
      <c r="L43" s="45"/>
      <c r="M43" s="45">
        <v>0.151</v>
      </c>
      <c r="N43" s="47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spans="2:31" ht="15.75" thickBot="1" x14ac:dyDescent="0.3">
      <c r="B44" s="44"/>
      <c r="C44" s="45"/>
      <c r="D44" s="45">
        <v>5</v>
      </c>
      <c r="E44" s="45">
        <v>0.31</v>
      </c>
      <c r="F44" s="45"/>
      <c r="G44" s="45">
        <v>0.251</v>
      </c>
      <c r="H44" s="46"/>
      <c r="I44" s="45">
        <v>0.218</v>
      </c>
      <c r="J44" s="46"/>
      <c r="K44" s="45"/>
      <c r="L44" s="45"/>
      <c r="M44" s="45">
        <v>0.218</v>
      </c>
      <c r="N44" s="47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 spans="2:31" ht="15.75" thickBot="1" x14ac:dyDescent="0.3">
      <c r="B45" s="44"/>
      <c r="C45" s="45"/>
      <c r="D45" s="45">
        <v>6</v>
      </c>
      <c r="E45" s="45">
        <v>0.33400000000000002</v>
      </c>
      <c r="F45" s="45"/>
      <c r="G45" s="45">
        <v>0.245</v>
      </c>
      <c r="H45" s="46"/>
      <c r="I45" s="45">
        <v>0.16500000000000001</v>
      </c>
      <c r="J45" s="46"/>
      <c r="K45" s="45"/>
      <c r="L45" s="45"/>
      <c r="M45" s="45">
        <v>0.16500000000000001</v>
      </c>
      <c r="N45" s="47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 spans="2:31" ht="15.75" thickBot="1" x14ac:dyDescent="0.3">
      <c r="B46" s="44"/>
      <c r="C46" s="45"/>
      <c r="D46" s="45">
        <v>7</v>
      </c>
      <c r="E46" s="45">
        <v>0.31900000000000001</v>
      </c>
      <c r="F46" s="45"/>
      <c r="G46" s="45">
        <v>0.246</v>
      </c>
      <c r="H46" s="46"/>
      <c r="I46" s="45">
        <v>0.14699999999999999</v>
      </c>
      <c r="J46" s="46"/>
      <c r="K46" s="45"/>
      <c r="L46" s="45"/>
      <c r="M46" s="45">
        <v>0.14699999999999999</v>
      </c>
      <c r="N46" s="47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 spans="2:31" ht="15.75" thickBot="1" x14ac:dyDescent="0.3">
      <c r="B47" s="44"/>
      <c r="C47" s="45"/>
      <c r="D47" s="45">
        <v>8</v>
      </c>
      <c r="E47" s="45">
        <v>0.31</v>
      </c>
      <c r="F47" s="45"/>
      <c r="G47" s="45">
        <v>0.246</v>
      </c>
      <c r="H47" s="46"/>
      <c r="I47" s="45">
        <v>0.156</v>
      </c>
      <c r="J47" s="46"/>
      <c r="K47" s="45"/>
      <c r="L47" s="45"/>
      <c r="M47" s="45">
        <v>0.156</v>
      </c>
      <c r="N47" s="47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spans="2:31" ht="15.75" thickBot="1" x14ac:dyDescent="0.3">
      <c r="B48" s="44"/>
      <c r="C48" s="45"/>
      <c r="D48" s="45">
        <v>9</v>
      </c>
      <c r="E48" s="45">
        <v>0.32500000000000001</v>
      </c>
      <c r="F48" s="45"/>
      <c r="G48" s="45">
        <v>0.29099999999999998</v>
      </c>
      <c r="H48" s="46"/>
      <c r="I48" s="45">
        <v>0.14799999999999999</v>
      </c>
      <c r="J48" s="46"/>
      <c r="K48" s="45"/>
      <c r="L48" s="45"/>
      <c r="M48" s="45">
        <v>0.14799999999999999</v>
      </c>
      <c r="N48" s="47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spans="2:31" ht="15.75" thickBot="1" x14ac:dyDescent="0.3">
      <c r="B49" s="44"/>
      <c r="C49" s="45"/>
      <c r="D49" s="45">
        <v>10</v>
      </c>
      <c r="E49" s="45">
        <v>0.32400000000000001</v>
      </c>
      <c r="F49" s="45"/>
      <c r="G49" s="45">
        <v>0.27700000000000002</v>
      </c>
      <c r="H49" s="46"/>
      <c r="I49" s="45">
        <v>0.159</v>
      </c>
      <c r="J49" s="46"/>
      <c r="K49" s="45"/>
      <c r="L49" s="45"/>
      <c r="M49" s="45">
        <v>0.159</v>
      </c>
      <c r="N49" s="47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2:31" x14ac:dyDescent="0.25">
      <c r="C50" s="1" t="s">
        <v>6</v>
      </c>
      <c r="D50" s="1"/>
      <c r="E50">
        <f>IFERROR(AVERAGE(E40:E49),"NA")</f>
        <v>0.36840000000000001</v>
      </c>
      <c r="G50">
        <f t="shared" ref="G50:AA50" si="4">IFERROR(AVERAGE(G40:G49),"NA")</f>
        <v>0.27350000000000002</v>
      </c>
      <c r="I50">
        <f t="shared" si="4"/>
        <v>0.17099999999999999</v>
      </c>
      <c r="K50" t="str">
        <f t="shared" si="4"/>
        <v>NA</v>
      </c>
      <c r="M50">
        <f t="shared" si="4"/>
        <v>0.17099999999999999</v>
      </c>
      <c r="O50" t="str">
        <f t="shared" si="4"/>
        <v>NA</v>
      </c>
      <c r="Q50" t="str">
        <f t="shared" si="4"/>
        <v>NA</v>
      </c>
      <c r="S50" t="str">
        <f t="shared" si="4"/>
        <v>NA</v>
      </c>
      <c r="U50" t="str">
        <f t="shared" si="4"/>
        <v>NA</v>
      </c>
      <c r="W50" t="str">
        <f t="shared" si="4"/>
        <v>NA</v>
      </c>
      <c r="Y50" t="str">
        <f t="shared" si="4"/>
        <v>NA</v>
      </c>
      <c r="AA50" t="str">
        <f t="shared" si="4"/>
        <v>NA</v>
      </c>
      <c r="AC50" s="6">
        <f>MIN(E50:AA50)</f>
        <v>0.17099999999999999</v>
      </c>
      <c r="AD50" s="7">
        <f>MAXA(E50:AA50)</f>
        <v>0.36840000000000001</v>
      </c>
      <c r="AE50" s="18">
        <f>AD50-AC50</f>
        <v>0.19740000000000002</v>
      </c>
    </row>
    <row r="51" spans="2:31" ht="15.75" thickBot="1" x14ac:dyDescent="0.3"/>
    <row r="52" spans="2:31" x14ac:dyDescent="0.25">
      <c r="C52" s="9" t="s">
        <v>8</v>
      </c>
      <c r="D52" s="10"/>
      <c r="E52" s="11">
        <f>MAXA(E14,E26,E38,E50)</f>
        <v>0.36840000000000001</v>
      </c>
      <c r="F52" s="11"/>
      <c r="G52" s="11">
        <f t="shared" ref="G52:AA52" si="5">MAXA(G14,G26,G38,G50)</f>
        <v>0.35000000000000003</v>
      </c>
      <c r="H52" s="11"/>
      <c r="I52" s="11">
        <f t="shared" si="5"/>
        <v>0.34689999999999999</v>
      </c>
      <c r="J52" s="11"/>
      <c r="K52" s="11">
        <f t="shared" si="5"/>
        <v>0.31780000000000008</v>
      </c>
      <c r="L52" s="11"/>
      <c r="M52" s="11">
        <f t="shared" si="5"/>
        <v>0.20249999999999999</v>
      </c>
      <c r="N52" s="11"/>
      <c r="O52" s="11">
        <f t="shared" si="5"/>
        <v>0.54169999999999996</v>
      </c>
      <c r="P52" s="11"/>
      <c r="Q52" s="11">
        <f t="shared" si="5"/>
        <v>0.54169999999999996</v>
      </c>
      <c r="R52" s="11"/>
      <c r="S52" s="11">
        <f t="shared" si="5"/>
        <v>0</v>
      </c>
      <c r="T52" s="11"/>
      <c r="U52" s="11">
        <f t="shared" si="5"/>
        <v>0</v>
      </c>
      <c r="V52" s="11"/>
      <c r="W52" s="11">
        <f t="shared" si="5"/>
        <v>0</v>
      </c>
      <c r="X52" s="11"/>
      <c r="Y52" s="11">
        <f t="shared" si="5"/>
        <v>0</v>
      </c>
      <c r="Z52" s="11"/>
      <c r="AA52" s="12">
        <f t="shared" si="5"/>
        <v>0</v>
      </c>
      <c r="AB52" s="23"/>
    </row>
    <row r="53" spans="2:31" ht="15.75" thickBot="1" x14ac:dyDescent="0.3">
      <c r="C53" s="13"/>
      <c r="D53" s="14"/>
      <c r="E53" s="15" t="str">
        <f>IF(E52=E14,"INICIO",IF(E52=E26,"ANCLA",IF(E52=E38,"INSPEC",IF(E52=E50,"JUICIO","ERROR"))))</f>
        <v>JUICIO</v>
      </c>
      <c r="F53" s="15"/>
      <c r="G53" s="15" t="str">
        <f t="shared" ref="G53:AA53" si="6">IF(G52=G14,"INICIO",IF(G52=G26,"ANCLA",IF(G52=G38,"INSPEC",IF(G52=G50,"JUICIO","ERROR"))))</f>
        <v>ANCLA</v>
      </c>
      <c r="H53" s="15"/>
      <c r="I53" s="15" t="str">
        <f t="shared" si="6"/>
        <v>INICIO</v>
      </c>
      <c r="J53" s="15"/>
      <c r="K53" s="15" t="str">
        <f t="shared" si="6"/>
        <v>INICIO</v>
      </c>
      <c r="L53" s="15"/>
      <c r="M53" s="15" t="str">
        <f t="shared" si="6"/>
        <v>ANCLA</v>
      </c>
      <c r="N53" s="15"/>
      <c r="O53" s="15" t="str">
        <f t="shared" si="6"/>
        <v>INICIO</v>
      </c>
      <c r="P53" s="15"/>
      <c r="Q53" s="15" t="str">
        <f t="shared" si="6"/>
        <v>INICIO</v>
      </c>
      <c r="R53" s="15"/>
      <c r="S53" s="15" t="str">
        <f t="shared" si="6"/>
        <v>ERROR</v>
      </c>
      <c r="T53" s="15"/>
      <c r="U53" s="15" t="str">
        <f t="shared" si="6"/>
        <v>ERROR</v>
      </c>
      <c r="V53" s="15"/>
      <c r="W53" s="15" t="str">
        <f t="shared" si="6"/>
        <v>ERROR</v>
      </c>
      <c r="X53" s="15"/>
      <c r="Y53" s="15" t="str">
        <f t="shared" si="6"/>
        <v>ERROR</v>
      </c>
      <c r="Z53" s="15"/>
      <c r="AA53" s="16" t="str">
        <f t="shared" si="6"/>
        <v>ERROR</v>
      </c>
      <c r="AB53" s="24"/>
    </row>
    <row r="54" spans="2:31" ht="15" customHeight="1" x14ac:dyDescent="0.25">
      <c r="E54">
        <f>MINA(E14,E26,E38,E50)</f>
        <v>4.2700000000000002E-2</v>
      </c>
      <c r="G54">
        <f>MINA(G14,G26,G38,G50)</f>
        <v>0</v>
      </c>
      <c r="H54" s="19"/>
      <c r="I54">
        <f>MINA(I14,I26,I38,I50)</f>
        <v>0</v>
      </c>
      <c r="J54" s="21"/>
      <c r="K54">
        <f>MINA(K14,K26,K38,K50)</f>
        <v>0</v>
      </c>
      <c r="M54">
        <f>MINA(M14,M26,M38,M50)</f>
        <v>4.2700000000000002E-2</v>
      </c>
      <c r="O54">
        <f>MINA(O14,O26,O38,O50)</f>
        <v>0</v>
      </c>
      <c r="Q54">
        <f>MINA(Q14,Q26,Q38,Q50)</f>
        <v>0</v>
      </c>
      <c r="S54">
        <f>MINA(S14,S26,S38,S50)</f>
        <v>0</v>
      </c>
      <c r="U54">
        <f>MINA(U14,U26,U38,U50)</f>
        <v>0</v>
      </c>
      <c r="W54">
        <f>MINA(W14,W26,W38,W50)</f>
        <v>0</v>
      </c>
      <c r="Y54">
        <f>MINA(Y14,Y26,Y38,Y50)</f>
        <v>0</v>
      </c>
      <c r="AA54">
        <f>MINA(AA14,AA26,AA38,AA50)</f>
        <v>0</v>
      </c>
    </row>
    <row r="55" spans="2:31" x14ac:dyDescent="0.25">
      <c r="E55">
        <f>E52-E54</f>
        <v>0.32569999999999999</v>
      </c>
      <c r="G55">
        <f>G52-G54</f>
        <v>0.35000000000000003</v>
      </c>
      <c r="H55" s="20"/>
      <c r="I55">
        <f>I52-I54</f>
        <v>0.34689999999999999</v>
      </c>
      <c r="J55" s="20"/>
      <c r="K55">
        <f>K52-K54</f>
        <v>0.31780000000000008</v>
      </c>
      <c r="M55">
        <f>M52-M54</f>
        <v>0.1598</v>
      </c>
      <c r="O55">
        <f>O52-O54</f>
        <v>0.54169999999999996</v>
      </c>
      <c r="Q55">
        <f>Q52-Q54</f>
        <v>0.54169999999999996</v>
      </c>
      <c r="S55">
        <f>S52-S54</f>
        <v>0</v>
      </c>
      <c r="U55">
        <f>U52-U54</f>
        <v>0</v>
      </c>
      <c r="W55">
        <f>W52-W54</f>
        <v>0</v>
      </c>
      <c r="Y55">
        <f>Y52-Y54</f>
        <v>0</v>
      </c>
      <c r="AA55">
        <f>AA52-AA54</f>
        <v>0</v>
      </c>
    </row>
    <row r="56" spans="2:31" x14ac:dyDescent="0.25">
      <c r="G56" s="38"/>
      <c r="H56" s="20"/>
      <c r="I56" s="38"/>
      <c r="J56" s="20"/>
    </row>
    <row r="57" spans="2:31" x14ac:dyDescent="0.25">
      <c r="G57" s="38"/>
      <c r="H57" s="20"/>
      <c r="I57" s="38"/>
      <c r="J57" s="20"/>
    </row>
    <row r="58" spans="2:31" x14ac:dyDescent="0.25">
      <c r="G58" s="38"/>
      <c r="H58" s="20"/>
      <c r="I58" s="38"/>
      <c r="J58" s="20"/>
    </row>
    <row r="59" spans="2:31" x14ac:dyDescent="0.25">
      <c r="G59" s="38"/>
      <c r="H59" s="20"/>
      <c r="I59" s="38"/>
      <c r="J59" s="20"/>
    </row>
    <row r="60" spans="2:31" x14ac:dyDescent="0.25">
      <c r="G60" s="38"/>
      <c r="H60" s="20"/>
      <c r="I60" s="38"/>
      <c r="J60" s="20"/>
    </row>
    <row r="61" spans="2:31" x14ac:dyDescent="0.25">
      <c r="G61" s="38"/>
      <c r="H61" s="20"/>
      <c r="I61" s="38"/>
      <c r="J61" s="20"/>
    </row>
    <row r="62" spans="2:31" x14ac:dyDescent="0.25">
      <c r="G62" s="38"/>
      <c r="H62" s="20"/>
      <c r="I62" s="38"/>
      <c r="J62" s="20"/>
    </row>
    <row r="63" spans="2:31" x14ac:dyDescent="0.25">
      <c r="G63" s="38"/>
      <c r="H63" s="20"/>
      <c r="I63" s="38"/>
      <c r="J63" s="20"/>
    </row>
    <row r="64" spans="2:31" x14ac:dyDescent="0.25">
      <c r="G64" s="38"/>
      <c r="H64" s="20"/>
      <c r="I64" s="38"/>
      <c r="J64" s="20"/>
    </row>
    <row r="65" spans="7:10" x14ac:dyDescent="0.25">
      <c r="G65" s="38"/>
      <c r="H65" s="20"/>
      <c r="I65" s="38"/>
      <c r="J65" s="20"/>
    </row>
    <row r="66" spans="7:10" x14ac:dyDescent="0.25">
      <c r="G66" s="38"/>
      <c r="H66" s="20"/>
      <c r="I66" s="38"/>
      <c r="J66" s="20"/>
    </row>
    <row r="67" spans="7:10" x14ac:dyDescent="0.25">
      <c r="G67" s="38"/>
      <c r="H67" s="20"/>
      <c r="I67" s="38"/>
      <c r="J67" s="20"/>
    </row>
  </sheetData>
  <mergeCells count="25">
    <mergeCell ref="N16:N25"/>
    <mergeCell ref="N4:N13"/>
    <mergeCell ref="P4:P13"/>
    <mergeCell ref="H4:H13"/>
    <mergeCell ref="L4:L13"/>
    <mergeCell ref="N40:N49"/>
    <mergeCell ref="J40:J49"/>
    <mergeCell ref="H40:H49"/>
    <mergeCell ref="J4:J13"/>
    <mergeCell ref="F16:F25"/>
    <mergeCell ref="H16:H25"/>
    <mergeCell ref="J16:J25"/>
    <mergeCell ref="L16:L25"/>
    <mergeCell ref="C50:D50"/>
    <mergeCell ref="C52:D53"/>
    <mergeCell ref="F4:F13"/>
    <mergeCell ref="B4:B13"/>
    <mergeCell ref="B16:B25"/>
    <mergeCell ref="B28:B37"/>
    <mergeCell ref="B40:B49"/>
    <mergeCell ref="B1:D1"/>
    <mergeCell ref="C14:D14"/>
    <mergeCell ref="C2:D2"/>
    <mergeCell ref="C26:D26"/>
    <mergeCell ref="C38:D38"/>
  </mergeCells>
  <conditionalFormatting sqref="E3:AB3">
    <cfRule type="cellIs" dxfId="16" priority="26" operator="equal">
      <formula>"CPU"</formula>
    </cfRule>
    <cfRule type="cellIs" dxfId="15" priority="27" operator="equal">
      <formula>"GPU"</formula>
    </cfRule>
  </conditionalFormatting>
  <conditionalFormatting sqref="E39:AB39">
    <cfRule type="cellIs" dxfId="14" priority="18" operator="equal">
      <formula>"CPU"</formula>
    </cfRule>
    <cfRule type="cellIs" dxfId="13" priority="19" operator="equal">
      <formula>"GPU"</formula>
    </cfRule>
  </conditionalFormatting>
  <conditionalFormatting sqref="E15:AB15">
    <cfRule type="cellIs" dxfId="12" priority="22" operator="equal">
      <formula>"CPU"</formula>
    </cfRule>
    <cfRule type="cellIs" dxfId="11" priority="23" operator="equal">
      <formula>"GPU"</formula>
    </cfRule>
  </conditionalFormatting>
  <conditionalFormatting sqref="E27:AB27">
    <cfRule type="cellIs" dxfId="10" priority="20" operator="equal">
      <formula>"CPU"</formula>
    </cfRule>
    <cfRule type="cellIs" dxfId="9" priority="21" operator="equal">
      <formula>"GPU"</formula>
    </cfRule>
  </conditionalFormatting>
  <conditionalFormatting sqref="E14:G14 I14:K14 M14:AB14 M16:M25">
    <cfRule type="cellIs" dxfId="8" priority="16" operator="equal">
      <formula>$AC$14</formula>
    </cfRule>
    <cfRule type="cellIs" dxfId="7" priority="17" operator="equal">
      <formula>$AD$14</formula>
    </cfRule>
  </conditionalFormatting>
  <conditionalFormatting sqref="E26:AB26">
    <cfRule type="cellIs" dxfId="6" priority="12" operator="equal">
      <formula>$AC$26</formula>
    </cfRule>
    <cfRule type="cellIs" dxfId="5" priority="13" operator="equal">
      <formula>$AD$26</formula>
    </cfRule>
  </conditionalFormatting>
  <conditionalFormatting sqref="E38:AB38">
    <cfRule type="cellIs" dxfId="4" priority="8" operator="equal">
      <formula>$AC$38</formula>
    </cfRule>
    <cfRule type="cellIs" dxfId="3" priority="9" operator="equal">
      <formula>$AD$38</formula>
    </cfRule>
  </conditionalFormatting>
  <conditionalFormatting sqref="E50:AB50">
    <cfRule type="cellIs" dxfId="2" priority="4" operator="equal">
      <formula>$AC$50</formula>
    </cfRule>
    <cfRule type="cellIs" dxfId="1" priority="5" operator="equal">
      <formula>$AD$50</formula>
    </cfRule>
  </conditionalFormatting>
  <conditionalFormatting sqref="E53:AB53">
    <cfRule type="cellIs" dxfId="0" priority="1" operator="equal">
      <formula>"ERROR"</formula>
    </cfRule>
  </conditionalFormatting>
  <dataValidations count="1">
    <dataValidation type="list" allowBlank="1" showInputMessage="1" showErrorMessage="1" sqref="E3:AB3 E39:AB39 E27:AB27 E15:AB15">
      <formula1>$A$2:$A$3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85" zoomScaleNormal="85" workbookViewId="0">
      <selection activeCell="K9" sqref="K9"/>
    </sheetView>
  </sheetViews>
  <sheetFormatPr baseColWidth="10" defaultRowHeight="15" x14ac:dyDescent="0.25"/>
  <cols>
    <col min="1" max="1" width="13.5703125" bestFit="1" customWidth="1"/>
    <col min="2" max="3" width="18.28515625" bestFit="1" customWidth="1"/>
    <col min="4" max="7" width="24.140625" bestFit="1" customWidth="1"/>
    <col min="8" max="8" width="18.28515625" bestFit="1" customWidth="1"/>
    <col min="9" max="9" width="24.140625" bestFit="1" customWidth="1"/>
  </cols>
  <sheetData>
    <row r="1" spans="1:9" ht="21" x14ac:dyDescent="0.35">
      <c r="B1" s="53" t="s">
        <v>17</v>
      </c>
      <c r="C1" s="53"/>
      <c r="D1" s="53"/>
      <c r="E1" s="53"/>
      <c r="F1" s="53"/>
      <c r="G1" s="53"/>
      <c r="H1" s="53"/>
      <c r="I1" s="53"/>
    </row>
    <row r="2" spans="1:9" x14ac:dyDescent="0.25">
      <c r="B2" t="s">
        <v>18</v>
      </c>
      <c r="C2" t="s">
        <v>25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33</v>
      </c>
    </row>
    <row r="3" spans="1:9" x14ac:dyDescent="0.25">
      <c r="A3" t="s">
        <v>41</v>
      </c>
      <c r="B3" t="s">
        <v>43</v>
      </c>
      <c r="C3" t="s">
        <v>43</v>
      </c>
      <c r="D3" t="s">
        <v>42</v>
      </c>
      <c r="E3" t="s">
        <v>42</v>
      </c>
      <c r="F3" t="s">
        <v>42</v>
      </c>
      <c r="G3" t="s">
        <v>42</v>
      </c>
      <c r="H3" t="s">
        <v>43</v>
      </c>
      <c r="I3" t="s">
        <v>42</v>
      </c>
    </row>
    <row r="4" spans="1:9" x14ac:dyDescent="0.25">
      <c r="A4" t="s">
        <v>35</v>
      </c>
      <c r="B4" t="s">
        <v>26</v>
      </c>
      <c r="C4" t="s">
        <v>27</v>
      </c>
      <c r="D4" s="52" t="s">
        <v>28</v>
      </c>
      <c r="E4" s="17" t="s">
        <v>29</v>
      </c>
      <c r="F4" s="17" t="s">
        <v>30</v>
      </c>
      <c r="G4" s="17" t="s">
        <v>31</v>
      </c>
      <c r="H4" t="s">
        <v>32</v>
      </c>
      <c r="I4" t="s">
        <v>34</v>
      </c>
    </row>
    <row r="5" spans="1:9" x14ac:dyDescent="0.25">
      <c r="B5" t="s">
        <v>24</v>
      </c>
      <c r="C5" t="s">
        <v>24</v>
      </c>
      <c r="D5" t="s">
        <v>37</v>
      </c>
      <c r="E5" t="s">
        <v>39</v>
      </c>
      <c r="F5" t="s">
        <v>40</v>
      </c>
      <c r="G5" t="s">
        <v>40</v>
      </c>
      <c r="H5" t="s">
        <v>40</v>
      </c>
      <c r="I5" t="s">
        <v>24</v>
      </c>
    </row>
    <row r="6" spans="1:9" x14ac:dyDescent="0.25">
      <c r="A6">
        <v>1</v>
      </c>
      <c r="B6">
        <v>8.6999999999999994E-2</v>
      </c>
      <c r="C6">
        <v>0.09</v>
      </c>
      <c r="D6">
        <v>0.16600000000000001</v>
      </c>
      <c r="E6">
        <v>0.17100000000000001</v>
      </c>
      <c r="F6">
        <v>0.2</v>
      </c>
      <c r="G6">
        <v>0.21199999999999999</v>
      </c>
      <c r="H6">
        <v>0.32</v>
      </c>
      <c r="I6">
        <v>0.60699999999999998</v>
      </c>
    </row>
    <row r="7" spans="1:9" x14ac:dyDescent="0.25">
      <c r="A7">
        <v>2</v>
      </c>
      <c r="B7">
        <v>8.8999999999999996E-2</v>
      </c>
      <c r="C7">
        <v>9.0999999999999998E-2</v>
      </c>
      <c r="D7">
        <v>0.161</v>
      </c>
      <c r="E7">
        <v>0.16300000000000001</v>
      </c>
      <c r="F7">
        <v>0.217</v>
      </c>
      <c r="G7">
        <v>0.27300000000000002</v>
      </c>
      <c r="H7">
        <v>0.314</v>
      </c>
      <c r="I7">
        <v>0.59899999999999998</v>
      </c>
    </row>
    <row r="8" spans="1:9" x14ac:dyDescent="0.25">
      <c r="A8">
        <v>3</v>
      </c>
      <c r="B8">
        <v>9.1999999999999998E-2</v>
      </c>
      <c r="C8">
        <v>8.6999999999999994E-2</v>
      </c>
      <c r="D8">
        <v>0.16400000000000001</v>
      </c>
      <c r="E8">
        <v>0.23100000000000001</v>
      </c>
      <c r="F8">
        <v>0.20399999999999999</v>
      </c>
      <c r="G8">
        <v>0.215</v>
      </c>
      <c r="H8">
        <v>0.313</v>
      </c>
      <c r="I8">
        <v>0.81699999999999995</v>
      </c>
    </row>
    <row r="9" spans="1:9" x14ac:dyDescent="0.25">
      <c r="A9">
        <v>4</v>
      </c>
      <c r="B9">
        <v>0.129</v>
      </c>
      <c r="C9">
        <v>0.09</v>
      </c>
      <c r="D9">
        <v>0.16300000000000001</v>
      </c>
      <c r="E9">
        <v>0.17699999999999999</v>
      </c>
      <c r="F9">
        <v>0.20899999999999999</v>
      </c>
      <c r="G9">
        <v>0.28000000000000003</v>
      </c>
      <c r="H9">
        <v>0.33400000000000002</v>
      </c>
      <c r="I9">
        <v>0.61299999999999999</v>
      </c>
    </row>
    <row r="10" spans="1:9" x14ac:dyDescent="0.25">
      <c r="A10">
        <v>5</v>
      </c>
      <c r="B10">
        <v>8.5999999999999993E-2</v>
      </c>
      <c r="C10">
        <v>9.2999999999999999E-2</v>
      </c>
      <c r="D10">
        <v>0.16</v>
      </c>
      <c r="E10">
        <v>0.158</v>
      </c>
      <c r="F10">
        <v>0.20699999999999999</v>
      </c>
      <c r="G10">
        <v>0.216</v>
      </c>
      <c r="H10">
        <v>0.33700000000000002</v>
      </c>
      <c r="I10">
        <v>0.60299999999999998</v>
      </c>
    </row>
    <row r="11" spans="1:9" x14ac:dyDescent="0.25">
      <c r="A11">
        <v>6</v>
      </c>
      <c r="B11">
        <v>0.123</v>
      </c>
      <c r="C11">
        <v>0.09</v>
      </c>
      <c r="D11">
        <v>0.18</v>
      </c>
      <c r="E11">
        <v>0.16400000000000001</v>
      </c>
      <c r="F11">
        <v>0.20200000000000001</v>
      </c>
      <c r="G11">
        <v>0.19400000000000001</v>
      </c>
      <c r="H11">
        <v>0.34399999999999997</v>
      </c>
      <c r="I11">
        <v>0.59899999999999998</v>
      </c>
    </row>
    <row r="12" spans="1:9" x14ac:dyDescent="0.25">
      <c r="A12">
        <v>7</v>
      </c>
      <c r="B12">
        <v>9.0999999999999998E-2</v>
      </c>
      <c r="C12">
        <v>9.2999999999999999E-2</v>
      </c>
      <c r="D12">
        <v>0.151</v>
      </c>
      <c r="E12">
        <v>0.19400000000000001</v>
      </c>
      <c r="F12">
        <v>0.20499999999999999</v>
      </c>
      <c r="G12">
        <v>0.20799999999999999</v>
      </c>
      <c r="H12">
        <v>0.317</v>
      </c>
      <c r="I12">
        <v>0.6</v>
      </c>
    </row>
    <row r="13" spans="1:9" x14ac:dyDescent="0.25">
      <c r="A13">
        <v>8</v>
      </c>
      <c r="B13">
        <v>8.4000000000000005E-2</v>
      </c>
      <c r="C13">
        <v>0.125</v>
      </c>
      <c r="D13">
        <v>0.16200000000000001</v>
      </c>
      <c r="E13">
        <v>0.23699999999999999</v>
      </c>
      <c r="F13">
        <v>0.215</v>
      </c>
      <c r="G13">
        <v>0.26300000000000001</v>
      </c>
      <c r="H13">
        <v>0.31900000000000001</v>
      </c>
      <c r="I13">
        <v>0.61399999999999999</v>
      </c>
    </row>
    <row r="14" spans="1:9" x14ac:dyDescent="0.25">
      <c r="A14">
        <v>9</v>
      </c>
      <c r="B14">
        <v>8.7999999999999995E-2</v>
      </c>
      <c r="C14">
        <v>9.8000000000000004E-2</v>
      </c>
      <c r="D14">
        <v>0.152</v>
      </c>
      <c r="E14">
        <v>0.152</v>
      </c>
      <c r="F14">
        <v>0.20100000000000001</v>
      </c>
      <c r="G14">
        <v>0.23200000000000001</v>
      </c>
      <c r="H14">
        <v>0.32800000000000001</v>
      </c>
      <c r="I14">
        <v>0.59599999999999997</v>
      </c>
    </row>
    <row r="15" spans="1:9" x14ac:dyDescent="0.25">
      <c r="A15">
        <v>10</v>
      </c>
      <c r="B15">
        <v>8.8999999999999996E-2</v>
      </c>
      <c r="C15">
        <v>0.113</v>
      </c>
      <c r="D15">
        <v>0.154</v>
      </c>
      <c r="E15">
        <v>0.153</v>
      </c>
      <c r="F15">
        <v>0.19900000000000001</v>
      </c>
      <c r="G15">
        <v>0.20599999999999999</v>
      </c>
      <c r="H15">
        <v>0.317</v>
      </c>
      <c r="I15">
        <v>0.61</v>
      </c>
    </row>
    <row r="16" spans="1:9" x14ac:dyDescent="0.25">
      <c r="A16">
        <v>11</v>
      </c>
      <c r="B16">
        <v>7.6999999999999999E-2</v>
      </c>
      <c r="C16">
        <v>0.151</v>
      </c>
      <c r="D16">
        <v>0.15</v>
      </c>
      <c r="E16">
        <v>0.18</v>
      </c>
      <c r="F16">
        <v>0.20399999999999999</v>
      </c>
      <c r="G16">
        <v>0.19700000000000001</v>
      </c>
      <c r="H16">
        <v>0.32700000000000001</v>
      </c>
      <c r="I16">
        <v>0.61699999999999999</v>
      </c>
    </row>
    <row r="17" spans="1:9" x14ac:dyDescent="0.25">
      <c r="A17">
        <v>12</v>
      </c>
      <c r="B17">
        <v>7.4999999999999997E-2</v>
      </c>
      <c r="C17">
        <v>9.2999999999999999E-2</v>
      </c>
      <c r="D17">
        <v>0.155</v>
      </c>
      <c r="E17">
        <v>0.188</v>
      </c>
      <c r="F17">
        <v>0.219</v>
      </c>
      <c r="G17">
        <v>0.20200000000000001</v>
      </c>
      <c r="H17">
        <v>0.33400000000000002</v>
      </c>
      <c r="I17">
        <v>0.61299999999999999</v>
      </c>
    </row>
    <row r="18" spans="1:9" x14ac:dyDescent="0.25">
      <c r="A18">
        <v>13</v>
      </c>
      <c r="B18">
        <v>7.4999999999999997E-2</v>
      </c>
      <c r="C18">
        <v>9.7000000000000003E-2</v>
      </c>
      <c r="D18">
        <v>0.17799999999999999</v>
      </c>
      <c r="E18">
        <v>0.159</v>
      </c>
      <c r="F18">
        <v>0.21099999999999999</v>
      </c>
      <c r="G18">
        <v>0.20100000000000001</v>
      </c>
      <c r="H18">
        <v>0.375</v>
      </c>
      <c r="I18">
        <v>0.746</v>
      </c>
    </row>
    <row r="19" spans="1:9" x14ac:dyDescent="0.25">
      <c r="A19">
        <v>14</v>
      </c>
      <c r="B19">
        <v>0.158</v>
      </c>
      <c r="C19">
        <v>0.09</v>
      </c>
      <c r="D19">
        <v>0.152</v>
      </c>
      <c r="E19">
        <v>0.153</v>
      </c>
      <c r="F19">
        <v>0.20599999999999999</v>
      </c>
      <c r="G19">
        <v>0.28699999999999998</v>
      </c>
      <c r="H19">
        <v>0.34</v>
      </c>
      <c r="I19">
        <v>0.60699999999999998</v>
      </c>
    </row>
    <row r="20" spans="1:9" x14ac:dyDescent="0.25">
      <c r="A20">
        <v>15</v>
      </c>
      <c r="B20">
        <v>0.11799999999999999</v>
      </c>
      <c r="C20">
        <v>9.5000000000000001E-2</v>
      </c>
      <c r="D20">
        <v>0.153</v>
      </c>
      <c r="E20">
        <v>0.157</v>
      </c>
      <c r="F20">
        <v>0.19700000000000001</v>
      </c>
      <c r="G20">
        <v>0.217</v>
      </c>
      <c r="H20">
        <v>0.31900000000000001</v>
      </c>
      <c r="I20">
        <v>0.60899999999999999</v>
      </c>
    </row>
    <row r="21" spans="1:9" x14ac:dyDescent="0.25">
      <c r="A21">
        <v>16</v>
      </c>
      <c r="B21">
        <v>8.7999999999999995E-2</v>
      </c>
      <c r="C21">
        <v>9.0999999999999998E-2</v>
      </c>
      <c r="D21">
        <v>0.153</v>
      </c>
      <c r="E21">
        <v>0.155</v>
      </c>
      <c r="F21">
        <v>0.214</v>
      </c>
      <c r="G21">
        <v>0.216</v>
      </c>
      <c r="H21">
        <v>0.316</v>
      </c>
      <c r="I21">
        <v>0.63300000000000001</v>
      </c>
    </row>
    <row r="22" spans="1:9" x14ac:dyDescent="0.25">
      <c r="A22">
        <v>17</v>
      </c>
      <c r="B22">
        <v>7.6999999999999999E-2</v>
      </c>
      <c r="C22">
        <v>8.6999999999999994E-2</v>
      </c>
      <c r="D22">
        <v>0.157</v>
      </c>
      <c r="E22">
        <v>0.223</v>
      </c>
      <c r="F22">
        <v>0.20499999999999999</v>
      </c>
      <c r="G22">
        <v>0.20799999999999999</v>
      </c>
      <c r="H22">
        <v>0.312</v>
      </c>
      <c r="I22">
        <v>0.59799999999999998</v>
      </c>
    </row>
    <row r="23" spans="1:9" x14ac:dyDescent="0.25">
      <c r="A23">
        <v>18</v>
      </c>
      <c r="B23">
        <v>8.5000000000000006E-2</v>
      </c>
      <c r="C23">
        <v>9.6000000000000002E-2</v>
      </c>
      <c r="D23">
        <v>0.155</v>
      </c>
      <c r="E23">
        <v>0.214</v>
      </c>
      <c r="F23">
        <v>0.21199999999999999</v>
      </c>
      <c r="G23">
        <v>0.216</v>
      </c>
      <c r="H23">
        <v>0.318</v>
      </c>
      <c r="I23">
        <v>0.60399999999999998</v>
      </c>
    </row>
    <row r="24" spans="1:9" x14ac:dyDescent="0.25">
      <c r="A24">
        <v>19</v>
      </c>
      <c r="B24">
        <v>8.3000000000000004E-2</v>
      </c>
      <c r="C24">
        <v>9.0999999999999998E-2</v>
      </c>
      <c r="D24">
        <v>0.151</v>
      </c>
      <c r="E24">
        <v>0.153</v>
      </c>
      <c r="F24">
        <v>0.2</v>
      </c>
      <c r="G24">
        <v>0.20699999999999999</v>
      </c>
      <c r="H24">
        <v>0.317</v>
      </c>
      <c r="I24">
        <v>0.59899999999999998</v>
      </c>
    </row>
    <row r="25" spans="1:9" x14ac:dyDescent="0.25">
      <c r="A25">
        <v>20</v>
      </c>
      <c r="B25">
        <v>9.4E-2</v>
      </c>
      <c r="C25">
        <v>9.9000000000000005E-2</v>
      </c>
      <c r="D25">
        <v>0.152</v>
      </c>
      <c r="E25">
        <v>0.159</v>
      </c>
      <c r="F25">
        <v>0.19800000000000001</v>
      </c>
      <c r="G25">
        <v>0.20200000000000001</v>
      </c>
      <c r="H25">
        <v>0.32400000000000001</v>
      </c>
      <c r="I25">
        <v>0.60099999999999998</v>
      </c>
    </row>
    <row r="26" spans="1:9" x14ac:dyDescent="0.25">
      <c r="A26" t="s">
        <v>36</v>
      </c>
      <c r="B26">
        <f>AVERAGE(B6:B25)</f>
        <v>9.4399999999999998E-2</v>
      </c>
      <c r="C26">
        <f t="shared" ref="C26:I26" si="0">AVERAGE(C6:C25)</f>
        <v>9.799999999999999E-2</v>
      </c>
      <c r="D26">
        <f t="shared" si="0"/>
        <v>0.15844999999999998</v>
      </c>
      <c r="E26">
        <f t="shared" si="0"/>
        <v>0.17704999999999999</v>
      </c>
      <c r="F26">
        <f t="shared" si="0"/>
        <v>0.20625000000000004</v>
      </c>
      <c r="G26">
        <f t="shared" si="0"/>
        <v>0.22259999999999999</v>
      </c>
      <c r="H26">
        <f>AVERAGE(H6:H25)</f>
        <v>0.32624999999999998</v>
      </c>
      <c r="I26">
        <f t="shared" si="0"/>
        <v>0.62424999999999997</v>
      </c>
    </row>
    <row r="27" spans="1:9" x14ac:dyDescent="0.25">
      <c r="A27" t="s">
        <v>46</v>
      </c>
      <c r="B27" t="s">
        <v>44</v>
      </c>
      <c r="C27" t="s">
        <v>44</v>
      </c>
      <c r="D27" t="s">
        <v>38</v>
      </c>
      <c r="E27" t="s">
        <v>44</v>
      </c>
      <c r="F27" t="s">
        <v>44</v>
      </c>
      <c r="G27" t="s">
        <v>45</v>
      </c>
      <c r="H27" t="s">
        <v>44</v>
      </c>
      <c r="I27" t="s">
        <v>44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LOPEZ FRANCO</dc:creator>
  <cp:lastModifiedBy>ERIC LOPEZ FRANCO</cp:lastModifiedBy>
  <dcterms:created xsi:type="dcterms:W3CDTF">2019-05-22T23:48:59Z</dcterms:created>
  <dcterms:modified xsi:type="dcterms:W3CDTF">2019-05-31T17:50:12Z</dcterms:modified>
</cp:coreProperties>
</file>