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analaura.montesdeoca\source\repos\obligatorio-montes-de-oca-rositto-silvera\Esfuerzo de Tareas\Entrega 4\"/>
    </mc:Choice>
  </mc:AlternateContent>
  <xr:revisionPtr revIDLastSave="0" documentId="13_ncr:1_{E728E18A-EF05-4561-AA49-7E3A8C60F3A4}" xr6:coauthVersionLast="47" xr6:coauthVersionMax="47" xr10:uidLastSave="{00000000-0000-0000-0000-000000000000}"/>
  <bookViews>
    <workbookView xWindow="-120" yWindow="-120" windowWidth="20730" windowHeight="11160" tabRatio="312" xr2:uid="{00000000-000D-0000-FFFF-FFFF00000000}"/>
  </bookViews>
  <sheets>
    <sheet name="Entrega 1" sheetId="1" r:id="rId1"/>
    <sheet name="Entrega 2" sheetId="4" r:id="rId2"/>
    <sheet name="Entrega 3" sheetId="2" r:id="rId3"/>
    <sheet name="Entrega 4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" i="1" l="1"/>
  <c r="B39" i="1"/>
  <c r="B38" i="1"/>
  <c r="G6" i="1"/>
  <c r="G7" i="1" s="1"/>
  <c r="F14" i="4"/>
  <c r="F13" i="4"/>
  <c r="C14" i="5"/>
  <c r="C13" i="5"/>
  <c r="C15" i="5" s="1"/>
  <c r="G9" i="5"/>
  <c r="F9" i="5"/>
  <c r="G4" i="5"/>
  <c r="G5" i="5"/>
  <c r="G6" i="5"/>
  <c r="G7" i="5"/>
  <c r="G8" i="5"/>
  <c r="G3" i="5"/>
  <c r="F8" i="5"/>
  <c r="F4" i="5"/>
  <c r="F5" i="5"/>
  <c r="F6" i="5"/>
  <c r="F7" i="5"/>
  <c r="F3" i="5"/>
  <c r="F2" i="5"/>
  <c r="G2" i="5"/>
  <c r="C24" i="2"/>
  <c r="C23" i="2"/>
  <c r="E12" i="4"/>
  <c r="F12" i="4"/>
  <c r="F22" i="2"/>
  <c r="G22" i="2"/>
  <c r="G21" i="2"/>
  <c r="F21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3" i="4"/>
  <c r="F4" i="4"/>
  <c r="F5" i="4"/>
  <c r="F6" i="4"/>
  <c r="F7" i="4"/>
  <c r="F8" i="4"/>
  <c r="F9" i="4"/>
  <c r="F10" i="4"/>
  <c r="F11" i="4"/>
  <c r="F2" i="4"/>
  <c r="E11" i="4"/>
  <c r="E3" i="4"/>
  <c r="E4" i="4"/>
  <c r="E5" i="4"/>
  <c r="E6" i="4"/>
  <c r="E7" i="4"/>
  <c r="E8" i="4"/>
  <c r="E9" i="4"/>
  <c r="E10" i="4"/>
  <c r="E2" i="4"/>
  <c r="H2" i="1"/>
  <c r="H3" i="1"/>
  <c r="H6" i="1" s="1"/>
  <c r="H4" i="1"/>
  <c r="H13" i="1"/>
  <c r="H14" i="1"/>
  <c r="H15" i="1"/>
  <c r="H16" i="1"/>
  <c r="H17" i="1"/>
  <c r="H26" i="1"/>
  <c r="H32" i="1" s="1"/>
  <c r="G34" i="1" s="1"/>
  <c r="H27" i="1"/>
  <c r="H28" i="1"/>
  <c r="H29" i="1"/>
  <c r="H30" i="1"/>
  <c r="C31" i="1"/>
  <c r="G30" i="1"/>
  <c r="F30" i="1"/>
  <c r="G29" i="1"/>
  <c r="F29" i="1"/>
  <c r="G28" i="1"/>
  <c r="F28" i="1"/>
  <c r="G27" i="1"/>
  <c r="G32" i="1" s="1"/>
  <c r="G33" i="1" s="1"/>
  <c r="F27" i="1"/>
  <c r="F26" i="1"/>
  <c r="G14" i="1"/>
  <c r="G15" i="1"/>
  <c r="G16" i="1"/>
  <c r="G17" i="1"/>
  <c r="F14" i="1"/>
  <c r="F15" i="1"/>
  <c r="F16" i="1"/>
  <c r="F17" i="1"/>
  <c r="F13" i="1"/>
  <c r="C18" i="1"/>
  <c r="C5" i="1"/>
  <c r="G8" i="1" l="1"/>
  <c r="H19" i="1"/>
  <c r="G21" i="1" s="1"/>
  <c r="G19" i="1"/>
  <c r="G20" i="1" s="1"/>
  <c r="C18" i="4"/>
  <c r="C19" i="4"/>
  <c r="C25" i="2"/>
  <c r="F16" i="4"/>
  <c r="G10" i="1"/>
  <c r="C20" i="4" l="1"/>
  <c r="G36" i="1"/>
  <c r="G23" i="1"/>
</calcChain>
</file>

<file path=xl/sharedStrings.xml><?xml version="1.0" encoding="utf-8"?>
<sst xmlns="http://schemas.openxmlformats.org/spreadsheetml/2006/main" count="161" uniqueCount="71">
  <si>
    <t>Horas</t>
  </si>
  <si>
    <t>Agregada</t>
  </si>
  <si>
    <t>En Proceso</t>
  </si>
  <si>
    <t>Finalizada</t>
  </si>
  <si>
    <t>2 horas</t>
  </si>
  <si>
    <t>Test Exploratorio de la aplicacion general</t>
  </si>
  <si>
    <t>1.5  horas</t>
  </si>
  <si>
    <t>Relevamiento de las Issues</t>
  </si>
  <si>
    <t>4 horas</t>
  </si>
  <si>
    <t>Lead Time (días)</t>
  </si>
  <si>
    <t>Test exploratorio de las Funcionalidades del Empleado y detección de Issues</t>
  </si>
  <si>
    <t>Total Esfuerzo (excepto tareas de Gestion)</t>
  </si>
  <si>
    <t>LeadTime</t>
  </si>
  <si>
    <t>CycleTime (días)</t>
  </si>
  <si>
    <t>Cycle Time (horas)</t>
  </si>
  <si>
    <t>CycleTime</t>
  </si>
  <si>
    <t>Cycletime/LeadTime</t>
  </si>
  <si>
    <t>Integrante 1</t>
  </si>
  <si>
    <t>Integrante 2</t>
  </si>
  <si>
    <t>Integrante 3</t>
  </si>
  <si>
    <t>test Exploratorio Funciones Dueño</t>
  </si>
  <si>
    <t>Test Exploratorio - Funciones Admin - Alta Invitaciones</t>
  </si>
  <si>
    <t>Test Exploratorio - Funciones Admin - Alta Farmacia</t>
  </si>
  <si>
    <t>Pruebas en PostMan de la Aplicación</t>
  </si>
  <si>
    <t>Creación de la Base de Datos desde el backup</t>
  </si>
  <si>
    <t>16/09/2023</t>
  </si>
  <si>
    <t>Tareas - Integrante 1</t>
  </si>
  <si>
    <t>Tareas - Integrante 2</t>
  </si>
  <si>
    <t>Tareas - Integrante 3</t>
  </si>
  <si>
    <t>Merge Ramas y Arreglos en Git</t>
  </si>
  <si>
    <t>Registro de Issues</t>
  </si>
  <si>
    <t>Testing y Registro de Issues</t>
  </si>
  <si>
    <t>Testing</t>
  </si>
  <si>
    <t>Testing Exploratorio</t>
  </si>
  <si>
    <t>17/09/2023</t>
  </si>
  <si>
    <t xml:space="preserve">CycleTime Entrega: </t>
  </si>
  <si>
    <t>Resumen:</t>
  </si>
  <si>
    <t>FlowEfficiency</t>
  </si>
  <si>
    <t>LeadTime Entrega:</t>
  </si>
  <si>
    <t>Desarrollo</t>
  </si>
  <si>
    <t>Reparacion de Bug Issue 11</t>
  </si>
  <si>
    <t>Reparacion de bug Issue 17</t>
  </si>
  <si>
    <t>Creada</t>
  </si>
  <si>
    <t>Configuracición del Pipline</t>
  </si>
  <si>
    <t>Correcciónn de  Bug issue 3</t>
  </si>
  <si>
    <t>Vínnculo  del Pipeline con el Tablero</t>
  </si>
  <si>
    <t>ISSUES - Análisis de Deuda técnica</t>
  </si>
  <si>
    <t>Pipeline y guia de automatización</t>
  </si>
  <si>
    <t>Control de versiones</t>
  </si>
  <si>
    <t>Tareas - Resumido</t>
  </si>
  <si>
    <t>Cycle Time</t>
  </si>
  <si>
    <t>Test Cases Implementation</t>
  </si>
  <si>
    <t>App Implementation Front</t>
  </si>
  <si>
    <t>Requirements Definitions</t>
  </si>
  <si>
    <t>Desarrollo, Test Cases Implementation</t>
  </si>
  <si>
    <t>22/10/2023</t>
  </si>
  <si>
    <t>16/10/2023</t>
  </si>
  <si>
    <t>21/10/2023</t>
  </si>
  <si>
    <t>23/10/2023</t>
  </si>
  <si>
    <t>Efuerzo (horas)</t>
  </si>
  <si>
    <t xml:space="preserve">Total esfuerzo: </t>
  </si>
  <si>
    <t>Esfuerzo (horas)</t>
  </si>
  <si>
    <t>29/10/2023</t>
  </si>
  <si>
    <t>28/10/2023</t>
  </si>
  <si>
    <t>Bugs 1</t>
  </si>
  <si>
    <t>Bugs 2</t>
  </si>
  <si>
    <t>Feature 2</t>
  </si>
  <si>
    <t>Feature 1</t>
  </si>
  <si>
    <t>Testing Integration - Selenium y Correccion de errores</t>
  </si>
  <si>
    <t>Testing - Selenium y BDD</t>
  </si>
  <si>
    <t>Testng Integration Selenium y grabaciones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</si>
</sst>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dd/mm/yyyy\ h:mm"/>
  </numFmts>
  <fonts count="8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u/>
      <sz val="10"/>
      <color rgb="FF000000"/>
      <name val="Arial"/>
      <family val="2"/>
      <scheme val="minor"/>
    </font>
    <font>
      <b/>
      <sz val="14"/>
      <color theme="0"/>
      <name val="Deja vu"/>
    </font>
    <font>
      <sz val="10"/>
      <name val="DejaVu Sans"/>
    </font>
    <font>
      <sz val="14"/>
      <color theme="0"/>
      <name val="Deja vu"/>
    </font>
    <font>
      <sz val="10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rgb="FFEA9999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164" fontId="1" fillId="0" borderId="1" xfId="0" applyNumberFormat="1" applyFont="1" applyBorder="1"/>
    <xf numFmtId="0" fontId="0" fillId="0" borderId="1" xfId="0" applyBorder="1"/>
    <xf numFmtId="165" fontId="1" fillId="0" borderId="1" xfId="0" applyNumberFormat="1" applyFont="1" applyBorder="1"/>
    <xf numFmtId="0" fontId="3" fillId="3" borderId="1" xfId="0" applyFont="1" applyFill="1" applyBorder="1"/>
    <xf numFmtId="0" fontId="1" fillId="0" borderId="0" xfId="0" applyFont="1"/>
    <xf numFmtId="0" fontId="3" fillId="0" borderId="1" xfId="0" applyFont="1" applyBorder="1"/>
    <xf numFmtId="0" fontId="4" fillId="0" borderId="2" xfId="0" applyFont="1" applyBorder="1" applyAlignment="1">
      <alignment vertical="center"/>
    </xf>
    <xf numFmtId="164" fontId="1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vertical="center"/>
    </xf>
    <xf numFmtId="164" fontId="4" fillId="0" borderId="1" xfId="0" applyNumberFormat="1" applyFont="1" applyBorder="1" applyAlignment="1">
      <alignment vertical="center"/>
    </xf>
    <xf numFmtId="2" fontId="4" fillId="0" borderId="1" xfId="0" applyNumberFormat="1" applyFont="1" applyBorder="1" applyAlignment="1">
      <alignment horizontal="right" vertical="center"/>
    </xf>
    <xf numFmtId="2" fontId="1" fillId="0" borderId="1" xfId="0" applyNumberFormat="1" applyFont="1" applyBorder="1"/>
    <xf numFmtId="0" fontId="5" fillId="2" borderId="1" xfId="0" applyFont="1" applyFill="1" applyBorder="1"/>
    <xf numFmtId="0" fontId="5" fillId="3" borderId="1" xfId="0" applyFont="1" applyFill="1" applyBorder="1"/>
    <xf numFmtId="0" fontId="6" fillId="0" borderId="1" xfId="0" applyFont="1" applyBorder="1"/>
    <xf numFmtId="0" fontId="6" fillId="3" borderId="1" xfId="0" applyFont="1" applyFill="1" applyBorder="1"/>
    <xf numFmtId="0" fontId="7" fillId="0" borderId="1" xfId="0" applyFont="1" applyBorder="1"/>
    <xf numFmtId="0" fontId="3" fillId="3" borderId="3" xfId="0" applyFont="1" applyFill="1" applyBorder="1"/>
    <xf numFmtId="22" fontId="0" fillId="0" borderId="1" xfId="0" applyNumberFormat="1" applyBorder="1"/>
    <xf numFmtId="14" fontId="0" fillId="0" borderId="1" xfId="0" applyNumberFormat="1" applyBorder="1"/>
    <xf numFmtId="164" fontId="4" fillId="0" borderId="1" xfId="0" applyNumberFormat="1" applyFont="1" applyBorder="1" applyAlignment="1">
      <alignment horizontal="right" vertical="center"/>
    </xf>
    <xf numFmtId="0" fontId="7" fillId="0" borderId="6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9" xfId="0" applyFont="1" applyBorder="1"/>
    <xf numFmtId="0" fontId="2" fillId="0" borderId="0" xfId="0" applyFont="1"/>
    <xf numFmtId="0" fontId="7" fillId="0" borderId="10" xfId="0" applyFont="1" applyBorder="1"/>
    <xf numFmtId="0" fontId="6" fillId="0" borderId="2" xfId="0" applyFont="1" applyBorder="1"/>
    <xf numFmtId="0" fontId="6" fillId="0" borderId="0" xfId="0" applyFont="1"/>
    <xf numFmtId="14" fontId="0" fillId="0" borderId="0" xfId="0" applyNumberFormat="1"/>
    <xf numFmtId="22" fontId="0" fillId="0" borderId="0" xfId="0" applyNumberFormat="1"/>
    <xf numFmtId="0" fontId="6" fillId="0" borderId="3" xfId="0" applyFont="1" applyBorder="1"/>
    <xf numFmtId="0" fontId="5" fillId="0" borderId="0" xfId="0" applyFont="1"/>
    <xf numFmtId="2" fontId="7" fillId="0" borderId="0" xfId="0" applyNumberFormat="1" applyFont="1"/>
    <xf numFmtId="0" fontId="7" fillId="0" borderId="2" xfId="0" applyFont="1" applyBorder="1"/>
    <xf numFmtId="4" fontId="4" fillId="0" borderId="1" xfId="0" applyNumberFormat="1" applyFont="1" applyBorder="1" applyAlignment="1">
      <alignment horizontal="right" vertical="center"/>
    </xf>
    <xf numFmtId="14" fontId="4" fillId="0" borderId="1" xfId="0" applyNumberFormat="1" applyFont="1" applyBorder="1" applyAlignment="1">
      <alignment vertical="center"/>
    </xf>
    <xf numFmtId="0" fontId="3" fillId="3" borderId="11" xfId="0" applyFont="1" applyFill="1" applyBorder="1"/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41"/>
  <sheetViews>
    <sheetView tabSelected="1" topLeftCell="A29" zoomScale="115" zoomScaleNormal="115" workbookViewId="0">
      <selection activeCell="B41" sqref="B41"/>
    </sheetView>
  </sheetViews>
  <sheetFormatPr baseColWidth="10" defaultColWidth="12.5703125" defaultRowHeight="15.75" customHeight="1"/>
  <cols>
    <col min="1" max="1" width="31" customWidth="1"/>
    <col min="2" max="2" width="15.140625" bestFit="1" customWidth="1"/>
    <col min="3" max="3" width="17.5703125" customWidth="1"/>
    <col min="4" max="4" width="25" customWidth="1"/>
    <col min="5" max="5" width="19.28515625" customWidth="1"/>
    <col min="6" max="6" width="28.5703125" bestFit="1" customWidth="1"/>
    <col min="7" max="7" width="23.42578125" bestFit="1" customWidth="1"/>
    <col min="8" max="8" width="23.5703125" bestFit="1" customWidth="1"/>
  </cols>
  <sheetData>
    <row r="1" spans="1:8" ht="18">
      <c r="A1" s="14" t="s">
        <v>26</v>
      </c>
      <c r="B1" s="15" t="s">
        <v>42</v>
      </c>
      <c r="C1" s="14" t="s">
        <v>0</v>
      </c>
      <c r="D1" s="15" t="s">
        <v>2</v>
      </c>
      <c r="E1" s="15" t="s">
        <v>3</v>
      </c>
      <c r="F1" s="15" t="s">
        <v>14</v>
      </c>
      <c r="G1" s="15" t="s">
        <v>9</v>
      </c>
      <c r="H1" s="15" t="s">
        <v>13</v>
      </c>
    </row>
    <row r="2" spans="1:8" ht="12.75">
      <c r="A2" s="1" t="s">
        <v>5</v>
      </c>
      <c r="B2" s="2">
        <v>45183</v>
      </c>
      <c r="C2" s="1">
        <v>1.5</v>
      </c>
      <c r="D2" s="4">
        <v>45184.708333333336</v>
      </c>
      <c r="E2" s="4">
        <v>45184.770833333336</v>
      </c>
      <c r="F2" s="1" t="s">
        <v>6</v>
      </c>
      <c r="G2" s="16">
        <v>2</v>
      </c>
      <c r="H2" s="16">
        <f t="shared" ref="H2:H4" si="0">E2-D2</f>
        <v>6.25E-2</v>
      </c>
    </row>
    <row r="3" spans="1:8" ht="12.75">
      <c r="A3" s="1" t="s">
        <v>10</v>
      </c>
      <c r="B3" s="2">
        <v>45183</v>
      </c>
      <c r="C3" s="1">
        <v>2</v>
      </c>
      <c r="D3" s="4">
        <v>45185.416666666664</v>
      </c>
      <c r="E3" s="4">
        <v>45185.5</v>
      </c>
      <c r="F3" s="1" t="s">
        <v>4</v>
      </c>
      <c r="G3" s="16">
        <v>3</v>
      </c>
      <c r="H3" s="16">
        <f t="shared" si="0"/>
        <v>8.3333333335758653E-2</v>
      </c>
    </row>
    <row r="4" spans="1:8" ht="12.75">
      <c r="A4" s="1" t="s">
        <v>7</v>
      </c>
      <c r="B4" s="2">
        <v>45183</v>
      </c>
      <c r="C4" s="1">
        <v>4</v>
      </c>
      <c r="D4" s="4">
        <v>45185.708333333336</v>
      </c>
      <c r="E4" s="4">
        <v>45185.875</v>
      </c>
      <c r="F4" s="1" t="s">
        <v>8</v>
      </c>
      <c r="G4" s="16">
        <v>3</v>
      </c>
      <c r="H4" s="16">
        <f t="shared" si="0"/>
        <v>0.16666666666424135</v>
      </c>
    </row>
    <row r="5" spans="1:8" ht="18">
      <c r="A5" s="14" t="s">
        <v>11</v>
      </c>
      <c r="B5" s="17"/>
      <c r="C5" s="14">
        <f>SUM(C2:C4)</f>
        <v>7.5</v>
      </c>
      <c r="D5" s="17"/>
      <c r="E5" s="17"/>
      <c r="F5" s="17"/>
      <c r="G5" s="17"/>
      <c r="H5" s="17"/>
    </row>
    <row r="6" spans="1:8" ht="18">
      <c r="A6" s="34"/>
      <c r="B6" s="30"/>
      <c r="C6" s="34"/>
      <c r="D6" s="30"/>
      <c r="E6" s="30"/>
      <c r="F6" s="16"/>
      <c r="G6" s="16">
        <f>AVERAGE(G2:G4)</f>
        <v>2.6666666666666665</v>
      </c>
      <c r="H6" s="16">
        <f>AVERAGE(H2:H4)</f>
        <v>0.10416666666666667</v>
      </c>
    </row>
    <row r="7" spans="1:8" ht="15.75" customHeight="1">
      <c r="F7" s="5" t="s">
        <v>12</v>
      </c>
      <c r="G7" s="39">
        <f>G6</f>
        <v>2.6666666666666665</v>
      </c>
      <c r="H7" s="3"/>
    </row>
    <row r="8" spans="1:8" ht="15.75" customHeight="1">
      <c r="A8" s="6"/>
      <c r="C8" s="7"/>
      <c r="F8" s="5" t="s">
        <v>15</v>
      </c>
      <c r="G8" s="39">
        <f>H6</f>
        <v>0.10416666666666667</v>
      </c>
      <c r="H8" s="3"/>
    </row>
    <row r="9" spans="1:8" ht="15.75" customHeight="1">
      <c r="H9" s="3"/>
    </row>
    <row r="10" spans="1:8" ht="15.75" customHeight="1">
      <c r="E10" s="5" t="s">
        <v>17</v>
      </c>
      <c r="F10" s="5" t="s">
        <v>16</v>
      </c>
      <c r="G10" s="39">
        <f>G8/G7</f>
        <v>3.9062500000000007E-2</v>
      </c>
      <c r="H10" s="7"/>
    </row>
    <row r="11" spans="1:8" ht="15.75" customHeight="1">
      <c r="E11" s="7"/>
      <c r="F11" s="7"/>
      <c r="G11" s="7"/>
    </row>
    <row r="12" spans="1:8" ht="15.75" customHeight="1">
      <c r="A12" s="14" t="s">
        <v>27</v>
      </c>
      <c r="B12" s="15" t="s">
        <v>42</v>
      </c>
      <c r="C12" s="14" t="s">
        <v>0</v>
      </c>
      <c r="D12" s="15" t="s">
        <v>2</v>
      </c>
      <c r="E12" s="15" t="s">
        <v>3</v>
      </c>
      <c r="F12" s="15" t="s">
        <v>14</v>
      </c>
      <c r="G12" s="15" t="s">
        <v>9</v>
      </c>
      <c r="H12" s="15" t="s">
        <v>13</v>
      </c>
    </row>
    <row r="13" spans="1:8" ht="15.75" customHeight="1">
      <c r="A13" s="8" t="s">
        <v>20</v>
      </c>
      <c r="B13" s="9">
        <v>45183</v>
      </c>
      <c r="C13" s="1">
        <v>1.4</v>
      </c>
      <c r="D13" s="2">
        <v>45183</v>
      </c>
      <c r="E13" s="2">
        <v>45183</v>
      </c>
      <c r="F13" s="1">
        <f>E13-D13</f>
        <v>0</v>
      </c>
      <c r="G13" s="16">
        <v>1</v>
      </c>
      <c r="H13" s="16">
        <f>E13-D13</f>
        <v>0</v>
      </c>
    </row>
    <row r="14" spans="1:8" ht="15.75" customHeight="1">
      <c r="A14" s="8" t="s">
        <v>21</v>
      </c>
      <c r="B14" s="9">
        <v>45183</v>
      </c>
      <c r="C14" s="1">
        <v>0.5</v>
      </c>
      <c r="D14" s="2">
        <v>45184</v>
      </c>
      <c r="E14" s="2">
        <v>45184</v>
      </c>
      <c r="F14" s="1">
        <f t="shared" ref="F14:F17" si="1">E14-D14</f>
        <v>0</v>
      </c>
      <c r="G14" s="16">
        <f t="shared" ref="G14:G17" si="2">E14-B14</f>
        <v>1</v>
      </c>
      <c r="H14" s="16">
        <f t="shared" ref="H14:H17" si="3">E14-D14</f>
        <v>0</v>
      </c>
    </row>
    <row r="15" spans="1:8" ht="15.75" customHeight="1">
      <c r="A15" s="8" t="s">
        <v>22</v>
      </c>
      <c r="B15" s="9">
        <v>45183</v>
      </c>
      <c r="C15" s="1">
        <v>1.2</v>
      </c>
      <c r="D15" s="4">
        <v>45184.708333333336</v>
      </c>
      <c r="E15" s="4">
        <v>45184.770833333336</v>
      </c>
      <c r="F15" s="1">
        <f t="shared" si="1"/>
        <v>6.25E-2</v>
      </c>
      <c r="G15" s="16">
        <f t="shared" si="2"/>
        <v>1.7708333333357587</v>
      </c>
      <c r="H15" s="16">
        <f t="shared" si="3"/>
        <v>6.25E-2</v>
      </c>
    </row>
    <row r="16" spans="1:8" ht="15.75" customHeight="1">
      <c r="A16" s="8" t="s">
        <v>23</v>
      </c>
      <c r="B16" s="9">
        <v>45183</v>
      </c>
      <c r="C16" s="1">
        <v>1.4</v>
      </c>
      <c r="D16" s="4">
        <v>45185.416666666664</v>
      </c>
      <c r="E16" s="4">
        <v>45185.5</v>
      </c>
      <c r="F16" s="1">
        <f t="shared" si="1"/>
        <v>8.3333333335758653E-2</v>
      </c>
      <c r="G16" s="16">
        <f t="shared" si="2"/>
        <v>2.5</v>
      </c>
      <c r="H16" s="16">
        <f t="shared" si="3"/>
        <v>8.3333333335758653E-2</v>
      </c>
    </row>
    <row r="17" spans="1:8" ht="15.75" customHeight="1">
      <c r="A17" s="8" t="s">
        <v>24</v>
      </c>
      <c r="B17" s="9">
        <v>45183</v>
      </c>
      <c r="C17" s="1">
        <v>1</v>
      </c>
      <c r="D17" s="4">
        <v>45185.708333333336</v>
      </c>
      <c r="E17" s="4">
        <v>45185.875</v>
      </c>
      <c r="F17" s="1">
        <f t="shared" si="1"/>
        <v>0.16666666666424135</v>
      </c>
      <c r="G17" s="16">
        <f t="shared" si="2"/>
        <v>2.875</v>
      </c>
      <c r="H17" s="16">
        <f t="shared" si="3"/>
        <v>0.16666666666424135</v>
      </c>
    </row>
    <row r="18" spans="1:8" ht="15.75" customHeight="1">
      <c r="A18" s="14" t="s">
        <v>11</v>
      </c>
      <c r="B18" s="17"/>
      <c r="C18" s="14">
        <f>SUM(C13:C17)</f>
        <v>5.5</v>
      </c>
      <c r="D18" s="17"/>
      <c r="E18" s="17"/>
      <c r="F18" s="17"/>
      <c r="G18" s="17"/>
      <c r="H18" s="17"/>
    </row>
    <row r="19" spans="1:8" ht="15.75" customHeight="1">
      <c r="A19" s="34"/>
      <c r="B19" s="30"/>
      <c r="C19" s="34"/>
      <c r="D19" s="30"/>
      <c r="E19" s="30"/>
      <c r="F19" s="16"/>
      <c r="G19" s="29">
        <f>AVERAGE(G13:G17)</f>
        <v>1.8291666666671518</v>
      </c>
      <c r="H19" s="5">
        <f>AVERAGE(H13:H17)</f>
        <v>6.25E-2</v>
      </c>
    </row>
    <row r="20" spans="1:8" ht="15.75" customHeight="1">
      <c r="F20" s="5" t="s">
        <v>12</v>
      </c>
      <c r="G20" s="39">
        <f>G19</f>
        <v>1.8291666666671518</v>
      </c>
      <c r="H20" s="3"/>
    </row>
    <row r="21" spans="1:8" ht="15.75" customHeight="1">
      <c r="F21" s="5" t="s">
        <v>15</v>
      </c>
      <c r="G21" s="39">
        <f>H19</f>
        <v>6.25E-2</v>
      </c>
      <c r="H21" s="3"/>
    </row>
    <row r="22" spans="1:8" ht="15.75" customHeight="1">
      <c r="H22" s="3"/>
    </row>
    <row r="23" spans="1:8" ht="15.75" customHeight="1">
      <c r="E23" s="5" t="s">
        <v>18</v>
      </c>
      <c r="F23" s="5" t="s">
        <v>16</v>
      </c>
      <c r="G23" s="39">
        <f>G21/G20</f>
        <v>3.4168564920264287E-2</v>
      </c>
      <c r="H23" s="3"/>
    </row>
    <row r="25" spans="1:8" ht="15.75" customHeight="1">
      <c r="A25" s="14" t="s">
        <v>28</v>
      </c>
      <c r="B25" s="15" t="s">
        <v>42</v>
      </c>
      <c r="C25" s="14" t="s">
        <v>0</v>
      </c>
      <c r="D25" s="15" t="s">
        <v>2</v>
      </c>
      <c r="E25" s="15" t="s">
        <v>3</v>
      </c>
      <c r="F25" s="15" t="s">
        <v>14</v>
      </c>
      <c r="G25" s="15" t="s">
        <v>9</v>
      </c>
      <c r="H25" s="15" t="s">
        <v>13</v>
      </c>
    </row>
    <row r="26" spans="1:8" ht="15.75" customHeight="1">
      <c r="A26" s="10" t="s">
        <v>29</v>
      </c>
      <c r="B26" s="9">
        <v>45183</v>
      </c>
      <c r="C26" s="13">
        <v>1.25</v>
      </c>
      <c r="D26" s="11" t="s">
        <v>34</v>
      </c>
      <c r="E26" s="2">
        <v>45186</v>
      </c>
      <c r="F26" s="1">
        <f>E26-D26</f>
        <v>0</v>
      </c>
      <c r="G26" s="16">
        <v>1</v>
      </c>
      <c r="H26" s="16">
        <f>E26-D26</f>
        <v>0</v>
      </c>
    </row>
    <row r="27" spans="1:8" ht="15.75" customHeight="1">
      <c r="A27" s="10" t="s">
        <v>30</v>
      </c>
      <c r="B27" s="9">
        <v>45183</v>
      </c>
      <c r="C27" s="12">
        <v>2</v>
      </c>
      <c r="D27" s="11" t="s">
        <v>34</v>
      </c>
      <c r="E27" s="2">
        <v>45186</v>
      </c>
      <c r="F27" s="1">
        <f t="shared" ref="F27:F30" si="4">E27-D27</f>
        <v>0</v>
      </c>
      <c r="G27" s="16">
        <f t="shared" ref="G27:G30" si="5">E27-B27</f>
        <v>3</v>
      </c>
      <c r="H27" s="16">
        <f t="shared" ref="H27:H30" si="6">E27-D27</f>
        <v>0</v>
      </c>
    </row>
    <row r="28" spans="1:8" ht="15.75" customHeight="1">
      <c r="A28" s="10" t="s">
        <v>31</v>
      </c>
      <c r="B28" s="9">
        <v>45183</v>
      </c>
      <c r="C28" s="12">
        <v>2.1</v>
      </c>
      <c r="D28" s="11" t="s">
        <v>25</v>
      </c>
      <c r="E28" s="4">
        <v>45185.770833333336</v>
      </c>
      <c r="F28" s="1">
        <f t="shared" si="4"/>
        <v>0.77083333333575865</v>
      </c>
      <c r="G28" s="16">
        <f t="shared" si="5"/>
        <v>2.7708333333357587</v>
      </c>
      <c r="H28" s="16">
        <f t="shared" si="6"/>
        <v>0.77083333333575865</v>
      </c>
    </row>
    <row r="29" spans="1:8" ht="15.75" customHeight="1">
      <c r="A29" s="10" t="s">
        <v>32</v>
      </c>
      <c r="B29" s="9">
        <v>45183</v>
      </c>
      <c r="C29" s="12">
        <v>1.4</v>
      </c>
      <c r="D29" s="11" t="s">
        <v>25</v>
      </c>
      <c r="E29" s="4">
        <v>45185.5</v>
      </c>
      <c r="F29" s="1">
        <f t="shared" si="4"/>
        <v>0.5</v>
      </c>
      <c r="G29" s="16">
        <f t="shared" si="5"/>
        <v>2.5</v>
      </c>
      <c r="H29" s="16">
        <f t="shared" si="6"/>
        <v>0.5</v>
      </c>
    </row>
    <row r="30" spans="1:8" ht="15.75" customHeight="1">
      <c r="A30" s="10" t="s">
        <v>33</v>
      </c>
      <c r="B30" s="9">
        <v>45183</v>
      </c>
      <c r="C30" s="12">
        <v>1.2</v>
      </c>
      <c r="D30" s="11" t="s">
        <v>25</v>
      </c>
      <c r="E30" s="4">
        <v>45185.875</v>
      </c>
      <c r="F30" s="1">
        <f t="shared" si="4"/>
        <v>0.875</v>
      </c>
      <c r="G30" s="16">
        <f t="shared" si="5"/>
        <v>2.875</v>
      </c>
      <c r="H30" s="16">
        <f t="shared" si="6"/>
        <v>0.875</v>
      </c>
    </row>
    <row r="31" spans="1:8" ht="15.75" customHeight="1">
      <c r="A31" s="14" t="s">
        <v>11</v>
      </c>
      <c r="B31" s="17"/>
      <c r="C31" s="14">
        <f>SUM(C26:C30)</f>
        <v>7.95</v>
      </c>
      <c r="D31" s="17"/>
      <c r="E31" s="17"/>
      <c r="F31" s="17"/>
      <c r="G31" s="17"/>
      <c r="H31" s="17"/>
    </row>
    <row r="32" spans="1:8" ht="15.75" customHeight="1">
      <c r="A32" s="34"/>
      <c r="B32" s="30"/>
      <c r="C32" s="34"/>
      <c r="D32" s="30"/>
      <c r="E32" s="30"/>
      <c r="F32" s="16"/>
      <c r="G32" s="16">
        <f>AVERAGE(G26:G30)</f>
        <v>2.4291666666671516</v>
      </c>
      <c r="H32" s="29">
        <f>AVERAGE(H26:H30)</f>
        <v>0.42916666666715175</v>
      </c>
    </row>
    <row r="33" spans="1:7" ht="15.75" customHeight="1">
      <c r="F33" s="5" t="s">
        <v>12</v>
      </c>
      <c r="G33" s="5">
        <f xml:space="preserve"> G32</f>
        <v>2.4291666666671516</v>
      </c>
    </row>
    <row r="34" spans="1:7" ht="15.75" customHeight="1">
      <c r="F34" s="5" t="s">
        <v>15</v>
      </c>
      <c r="G34" s="5">
        <f>H32</f>
        <v>0.42916666666715175</v>
      </c>
    </row>
    <row r="36" spans="1:7" ht="15.75" customHeight="1" thickBot="1">
      <c r="E36" s="5" t="s">
        <v>19</v>
      </c>
      <c r="F36" s="5" t="s">
        <v>16</v>
      </c>
      <c r="G36" s="5">
        <f>G34/G33</f>
        <v>0.17667238421971845</v>
      </c>
    </row>
    <row r="37" spans="1:7" ht="15.75" customHeight="1">
      <c r="A37" s="40" t="s">
        <v>36</v>
      </c>
      <c r="B37" s="41"/>
    </row>
    <row r="38" spans="1:7" ht="15.75" customHeight="1">
      <c r="A38" s="23" t="s">
        <v>35</v>
      </c>
      <c r="B38" s="24">
        <f>AVERAGE(G8,G21,G34)</f>
        <v>0.1986111111112728</v>
      </c>
    </row>
    <row r="39" spans="1:7" ht="15.75" customHeight="1">
      <c r="A39" s="23" t="s">
        <v>38</v>
      </c>
      <c r="B39" s="24">
        <f>AVERAGE(G7,G20,G33)</f>
        <v>2.3083333333336569</v>
      </c>
    </row>
    <row r="40" spans="1:7" ht="15.75" customHeight="1">
      <c r="A40" s="23" t="s">
        <v>37</v>
      </c>
      <c r="B40" s="24">
        <f>B38/B39</f>
        <v>8.6040914560828144E-2</v>
      </c>
    </row>
    <row r="41" spans="1:7" ht="15.75" customHeight="1" thickBot="1">
      <c r="A41" s="25" t="s">
        <v>61</v>
      </c>
      <c r="B41" s="26">
        <v>20.92</v>
      </c>
    </row>
  </sheetData>
  <mergeCells count="1">
    <mergeCell ref="A37:B3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5D808-038A-4C89-9ED3-15E22EDFC837}">
  <dimension ref="A1:F21"/>
  <sheetViews>
    <sheetView topLeftCell="A3" zoomScale="115" zoomScaleNormal="115" workbookViewId="0">
      <selection activeCell="B17" sqref="B17:C21"/>
    </sheetView>
  </sheetViews>
  <sheetFormatPr baseColWidth="10" defaultRowHeight="12.75"/>
  <cols>
    <col min="1" max="1" width="55.140625" bestFit="1" customWidth="1"/>
    <col min="2" max="2" width="23.5703125" bestFit="1" customWidth="1"/>
    <col min="3" max="3" width="15.42578125" bestFit="1" customWidth="1"/>
    <col min="4" max="4" width="14.28515625" bestFit="1" customWidth="1"/>
    <col min="5" max="5" width="28.5703125" bestFit="1" customWidth="1"/>
    <col min="6" max="6" width="22.28515625" bestFit="1" customWidth="1"/>
  </cols>
  <sheetData>
    <row r="1" spans="1:6" ht="18">
      <c r="A1" s="14" t="s">
        <v>49</v>
      </c>
      <c r="B1" s="15" t="s">
        <v>1</v>
      </c>
      <c r="C1" s="15" t="s">
        <v>2</v>
      </c>
      <c r="D1" s="15" t="s">
        <v>3</v>
      </c>
      <c r="E1" s="15" t="s">
        <v>50</v>
      </c>
      <c r="F1" s="15" t="s">
        <v>9</v>
      </c>
    </row>
    <row r="2" spans="1:6">
      <c r="A2" s="16" t="s">
        <v>40</v>
      </c>
      <c r="B2" s="20">
        <v>45192.722222222219</v>
      </c>
      <c r="C2" s="20">
        <v>45192.722916666666</v>
      </c>
      <c r="D2" s="20">
        <v>45194.879861111112</v>
      </c>
      <c r="E2" s="1">
        <f>D2-C2</f>
        <v>2.1569444444467081</v>
      </c>
      <c r="F2" s="16">
        <f>D2-B2</f>
        <v>2.1576388888934162</v>
      </c>
    </row>
    <row r="3" spans="1:6">
      <c r="A3" s="16" t="s">
        <v>46</v>
      </c>
      <c r="B3" s="21">
        <v>45193</v>
      </c>
      <c r="C3" s="21">
        <v>45193</v>
      </c>
      <c r="D3" s="20">
        <v>45194.879861111112</v>
      </c>
      <c r="E3" s="1">
        <f t="shared" ref="E3:E11" si="0">D3-C3</f>
        <v>1.8798611111124046</v>
      </c>
      <c r="F3" s="16">
        <f t="shared" ref="F3:F11" si="1">D3-B3</f>
        <v>1.8798611111124046</v>
      </c>
    </row>
    <row r="4" spans="1:6">
      <c r="A4" s="16" t="s">
        <v>46</v>
      </c>
      <c r="B4" s="21">
        <v>45193</v>
      </c>
      <c r="C4" s="21">
        <v>45193</v>
      </c>
      <c r="D4" s="21">
        <v>45195</v>
      </c>
      <c r="E4" s="1">
        <f t="shared" si="0"/>
        <v>2</v>
      </c>
      <c r="F4" s="16">
        <f t="shared" si="1"/>
        <v>2</v>
      </c>
    </row>
    <row r="5" spans="1:6">
      <c r="A5" s="16" t="s">
        <v>47</v>
      </c>
      <c r="B5" s="20">
        <v>45193.84097222222</v>
      </c>
      <c r="C5" s="20">
        <v>45196.031944444447</v>
      </c>
      <c r="D5" s="20">
        <v>45196.56527777778</v>
      </c>
      <c r="E5" s="1">
        <f t="shared" si="0"/>
        <v>0.53333333333284827</v>
      </c>
      <c r="F5" s="16">
        <f t="shared" si="1"/>
        <v>2.7243055555591127</v>
      </c>
    </row>
    <row r="6" spans="1:6">
      <c r="A6" s="16" t="s">
        <v>43</v>
      </c>
      <c r="B6" s="21">
        <v>45193</v>
      </c>
      <c r="C6" s="20">
        <v>45196.03125</v>
      </c>
      <c r="D6" s="20">
        <v>45196.554861111108</v>
      </c>
      <c r="E6" s="1">
        <f t="shared" si="0"/>
        <v>0.52361111110803904</v>
      </c>
      <c r="F6" s="16">
        <f t="shared" si="1"/>
        <v>3.554861111108039</v>
      </c>
    </row>
    <row r="7" spans="1:6">
      <c r="A7" s="3" t="s">
        <v>41</v>
      </c>
      <c r="B7" s="20">
        <v>45192.729166666664</v>
      </c>
      <c r="C7" s="20">
        <v>45192.732638888891</v>
      </c>
      <c r="D7" s="20">
        <v>45192.854166666664</v>
      </c>
      <c r="E7" s="1">
        <f t="shared" si="0"/>
        <v>0.12152777777373558</v>
      </c>
      <c r="F7" s="16">
        <f t="shared" si="1"/>
        <v>0.125</v>
      </c>
    </row>
    <row r="8" spans="1:6">
      <c r="A8" s="16" t="s">
        <v>44</v>
      </c>
      <c r="B8" s="21">
        <v>45192</v>
      </c>
      <c r="C8" s="21">
        <v>45194</v>
      </c>
      <c r="D8" s="21">
        <v>45194</v>
      </c>
      <c r="E8" s="1">
        <f t="shared" si="0"/>
        <v>0</v>
      </c>
      <c r="F8" s="16">
        <f t="shared" si="1"/>
        <v>2</v>
      </c>
    </row>
    <row r="9" spans="1:6">
      <c r="A9" s="16" t="s">
        <v>45</v>
      </c>
      <c r="B9" s="21">
        <v>45193</v>
      </c>
      <c r="C9" s="20">
        <v>45196.744444444441</v>
      </c>
      <c r="D9" s="20">
        <v>45196.765972222223</v>
      </c>
      <c r="E9" s="1">
        <f t="shared" si="0"/>
        <v>2.1527777782466728E-2</v>
      </c>
      <c r="F9" s="16">
        <f t="shared" si="1"/>
        <v>3.765972222223354</v>
      </c>
    </row>
    <row r="10" spans="1:6">
      <c r="A10" s="16" t="s">
        <v>48</v>
      </c>
      <c r="B10" s="20">
        <v>45193.832638888889</v>
      </c>
      <c r="C10" s="20">
        <v>45196.011805555558</v>
      </c>
      <c r="D10" s="21">
        <v>45197</v>
      </c>
      <c r="E10" s="1">
        <f t="shared" si="0"/>
        <v>0.9881944444423425</v>
      </c>
      <c r="F10" s="16">
        <f t="shared" si="1"/>
        <v>3.1673611111109494</v>
      </c>
    </row>
    <row r="11" spans="1:6">
      <c r="A11" s="16" t="s">
        <v>46</v>
      </c>
      <c r="B11" s="21">
        <v>45193</v>
      </c>
      <c r="C11" s="21">
        <v>45194</v>
      </c>
      <c r="D11" s="20">
        <v>45195</v>
      </c>
      <c r="E11" s="1">
        <f t="shared" si="0"/>
        <v>1</v>
      </c>
      <c r="F11" s="16">
        <f t="shared" si="1"/>
        <v>2</v>
      </c>
    </row>
    <row r="12" spans="1:6">
      <c r="A12" s="30"/>
      <c r="B12" s="31"/>
      <c r="C12" s="31"/>
      <c r="D12" s="32"/>
      <c r="E12" s="33">
        <f>AVERAGE(E2:E11)</f>
        <v>0.92249999999985444</v>
      </c>
      <c r="F12" s="33">
        <f>AVERAGE(F2:F11)</f>
        <v>2.3375000000007278</v>
      </c>
    </row>
    <row r="13" spans="1:6" ht="18">
      <c r="E13" s="19" t="s">
        <v>12</v>
      </c>
      <c r="F13" s="19">
        <f>AVERAGE(F3:F12)</f>
        <v>2.3554861111114587</v>
      </c>
    </row>
    <row r="14" spans="1:6" ht="18">
      <c r="E14" s="5" t="s">
        <v>15</v>
      </c>
      <c r="F14" s="19">
        <f>E12</f>
        <v>0.92249999999985444</v>
      </c>
    </row>
    <row r="16" spans="1:6" ht="18.75" thickBot="1">
      <c r="E16" s="5" t="s">
        <v>16</v>
      </c>
      <c r="F16" s="5">
        <f>F14/F13</f>
        <v>0.39163890444871441</v>
      </c>
    </row>
    <row r="17" spans="2:3" ht="18">
      <c r="B17" s="40" t="s">
        <v>36</v>
      </c>
      <c r="C17" s="41"/>
    </row>
    <row r="18" spans="2:3" ht="15.75">
      <c r="B18" s="23" t="s">
        <v>35</v>
      </c>
      <c r="C18" s="24">
        <f>F14</f>
        <v>0.92249999999985444</v>
      </c>
    </row>
    <row r="19" spans="2:3" ht="15.75">
      <c r="B19" s="23" t="s">
        <v>38</v>
      </c>
      <c r="C19" s="24">
        <f>F13</f>
        <v>2.3554861111114587</v>
      </c>
    </row>
    <row r="20" spans="2:3" ht="16.5" thickBot="1">
      <c r="B20" s="28" t="s">
        <v>37</v>
      </c>
      <c r="C20" s="26">
        <f>C18/C19</f>
        <v>0.39163890444871441</v>
      </c>
    </row>
    <row r="21" spans="2:3" ht="16.5" thickBot="1">
      <c r="B21" s="25" t="s">
        <v>61</v>
      </c>
      <c r="C21" s="26">
        <v>22</v>
      </c>
    </row>
  </sheetData>
  <mergeCells count="1">
    <mergeCell ref="B17:C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C1955-A3CE-439C-B5DC-D99C55E98B82}">
  <dimension ref="A1:G33"/>
  <sheetViews>
    <sheetView topLeftCell="A6" workbookViewId="0">
      <selection activeCell="B22" sqref="B22:C26"/>
    </sheetView>
  </sheetViews>
  <sheetFormatPr baseColWidth="10" defaultRowHeight="12.75"/>
  <cols>
    <col min="1" max="1" width="33.5703125" bestFit="1" customWidth="1"/>
    <col min="2" max="2" width="23.5703125" bestFit="1" customWidth="1"/>
    <col min="3" max="3" width="15.5703125" bestFit="1" customWidth="1"/>
    <col min="4" max="4" width="14.28515625" bestFit="1" customWidth="1"/>
    <col min="5" max="5" width="12" bestFit="1" customWidth="1"/>
    <col min="6" max="6" width="14.28515625" bestFit="1" customWidth="1"/>
    <col min="7" max="7" width="22.28515625" bestFit="1" customWidth="1"/>
  </cols>
  <sheetData>
    <row r="1" spans="1:7" ht="18">
      <c r="A1" s="14" t="s">
        <v>49</v>
      </c>
      <c r="B1" s="15" t="s">
        <v>1</v>
      </c>
      <c r="C1" s="15" t="s">
        <v>2</v>
      </c>
      <c r="D1" s="15" t="s">
        <v>3</v>
      </c>
      <c r="E1" s="15" t="s">
        <v>59</v>
      </c>
      <c r="F1" s="15" t="s">
        <v>15</v>
      </c>
      <c r="G1" s="15" t="s">
        <v>9</v>
      </c>
    </row>
    <row r="2" spans="1:7">
      <c r="A2" s="10" t="s">
        <v>51</v>
      </c>
      <c r="B2" s="20">
        <v>45215</v>
      </c>
      <c r="C2" s="11" t="s">
        <v>55</v>
      </c>
      <c r="D2" s="11">
        <v>45227</v>
      </c>
      <c r="E2" s="12">
        <v>1.59</v>
      </c>
      <c r="F2" s="12">
        <f>D2-C2</f>
        <v>6</v>
      </c>
      <c r="G2" s="16">
        <f>D2-B2</f>
        <v>12</v>
      </c>
    </row>
    <row r="3" spans="1:7">
      <c r="A3" s="10" t="s">
        <v>51</v>
      </c>
      <c r="B3" s="20">
        <v>45215</v>
      </c>
      <c r="C3" s="11" t="s">
        <v>55</v>
      </c>
      <c r="D3" s="11">
        <v>45227</v>
      </c>
      <c r="E3" s="12">
        <v>2.0099999999999998</v>
      </c>
      <c r="F3" s="12">
        <f t="shared" ref="F3:F20" si="0">D3-C3</f>
        <v>6</v>
      </c>
      <c r="G3" s="16">
        <f t="shared" ref="G3:G20" si="1">D3-B3</f>
        <v>12</v>
      </c>
    </row>
    <row r="4" spans="1:7">
      <c r="A4" s="10" t="s">
        <v>52</v>
      </c>
      <c r="B4" s="20">
        <v>45215</v>
      </c>
      <c r="C4" s="11" t="s">
        <v>56</v>
      </c>
      <c r="D4" s="11">
        <v>45223</v>
      </c>
      <c r="E4" s="12">
        <v>2.0299999999999998</v>
      </c>
      <c r="F4" s="12">
        <f t="shared" si="0"/>
        <v>8</v>
      </c>
      <c r="G4" s="16">
        <f t="shared" si="1"/>
        <v>8</v>
      </c>
    </row>
    <row r="5" spans="1:7">
      <c r="A5" s="10" t="s">
        <v>52</v>
      </c>
      <c r="B5" s="20">
        <v>45215</v>
      </c>
      <c r="C5" s="11" t="s">
        <v>56</v>
      </c>
      <c r="D5" s="11">
        <v>45223</v>
      </c>
      <c r="E5" s="12">
        <v>0.27</v>
      </c>
      <c r="F5" s="12">
        <f t="shared" si="0"/>
        <v>8</v>
      </c>
      <c r="G5" s="16">
        <f t="shared" si="1"/>
        <v>8</v>
      </c>
    </row>
    <row r="6" spans="1:7">
      <c r="A6" s="10" t="s">
        <v>53</v>
      </c>
      <c r="B6" s="20">
        <v>45215</v>
      </c>
      <c r="C6" s="11" t="s">
        <v>56</v>
      </c>
      <c r="D6" s="11">
        <v>45225</v>
      </c>
      <c r="E6" s="12">
        <v>0.01</v>
      </c>
      <c r="F6" s="12">
        <f t="shared" si="0"/>
        <v>10</v>
      </c>
      <c r="G6" s="16">
        <f t="shared" si="1"/>
        <v>10</v>
      </c>
    </row>
    <row r="7" spans="1:7">
      <c r="A7" s="10" t="s">
        <v>53</v>
      </c>
      <c r="B7" s="20">
        <v>45215</v>
      </c>
      <c r="C7" s="11" t="s">
        <v>56</v>
      </c>
      <c r="D7" s="11">
        <v>45225</v>
      </c>
      <c r="E7" s="12">
        <v>0.13</v>
      </c>
      <c r="F7" s="12">
        <f t="shared" si="0"/>
        <v>10</v>
      </c>
      <c r="G7" s="16">
        <f t="shared" si="1"/>
        <v>10</v>
      </c>
    </row>
    <row r="8" spans="1:7">
      <c r="A8" s="10" t="s">
        <v>53</v>
      </c>
      <c r="B8" s="20">
        <v>45215</v>
      </c>
      <c r="C8" s="11" t="s">
        <v>56</v>
      </c>
      <c r="D8" s="11">
        <v>45225</v>
      </c>
      <c r="E8" s="12">
        <v>0.32</v>
      </c>
      <c r="F8" s="12">
        <f t="shared" si="0"/>
        <v>10</v>
      </c>
      <c r="G8" s="16">
        <f t="shared" si="1"/>
        <v>10</v>
      </c>
    </row>
    <row r="9" spans="1:7">
      <c r="A9" s="10" t="s">
        <v>52</v>
      </c>
      <c r="B9" s="20">
        <v>45215</v>
      </c>
      <c r="C9" s="11" t="s">
        <v>56</v>
      </c>
      <c r="D9" s="11">
        <v>45227</v>
      </c>
      <c r="E9" s="12">
        <v>0.1</v>
      </c>
      <c r="F9" s="12">
        <f t="shared" si="0"/>
        <v>12</v>
      </c>
      <c r="G9" s="16">
        <f t="shared" si="1"/>
        <v>12</v>
      </c>
    </row>
    <row r="10" spans="1:7">
      <c r="A10" s="10" t="s">
        <v>51</v>
      </c>
      <c r="B10" s="20">
        <v>45215</v>
      </c>
      <c r="C10" s="11" t="s">
        <v>57</v>
      </c>
      <c r="D10" s="22">
        <v>45227</v>
      </c>
      <c r="E10" s="12">
        <v>3.09</v>
      </c>
      <c r="F10" s="12">
        <f t="shared" si="0"/>
        <v>7</v>
      </c>
      <c r="G10" s="16">
        <f t="shared" si="1"/>
        <v>12</v>
      </c>
    </row>
    <row r="11" spans="1:7">
      <c r="A11" s="10" t="s">
        <v>51</v>
      </c>
      <c r="B11" s="20">
        <v>45215</v>
      </c>
      <c r="C11" s="11" t="s">
        <v>55</v>
      </c>
      <c r="D11" s="22">
        <v>45227</v>
      </c>
      <c r="E11" s="12">
        <v>1.04</v>
      </c>
      <c r="F11" s="12">
        <f t="shared" si="0"/>
        <v>6</v>
      </c>
      <c r="G11" s="16">
        <f t="shared" si="1"/>
        <v>12</v>
      </c>
    </row>
    <row r="12" spans="1:7">
      <c r="A12" s="10" t="s">
        <v>52</v>
      </c>
      <c r="B12" s="20">
        <v>45215</v>
      </c>
      <c r="C12" s="11" t="s">
        <v>55</v>
      </c>
      <c r="D12" s="11">
        <v>45227</v>
      </c>
      <c r="E12" s="12">
        <v>1.05</v>
      </c>
      <c r="F12" s="12">
        <f t="shared" si="0"/>
        <v>6</v>
      </c>
      <c r="G12" s="16">
        <f t="shared" si="1"/>
        <v>12</v>
      </c>
    </row>
    <row r="13" spans="1:7">
      <c r="A13" s="10" t="s">
        <v>52</v>
      </c>
      <c r="B13" s="20">
        <v>45215</v>
      </c>
      <c r="C13" s="11" t="s">
        <v>55</v>
      </c>
      <c r="D13" s="11">
        <v>45227</v>
      </c>
      <c r="E13" s="12">
        <v>1.44</v>
      </c>
      <c r="F13" s="12">
        <f t="shared" si="0"/>
        <v>6</v>
      </c>
      <c r="G13" s="16">
        <f t="shared" si="1"/>
        <v>12</v>
      </c>
    </row>
    <row r="14" spans="1:7">
      <c r="A14" s="10" t="s">
        <v>52</v>
      </c>
      <c r="B14" s="20">
        <v>45215</v>
      </c>
      <c r="C14" s="11" t="s">
        <v>58</v>
      </c>
      <c r="D14" s="11">
        <v>45227</v>
      </c>
      <c r="E14" s="12">
        <v>2.33</v>
      </c>
      <c r="F14" s="12">
        <f t="shared" si="0"/>
        <v>5</v>
      </c>
      <c r="G14" s="16">
        <f t="shared" si="1"/>
        <v>12</v>
      </c>
    </row>
    <row r="15" spans="1:7">
      <c r="A15" s="10" t="s">
        <v>52</v>
      </c>
      <c r="B15" s="20">
        <v>45215</v>
      </c>
      <c r="C15" s="11" t="s">
        <v>55</v>
      </c>
      <c r="D15" s="11">
        <v>45227</v>
      </c>
      <c r="E15" s="12">
        <v>1.45</v>
      </c>
      <c r="F15" s="12">
        <f t="shared" si="0"/>
        <v>6</v>
      </c>
      <c r="G15" s="16">
        <f t="shared" si="1"/>
        <v>12</v>
      </c>
    </row>
    <row r="16" spans="1:7">
      <c r="A16" s="10" t="s">
        <v>52</v>
      </c>
      <c r="B16" s="20">
        <v>45215</v>
      </c>
      <c r="C16" s="11" t="s">
        <v>55</v>
      </c>
      <c r="D16" s="11">
        <v>45227</v>
      </c>
      <c r="E16" s="12">
        <v>4.2300000000000004</v>
      </c>
      <c r="F16" s="12">
        <f t="shared" si="0"/>
        <v>6</v>
      </c>
      <c r="G16" s="16">
        <f t="shared" si="1"/>
        <v>12</v>
      </c>
    </row>
    <row r="17" spans="1:7">
      <c r="A17" s="10" t="s">
        <v>52</v>
      </c>
      <c r="B17" s="20">
        <v>45215</v>
      </c>
      <c r="C17" s="11" t="s">
        <v>58</v>
      </c>
      <c r="D17" s="11">
        <v>45227</v>
      </c>
      <c r="E17" s="12">
        <v>1.53</v>
      </c>
      <c r="F17" s="12">
        <f t="shared" si="0"/>
        <v>5</v>
      </c>
      <c r="G17" s="16">
        <f t="shared" si="1"/>
        <v>12</v>
      </c>
    </row>
    <row r="18" spans="1:7">
      <c r="A18" s="10" t="s">
        <v>39</v>
      </c>
      <c r="B18" s="20">
        <v>45215</v>
      </c>
      <c r="C18" s="11" t="s">
        <v>57</v>
      </c>
      <c r="D18" s="11">
        <v>45225</v>
      </c>
      <c r="E18" s="12">
        <v>3.59</v>
      </c>
      <c r="F18" s="12">
        <f t="shared" si="0"/>
        <v>5</v>
      </c>
      <c r="G18" s="16">
        <f t="shared" si="1"/>
        <v>10</v>
      </c>
    </row>
    <row r="19" spans="1:7">
      <c r="A19" s="10" t="s">
        <v>39</v>
      </c>
      <c r="B19" s="20">
        <v>45215</v>
      </c>
      <c r="C19" s="11" t="s">
        <v>55</v>
      </c>
      <c r="D19" s="11">
        <v>45225</v>
      </c>
      <c r="E19" s="12">
        <v>10.3</v>
      </c>
      <c r="F19" s="12">
        <f t="shared" si="0"/>
        <v>4</v>
      </c>
      <c r="G19" s="16">
        <f t="shared" si="1"/>
        <v>10</v>
      </c>
    </row>
    <row r="20" spans="1:7">
      <c r="A20" s="10" t="s">
        <v>54</v>
      </c>
      <c r="B20" s="20">
        <v>45215</v>
      </c>
      <c r="C20" s="11" t="s">
        <v>55</v>
      </c>
      <c r="D20" s="11">
        <v>45225</v>
      </c>
      <c r="E20" s="12">
        <v>2.59</v>
      </c>
      <c r="F20" s="12">
        <f t="shared" si="0"/>
        <v>4</v>
      </c>
      <c r="G20" s="16">
        <f t="shared" si="1"/>
        <v>10</v>
      </c>
    </row>
    <row r="21" spans="1:7" ht="16.5" thickBot="1">
      <c r="F21" s="18">
        <f>MAX(F2:F20)</f>
        <v>12</v>
      </c>
      <c r="G21" s="18">
        <f>MAX(G2:G20)</f>
        <v>12</v>
      </c>
    </row>
    <row r="22" spans="1:7" ht="18">
      <c r="B22" s="40" t="s">
        <v>36</v>
      </c>
      <c r="C22" s="41"/>
      <c r="F22" s="35">
        <f>AVERAGE(F2:F20)</f>
        <v>6.8421052631578947</v>
      </c>
      <c r="G22" s="36">
        <f>AVERAGE(G2:G20)</f>
        <v>10.947368421052632</v>
      </c>
    </row>
    <row r="23" spans="1:7" ht="15.75">
      <c r="B23" s="23" t="s">
        <v>35</v>
      </c>
      <c r="C23" s="24">
        <f>F22</f>
        <v>6.8421052631578947</v>
      </c>
    </row>
    <row r="24" spans="1:7" ht="15.75">
      <c r="B24" s="23" t="s">
        <v>38</v>
      </c>
      <c r="C24" s="24">
        <f>G22</f>
        <v>10.947368421052632</v>
      </c>
    </row>
    <row r="25" spans="1:7" ht="15.75">
      <c r="B25" s="23" t="s">
        <v>37</v>
      </c>
      <c r="C25" s="24">
        <f>C23/C24</f>
        <v>0.625</v>
      </c>
    </row>
    <row r="26" spans="1:7" ht="16.5" thickBot="1">
      <c r="B26" s="25" t="s">
        <v>60</v>
      </c>
      <c r="C26" s="26">
        <v>39.1</v>
      </c>
    </row>
    <row r="33" spans="3:3">
      <c r="C33" s="27"/>
    </row>
  </sheetData>
  <mergeCells count="1">
    <mergeCell ref="B22:C2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8BE0D-D85E-4D1F-9FCC-122D094C824C}">
  <dimension ref="A1:G16"/>
  <sheetViews>
    <sheetView workbookViewId="0">
      <selection activeCell="B12" sqref="B12:C16"/>
    </sheetView>
  </sheetViews>
  <sheetFormatPr baseColWidth="10" defaultRowHeight="12.75"/>
  <cols>
    <col min="1" max="1" width="46.28515625" bestFit="1" customWidth="1"/>
    <col min="2" max="2" width="23.5703125" bestFit="1" customWidth="1"/>
    <col min="3" max="3" width="15.5703125" bestFit="1" customWidth="1"/>
    <col min="4" max="4" width="13.28515625" bestFit="1" customWidth="1"/>
    <col min="5" max="5" width="20" bestFit="1" customWidth="1"/>
    <col min="6" max="6" width="14.28515625" bestFit="1" customWidth="1"/>
    <col min="7" max="7" width="22.28515625" bestFit="1" customWidth="1"/>
  </cols>
  <sheetData>
    <row r="1" spans="1:7" ht="18">
      <c r="A1" s="14" t="s">
        <v>49</v>
      </c>
      <c r="B1" s="15" t="s">
        <v>1</v>
      </c>
      <c r="C1" s="15" t="s">
        <v>2</v>
      </c>
      <c r="D1" s="15" t="s">
        <v>3</v>
      </c>
      <c r="E1" s="15" t="s">
        <v>59</v>
      </c>
      <c r="F1" s="15" t="s">
        <v>15</v>
      </c>
      <c r="G1" s="15" t="s">
        <v>9</v>
      </c>
    </row>
    <row r="2" spans="1:7">
      <c r="A2" s="10" t="s">
        <v>68</v>
      </c>
      <c r="B2" s="22" t="s">
        <v>63</v>
      </c>
      <c r="C2" s="11">
        <v>45227</v>
      </c>
      <c r="D2" s="11">
        <v>45228</v>
      </c>
      <c r="E2" s="37">
        <v>0.52</v>
      </c>
      <c r="F2" s="12">
        <f>D2-C2</f>
        <v>1</v>
      </c>
      <c r="G2" s="16">
        <f t="shared" ref="G2" si="0">D2-B2</f>
        <v>1</v>
      </c>
    </row>
    <row r="3" spans="1:7">
      <c r="A3" s="10" t="s">
        <v>69</v>
      </c>
      <c r="B3" s="22" t="s">
        <v>62</v>
      </c>
      <c r="C3" s="11">
        <v>45228</v>
      </c>
      <c r="D3" s="11">
        <v>45228</v>
      </c>
      <c r="E3" s="37">
        <v>0.67</v>
      </c>
      <c r="F3" s="12">
        <f>(D3-C3)+1</f>
        <v>1</v>
      </c>
      <c r="G3" s="16">
        <f>(D3-B3)+1</f>
        <v>1</v>
      </c>
    </row>
    <row r="4" spans="1:7">
      <c r="A4" s="10" t="s">
        <v>70</v>
      </c>
      <c r="B4" s="22" t="s">
        <v>62</v>
      </c>
      <c r="C4" s="11">
        <v>45228</v>
      </c>
      <c r="D4" s="11">
        <v>45228</v>
      </c>
      <c r="E4" s="37">
        <v>5.5</v>
      </c>
      <c r="F4" s="12">
        <f t="shared" ref="F4:F7" si="1">(D4-C4)+1</f>
        <v>1</v>
      </c>
      <c r="G4" s="16">
        <f t="shared" ref="G4:G8" si="2">(D4-B4)+1</f>
        <v>1</v>
      </c>
    </row>
    <row r="5" spans="1:7">
      <c r="A5" s="3" t="s">
        <v>64</v>
      </c>
      <c r="B5" s="38">
        <v>45227</v>
      </c>
      <c r="C5" s="21">
        <v>45228</v>
      </c>
      <c r="D5" s="11">
        <v>45228</v>
      </c>
      <c r="E5" s="37">
        <v>1.5</v>
      </c>
      <c r="F5" s="12">
        <f t="shared" si="1"/>
        <v>1</v>
      </c>
      <c r="G5" s="16">
        <f t="shared" si="2"/>
        <v>2</v>
      </c>
    </row>
    <row r="6" spans="1:7">
      <c r="A6" s="3" t="s">
        <v>65</v>
      </c>
      <c r="B6" s="38">
        <v>45228</v>
      </c>
      <c r="C6" s="21">
        <v>45228</v>
      </c>
      <c r="D6" s="11">
        <v>45228</v>
      </c>
      <c r="E6" s="37">
        <v>2</v>
      </c>
      <c r="F6" s="12">
        <f t="shared" si="1"/>
        <v>1</v>
      </c>
      <c r="G6" s="16">
        <f t="shared" si="2"/>
        <v>1</v>
      </c>
    </row>
    <row r="7" spans="1:7">
      <c r="A7" s="3" t="s">
        <v>66</v>
      </c>
      <c r="B7" s="38">
        <v>45227</v>
      </c>
      <c r="C7" s="21">
        <v>45228</v>
      </c>
      <c r="D7" s="11">
        <v>45228</v>
      </c>
      <c r="E7" s="12">
        <v>2</v>
      </c>
      <c r="F7" s="12">
        <f t="shared" si="1"/>
        <v>1</v>
      </c>
      <c r="G7" s="16">
        <f t="shared" si="2"/>
        <v>2</v>
      </c>
    </row>
    <row r="8" spans="1:7">
      <c r="A8" s="3" t="s">
        <v>67</v>
      </c>
      <c r="B8" s="38">
        <v>45226</v>
      </c>
      <c r="C8" s="21">
        <v>45227</v>
      </c>
      <c r="D8" s="11">
        <v>45228</v>
      </c>
      <c r="E8" s="12">
        <v>4</v>
      </c>
      <c r="F8" s="12">
        <f>(D8-C8)+1</f>
        <v>2</v>
      </c>
      <c r="G8" s="16">
        <f t="shared" si="2"/>
        <v>3</v>
      </c>
    </row>
    <row r="9" spans="1:7" ht="15.75">
      <c r="F9" s="24">
        <f>AVERAGE(F2:F8)</f>
        <v>1.1428571428571428</v>
      </c>
      <c r="G9" s="24">
        <f>AVERAGE(G2:G8)</f>
        <v>1.5714285714285714</v>
      </c>
    </row>
    <row r="11" spans="1:7" ht="13.5" thickBot="1"/>
    <row r="12" spans="1:7" ht="18">
      <c r="B12" s="40" t="s">
        <v>36</v>
      </c>
      <c r="C12" s="41"/>
    </row>
    <row r="13" spans="1:7" ht="15.75">
      <c r="B13" s="23" t="s">
        <v>35</v>
      </c>
      <c r="C13" s="24">
        <f>F9</f>
        <v>1.1428571428571428</v>
      </c>
    </row>
    <row r="14" spans="1:7" ht="15.75">
      <c r="B14" s="23" t="s">
        <v>38</v>
      </c>
      <c r="C14" s="24">
        <f>G9</f>
        <v>1.5714285714285714</v>
      </c>
    </row>
    <row r="15" spans="1:7" ht="15.75">
      <c r="B15" s="23" t="s">
        <v>37</v>
      </c>
      <c r="C15" s="24">
        <f>C13/C14</f>
        <v>0.72727272727272729</v>
      </c>
    </row>
    <row r="16" spans="1:7" ht="16.5" thickBot="1">
      <c r="B16" s="25" t="s">
        <v>60</v>
      </c>
      <c r="C16" s="26">
        <v>16.190000000000001</v>
      </c>
    </row>
  </sheetData>
  <mergeCells count="1">
    <mergeCell ref="B12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Entrega 1</vt:lpstr>
      <vt:lpstr>Entrega 2</vt:lpstr>
      <vt:lpstr>Entrega 3</vt:lpstr>
      <vt:lpstr>Entrega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Laura Montesdeoca</dc:creator>
  <cp:lastModifiedBy>Sanatorio Mautone 2</cp:lastModifiedBy>
  <dcterms:created xsi:type="dcterms:W3CDTF">2023-09-18T22:36:31Z</dcterms:created>
  <dcterms:modified xsi:type="dcterms:W3CDTF">2023-10-30T16:46:41Z</dcterms:modified>
</cp:coreProperties>
</file>