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eso de caso de uso sin ajustar" sheetId="1" r:id="rId3"/>
    <sheet state="visible" name="Peso de actores sin ajustar" sheetId="2" r:id="rId4"/>
    <sheet state="visible" name="Complejidad técnica" sheetId="3" r:id="rId5"/>
    <sheet state="visible" name="Complejidad del entorno" sheetId="4" r:id="rId6"/>
    <sheet state="visible" name="Total" sheetId="5" r:id="rId7"/>
  </sheets>
  <definedNames/>
  <calcPr/>
</workbook>
</file>

<file path=xl/sharedStrings.xml><?xml version="1.0" encoding="utf-8"?>
<sst xmlns="http://schemas.openxmlformats.org/spreadsheetml/2006/main" count="136" uniqueCount="101">
  <si>
    <t>Factor</t>
  </si>
  <si>
    <t>Actor</t>
  </si>
  <si>
    <t>Actor(s)</t>
  </si>
  <si>
    <t>Descripción</t>
  </si>
  <si>
    <t>Peso</t>
  </si>
  <si>
    <t>Valor asignado</t>
  </si>
  <si>
    <t>Impacto</t>
  </si>
  <si>
    <t>T1</t>
  </si>
  <si>
    <t>Caso de uso</t>
  </si>
  <si>
    <t>Número de transacciones</t>
  </si>
  <si>
    <t>Complejidad del caso de uso</t>
  </si>
  <si>
    <t>Complejidad</t>
  </si>
  <si>
    <t>Entrenador/ cliente</t>
  </si>
  <si>
    <t>Entrenador</t>
  </si>
  <si>
    <t>Crear rutinas</t>
  </si>
  <si>
    <t>Sistema distribuido</t>
  </si>
  <si>
    <t>C</t>
  </si>
  <si>
    <t>Cliente</t>
  </si>
  <si>
    <t>UAW (Actores sin ajustar)</t>
  </si>
  <si>
    <t>T2</t>
  </si>
  <si>
    <t>Objetivos de desempeño</t>
  </si>
  <si>
    <t>T3</t>
  </si>
  <si>
    <t>Front-end eficiente</t>
  </si>
  <si>
    <t>T4</t>
  </si>
  <si>
    <t>Complejidad de procesamiento</t>
  </si>
  <si>
    <t>T5</t>
  </si>
  <si>
    <t>Codigo reusable</t>
  </si>
  <si>
    <t>T6</t>
  </si>
  <si>
    <t>Fácil de instalar</t>
  </si>
  <si>
    <t>T7</t>
  </si>
  <si>
    <t>Fácil de usar</t>
  </si>
  <si>
    <t>T8</t>
  </si>
  <si>
    <t>Portable</t>
  </si>
  <si>
    <t>T9</t>
  </si>
  <si>
    <t>Fácil de cambiar</t>
  </si>
  <si>
    <t>UUCW (Casos de uso sin ajustar)</t>
  </si>
  <si>
    <t>T10</t>
  </si>
  <si>
    <t>Uso concurrente</t>
  </si>
  <si>
    <t>T11</t>
  </si>
  <si>
    <t>Seguridad</t>
  </si>
  <si>
    <t>T12</t>
  </si>
  <si>
    <t>Acceso de terceros</t>
  </si>
  <si>
    <t>T13</t>
  </si>
  <si>
    <t>Capacitación</t>
  </si>
  <si>
    <t>Total</t>
  </si>
  <si>
    <t>Sistema</t>
  </si>
  <si>
    <t>Sugerir rutinas</t>
  </si>
  <si>
    <t>Número</t>
  </si>
  <si>
    <t>Producto</t>
  </si>
  <si>
    <t>Seguir cliente</t>
  </si>
  <si>
    <t>Simple</t>
  </si>
  <si>
    <t>3 o menos</t>
  </si>
  <si>
    <t>A</t>
  </si>
  <si>
    <t>Consultar inforomación de progreso</t>
  </si>
  <si>
    <t>Otro sistema a través de un API</t>
  </si>
  <si>
    <t>Medio</t>
  </si>
  <si>
    <t>4 a 7</t>
  </si>
  <si>
    <t>Consultar rutinas</t>
  </si>
  <si>
    <t>Complejo</t>
  </si>
  <si>
    <t>Más de 7</t>
  </si>
  <si>
    <t>Buscar entrenadores</t>
  </si>
  <si>
    <t>Otro sistema a través de un protocolo o una persona a través de una interfaz de texto</t>
  </si>
  <si>
    <t>Gestionar calendario</t>
  </si>
  <si>
    <t>Una persona a través de una interfaz gráfica</t>
  </si>
  <si>
    <t>Calificar rutinas</t>
  </si>
  <si>
    <t>Consultar guias de rutinas</t>
  </si>
  <si>
    <t>Consultar lista de metas</t>
  </si>
  <si>
    <t>Ver información de recorrido</t>
  </si>
  <si>
    <t>Contactar con entrenador</t>
  </si>
  <si>
    <t>Contactar con cliente</t>
  </si>
  <si>
    <t>Asignar rutinas</t>
  </si>
  <si>
    <t>Consultar parques</t>
  </si>
  <si>
    <t>Calificar parques</t>
  </si>
  <si>
    <t>Cliente y sistema</t>
  </si>
  <si>
    <t>Autenticar</t>
  </si>
  <si>
    <t>E1</t>
  </si>
  <si>
    <t>Equipo familiarizado con el proceso de desarrollo</t>
  </si>
  <si>
    <t>E2</t>
  </si>
  <si>
    <t>Experiencia en aplicaciones móviles</t>
  </si>
  <si>
    <t>E3</t>
  </si>
  <si>
    <t>Experiencia en paradigma O.O.</t>
  </si>
  <si>
    <t>E4</t>
  </si>
  <si>
    <t>Capacidad del lider analista</t>
  </si>
  <si>
    <t>E5</t>
  </si>
  <si>
    <t>Motivación</t>
  </si>
  <si>
    <t>E6</t>
  </si>
  <si>
    <t>Requrimientos estables</t>
  </si>
  <si>
    <t>E7</t>
  </si>
  <si>
    <t>Tiempo de trabajo reducido</t>
  </si>
  <si>
    <t>E8</t>
  </si>
  <si>
    <t>Dificultad del lenguaje de programación</t>
  </si>
  <si>
    <t>EF</t>
  </si>
  <si>
    <t>UUCP</t>
  </si>
  <si>
    <t>TCF</t>
  </si>
  <si>
    <t>UCP</t>
  </si>
  <si>
    <t>Horas</t>
  </si>
  <si>
    <t>Total en horas</t>
  </si>
  <si>
    <t>Personal</t>
  </si>
  <si>
    <t>Semanas disponibles</t>
  </si>
  <si>
    <t>Horas/semana</t>
  </si>
  <si>
    <t>Total horas/semana por persona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</si>
</sst>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2" fillId="2" fontId="2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left"/>
    </xf>
    <xf borderId="3" fillId="0" fontId="1" numFmtId="0" xfId="0" applyBorder="1" applyFont="1"/>
    <xf borderId="2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readingOrder="0"/>
    </xf>
    <xf borderId="4" fillId="0" fontId="1" numFmtId="0" xfId="0" applyBorder="1" applyFont="1"/>
    <xf borderId="1" fillId="2" fontId="1" numFmtId="0" xfId="0" applyBorder="1" applyFont="1"/>
    <xf borderId="1" fillId="2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right" readingOrder="0" vertical="bottom"/>
    </xf>
    <xf borderId="1" fillId="3" fontId="3" numFmtId="0" xfId="0" applyBorder="1" applyFill="1" applyFont="1"/>
    <xf borderId="1" fillId="0" fontId="2" numFmtId="0" xfId="0" applyAlignment="1" applyBorder="1" applyFont="1">
      <alignment horizontal="right" vertical="bottom"/>
    </xf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horizontal="right" vertical="bottom"/>
    </xf>
    <xf borderId="1" fillId="0" fontId="1" numFmtId="1" xfId="0" applyBorder="1" applyFont="1" applyNumberFormat="1"/>
    <xf borderId="1" fillId="2" fontId="1" numFmtId="0" xfId="0" applyAlignment="1" applyBorder="1" applyFont="1">
      <alignment readingOrder="0" shrinkToFit="0" wrapText="1"/>
    </xf>
    <xf borderId="1" fillId="0" fontId="1" numFmtId="1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71"/>
    <col customWidth="1" min="3" max="3" width="30.71"/>
    <col customWidth="1" min="4" max="4" width="12.57"/>
    <col customWidth="1" min="5" max="5" width="14.43"/>
    <col customWidth="1" min="7" max="7" width="29.0"/>
    <col customWidth="1" min="8" max="8" width="22.29"/>
    <col customWidth="1" min="9" max="9" width="5.43"/>
    <col customWidth="1" min="10" max="10" width="7.71"/>
    <col customWidth="1" min="11" max="11" width="8.57"/>
  </cols>
  <sheetData>
    <row r="2" ht="27.75" customHeight="1">
      <c r="B2" s="2" t="s">
        <v>2</v>
      </c>
      <c r="C2" s="2" t="s">
        <v>8</v>
      </c>
      <c r="D2" s="2" t="s">
        <v>9</v>
      </c>
      <c r="E2" s="2" t="s">
        <v>10</v>
      </c>
    </row>
    <row r="3">
      <c r="B3" s="3" t="s">
        <v>12</v>
      </c>
      <c r="C3" s="3" t="s">
        <v>14</v>
      </c>
      <c r="D3" s="3">
        <v>2.0</v>
      </c>
      <c r="E3" s="7" t="str">
        <f t="shared" ref="E3:E19" si="1">IF(D3&lt;=3,"S",IF(AND(D3&gt;3,D3&lt;=7), "A", "C"))</f>
        <v>S</v>
      </c>
      <c r="G3" s="9" t="s">
        <v>35</v>
      </c>
      <c r="H3" s="8"/>
      <c r="I3" s="8"/>
      <c r="J3" s="8"/>
      <c r="K3" s="11"/>
    </row>
    <row r="4">
      <c r="B4" s="3" t="s">
        <v>45</v>
      </c>
      <c r="C4" s="3" t="s">
        <v>46</v>
      </c>
      <c r="D4" s="3">
        <v>2.0</v>
      </c>
      <c r="E4" s="7" t="str">
        <f t="shared" si="1"/>
        <v>S</v>
      </c>
      <c r="G4" s="1" t="s">
        <v>10</v>
      </c>
      <c r="H4" s="1" t="s">
        <v>9</v>
      </c>
      <c r="I4" s="1" t="s">
        <v>4</v>
      </c>
      <c r="J4" s="1" t="s">
        <v>47</v>
      </c>
      <c r="K4" s="1" t="s">
        <v>48</v>
      </c>
    </row>
    <row r="5">
      <c r="B5" s="3" t="s">
        <v>17</v>
      </c>
      <c r="C5" s="3" t="s">
        <v>49</v>
      </c>
      <c r="D5" s="3">
        <v>2.0</v>
      </c>
      <c r="E5" s="7" t="str">
        <f t="shared" si="1"/>
        <v>S</v>
      </c>
      <c r="G5" s="4" t="s">
        <v>50</v>
      </c>
      <c r="H5" s="4" t="s">
        <v>51</v>
      </c>
      <c r="I5" s="4">
        <v>5.0</v>
      </c>
      <c r="J5" s="5">
        <f>COUNTIF(E3:E19, "=S")</f>
        <v>16</v>
      </c>
      <c r="K5" s="4">
        <f t="shared" ref="K5:K7" si="2">I5*J5</f>
        <v>80</v>
      </c>
    </row>
    <row r="6">
      <c r="B6" s="3" t="s">
        <v>17</v>
      </c>
      <c r="C6" s="3" t="s">
        <v>53</v>
      </c>
      <c r="D6" s="3">
        <v>2.0</v>
      </c>
      <c r="E6" s="7" t="str">
        <f t="shared" si="1"/>
        <v>S</v>
      </c>
      <c r="G6" s="4" t="s">
        <v>55</v>
      </c>
      <c r="H6" s="4" t="s">
        <v>56</v>
      </c>
      <c r="I6" s="4">
        <v>10.0</v>
      </c>
      <c r="J6" s="17">
        <f>COUNTIF(E3:E19, "=A")</f>
        <v>1</v>
      </c>
      <c r="K6" s="4">
        <f t="shared" si="2"/>
        <v>10</v>
      </c>
    </row>
    <row r="7">
      <c r="B7" s="3" t="s">
        <v>17</v>
      </c>
      <c r="C7" s="3" t="s">
        <v>57</v>
      </c>
      <c r="D7" s="3">
        <v>2.0</v>
      </c>
      <c r="E7" s="7" t="str">
        <f t="shared" si="1"/>
        <v>S</v>
      </c>
      <c r="G7" s="4" t="s">
        <v>58</v>
      </c>
      <c r="H7" s="4" t="s">
        <v>59</v>
      </c>
      <c r="I7" s="4">
        <v>15.0</v>
      </c>
      <c r="J7" s="5">
        <f>COUNTIF(E3:E19, "=C")</f>
        <v>0</v>
      </c>
      <c r="K7" s="4">
        <f t="shared" si="2"/>
        <v>0</v>
      </c>
    </row>
    <row r="8">
      <c r="B8" s="3" t="s">
        <v>17</v>
      </c>
      <c r="C8" s="3" t="s">
        <v>60</v>
      </c>
      <c r="D8" s="3">
        <v>2.0</v>
      </c>
      <c r="E8" s="7" t="str">
        <f t="shared" si="1"/>
        <v>S</v>
      </c>
      <c r="G8" s="10" t="s">
        <v>44</v>
      </c>
      <c r="H8" s="12"/>
      <c r="I8" s="12"/>
      <c r="J8" s="12"/>
      <c r="K8" s="12">
        <f>SUM(K5:K7)</f>
        <v>90</v>
      </c>
    </row>
    <row r="9">
      <c r="B9" s="3" t="s">
        <v>17</v>
      </c>
      <c r="C9" s="3" t="s">
        <v>62</v>
      </c>
      <c r="D9" s="3">
        <v>4.0</v>
      </c>
      <c r="E9" s="7" t="str">
        <f t="shared" si="1"/>
        <v>A</v>
      </c>
    </row>
    <row r="10">
      <c r="B10" s="3" t="s">
        <v>17</v>
      </c>
      <c r="C10" s="3" t="s">
        <v>64</v>
      </c>
      <c r="D10" s="3">
        <v>2.0</v>
      </c>
      <c r="E10" s="7" t="str">
        <f t="shared" si="1"/>
        <v>S</v>
      </c>
    </row>
    <row r="11">
      <c r="B11" s="3" t="s">
        <v>17</v>
      </c>
      <c r="C11" s="3" t="s">
        <v>65</v>
      </c>
      <c r="D11" s="3">
        <v>2.0</v>
      </c>
      <c r="E11" s="7" t="str">
        <f t="shared" si="1"/>
        <v>S</v>
      </c>
    </row>
    <row r="12">
      <c r="B12" s="3" t="s">
        <v>17</v>
      </c>
      <c r="C12" s="3" t="s">
        <v>66</v>
      </c>
      <c r="D12" s="3">
        <v>2.0</v>
      </c>
      <c r="E12" s="7" t="str">
        <f t="shared" si="1"/>
        <v>S</v>
      </c>
    </row>
    <row r="13">
      <c r="B13" s="3" t="s">
        <v>17</v>
      </c>
      <c r="C13" s="3" t="s">
        <v>67</v>
      </c>
      <c r="D13" s="3">
        <v>3.0</v>
      </c>
      <c r="E13" s="7" t="str">
        <f t="shared" si="1"/>
        <v>S</v>
      </c>
    </row>
    <row r="14">
      <c r="B14" s="3" t="s">
        <v>17</v>
      </c>
      <c r="C14" s="3" t="s">
        <v>68</v>
      </c>
      <c r="D14" s="3">
        <v>3.0</v>
      </c>
      <c r="E14" s="7" t="str">
        <f t="shared" si="1"/>
        <v>S</v>
      </c>
    </row>
    <row r="15">
      <c r="B15" s="3" t="s">
        <v>13</v>
      </c>
      <c r="C15" s="3" t="s">
        <v>69</v>
      </c>
      <c r="D15" s="3">
        <v>3.0</v>
      </c>
      <c r="E15" s="7" t="str">
        <f t="shared" si="1"/>
        <v>S</v>
      </c>
    </row>
    <row r="16">
      <c r="B16" s="3" t="s">
        <v>13</v>
      </c>
      <c r="C16" s="3" t="s">
        <v>70</v>
      </c>
      <c r="D16" s="3">
        <v>3.0</v>
      </c>
      <c r="E16" s="7" t="str">
        <f t="shared" si="1"/>
        <v>S</v>
      </c>
    </row>
    <row r="17">
      <c r="B17" s="3" t="s">
        <v>17</v>
      </c>
      <c r="C17" s="3" t="s">
        <v>71</v>
      </c>
      <c r="D17" s="3">
        <v>2.0</v>
      </c>
      <c r="E17" s="7" t="str">
        <f t="shared" si="1"/>
        <v>S</v>
      </c>
    </row>
    <row r="18">
      <c r="B18" s="3" t="s">
        <v>17</v>
      </c>
      <c r="C18" s="3" t="s">
        <v>72</v>
      </c>
      <c r="D18" s="3">
        <v>2.0</v>
      </c>
      <c r="E18" s="7" t="str">
        <f t="shared" si="1"/>
        <v>S</v>
      </c>
    </row>
    <row r="19">
      <c r="B19" s="3" t="s">
        <v>73</v>
      </c>
      <c r="C19" s="3" t="s">
        <v>74</v>
      </c>
      <c r="D19" s="3">
        <v>2.0</v>
      </c>
      <c r="E19" s="7" t="str">
        <f t="shared" si="1"/>
        <v>S</v>
      </c>
    </row>
  </sheetData>
  <mergeCells count="1">
    <mergeCell ref="G3:K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25.0"/>
    <col customWidth="1" min="8" max="8" width="71.57"/>
    <col customWidth="1" min="9" max="9" width="5.43"/>
    <col customWidth="1" min="10" max="10" width="7.71"/>
    <col customWidth="1" min="11" max="11" width="8.57"/>
  </cols>
  <sheetData>
    <row r="2">
      <c r="B2" s="1" t="s">
        <v>1</v>
      </c>
      <c r="C2" s="1" t="s">
        <v>11</v>
      </c>
    </row>
    <row r="3">
      <c r="B3" s="4" t="s">
        <v>13</v>
      </c>
      <c r="C3" s="4" t="s">
        <v>16</v>
      </c>
    </row>
    <row r="4">
      <c r="B4" s="4" t="s">
        <v>17</v>
      </c>
      <c r="C4" s="4" t="s">
        <v>16</v>
      </c>
      <c r="G4" s="6" t="s">
        <v>18</v>
      </c>
      <c r="H4" s="8"/>
      <c r="I4" s="8"/>
      <c r="J4" s="8"/>
      <c r="K4" s="11"/>
    </row>
    <row r="5">
      <c r="B5" s="4" t="s">
        <v>45</v>
      </c>
      <c r="C5" s="4" t="s">
        <v>52</v>
      </c>
      <c r="G5" s="13" t="s">
        <v>10</v>
      </c>
      <c r="H5" s="13" t="s">
        <v>9</v>
      </c>
      <c r="I5" s="13" t="s">
        <v>4</v>
      </c>
      <c r="J5" s="13" t="s">
        <v>47</v>
      </c>
      <c r="K5" s="13" t="s">
        <v>48</v>
      </c>
    </row>
    <row r="6">
      <c r="G6" s="14" t="s">
        <v>50</v>
      </c>
      <c r="H6" s="15" t="s">
        <v>54</v>
      </c>
      <c r="I6" s="16">
        <v>1.0</v>
      </c>
      <c r="J6" s="18">
        <f>COUNTIF(C3:C5, "=S")</f>
        <v>0</v>
      </c>
      <c r="K6" s="18">
        <f t="shared" ref="K6:K8" si="1">I6*J6</f>
        <v>0</v>
      </c>
    </row>
    <row r="7">
      <c r="G7" s="14" t="s">
        <v>55</v>
      </c>
      <c r="H7" s="15" t="s">
        <v>61</v>
      </c>
      <c r="I7" s="16">
        <v>2.0</v>
      </c>
      <c r="J7" s="18">
        <f>COUNTIF(C4:C6, "=A")</f>
        <v>1</v>
      </c>
      <c r="K7" s="18">
        <f t="shared" si="1"/>
        <v>2</v>
      </c>
    </row>
    <row r="8">
      <c r="G8" s="14" t="s">
        <v>58</v>
      </c>
      <c r="H8" s="15" t="s">
        <v>63</v>
      </c>
      <c r="I8" s="16">
        <v>3.0</v>
      </c>
      <c r="J8" s="18">
        <f>COUNTIF(C5:C7, "=C")</f>
        <v>0</v>
      </c>
      <c r="K8" s="18">
        <f t="shared" si="1"/>
        <v>0</v>
      </c>
    </row>
    <row r="9">
      <c r="G9" s="19" t="s">
        <v>44</v>
      </c>
      <c r="H9" s="19"/>
      <c r="I9" s="19"/>
      <c r="J9" s="19"/>
      <c r="K9" s="20">
        <f>SUM(K6:K8)</f>
        <v>2</v>
      </c>
    </row>
  </sheetData>
  <mergeCells count="1">
    <mergeCell ref="G4:K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71"/>
  </cols>
  <sheetData>
    <row r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</row>
    <row r="2">
      <c r="A2" s="4" t="s">
        <v>7</v>
      </c>
      <c r="B2" s="4" t="s">
        <v>15</v>
      </c>
      <c r="C2" s="4">
        <v>2.0</v>
      </c>
      <c r="D2" s="4">
        <v>0.0</v>
      </c>
      <c r="E2" s="5">
        <f t="shared" ref="E2:E14" si="1">C2*D2</f>
        <v>0</v>
      </c>
    </row>
    <row r="3">
      <c r="A3" s="4" t="s">
        <v>19</v>
      </c>
      <c r="B3" s="4" t="s">
        <v>20</v>
      </c>
      <c r="C3" s="4">
        <v>2.0</v>
      </c>
      <c r="D3" s="4">
        <v>4.0</v>
      </c>
      <c r="E3" s="5">
        <f t="shared" si="1"/>
        <v>8</v>
      </c>
    </row>
    <row r="4">
      <c r="A4" s="4" t="s">
        <v>21</v>
      </c>
      <c r="B4" s="4" t="s">
        <v>22</v>
      </c>
      <c r="C4" s="4">
        <v>1.0</v>
      </c>
      <c r="D4" s="4">
        <v>4.0</v>
      </c>
      <c r="E4" s="5">
        <f t="shared" si="1"/>
        <v>4</v>
      </c>
    </row>
    <row r="5">
      <c r="A5" s="4" t="s">
        <v>23</v>
      </c>
      <c r="B5" s="4" t="s">
        <v>24</v>
      </c>
      <c r="C5" s="4">
        <v>1.0</v>
      </c>
      <c r="D5" s="4">
        <v>1.0</v>
      </c>
      <c r="E5" s="5">
        <f t="shared" si="1"/>
        <v>1</v>
      </c>
    </row>
    <row r="6">
      <c r="A6" s="4" t="s">
        <v>25</v>
      </c>
      <c r="B6" s="4" t="s">
        <v>26</v>
      </c>
      <c r="C6" s="4">
        <v>1.0</v>
      </c>
      <c r="D6" s="4">
        <v>0.0</v>
      </c>
      <c r="E6" s="5">
        <f t="shared" si="1"/>
        <v>0</v>
      </c>
    </row>
    <row r="7">
      <c r="A7" s="4" t="s">
        <v>27</v>
      </c>
      <c r="B7" s="4" t="s">
        <v>28</v>
      </c>
      <c r="C7" s="4">
        <v>0.5</v>
      </c>
      <c r="D7" s="4">
        <v>2.0</v>
      </c>
      <c r="E7" s="5">
        <f t="shared" si="1"/>
        <v>1</v>
      </c>
    </row>
    <row r="8">
      <c r="A8" s="4" t="s">
        <v>29</v>
      </c>
      <c r="B8" s="4" t="s">
        <v>30</v>
      </c>
      <c r="C8" s="4">
        <v>0.5</v>
      </c>
      <c r="D8" s="4">
        <v>4.0</v>
      </c>
      <c r="E8" s="5">
        <f t="shared" si="1"/>
        <v>2</v>
      </c>
    </row>
    <row r="9">
      <c r="A9" s="4" t="s">
        <v>31</v>
      </c>
      <c r="B9" s="4" t="s">
        <v>32</v>
      </c>
      <c r="C9" s="4">
        <v>2.0</v>
      </c>
      <c r="D9" s="4">
        <v>5.0</v>
      </c>
      <c r="E9" s="5">
        <f t="shared" si="1"/>
        <v>10</v>
      </c>
    </row>
    <row r="10">
      <c r="A10" s="4" t="s">
        <v>33</v>
      </c>
      <c r="B10" s="4" t="s">
        <v>34</v>
      </c>
      <c r="C10" s="4">
        <v>1.0</v>
      </c>
      <c r="D10" s="4">
        <v>1.0</v>
      </c>
      <c r="E10" s="5">
        <f t="shared" si="1"/>
        <v>1</v>
      </c>
    </row>
    <row r="11">
      <c r="A11" s="4" t="s">
        <v>36</v>
      </c>
      <c r="B11" s="4" t="s">
        <v>37</v>
      </c>
      <c r="C11" s="4">
        <v>1.0</v>
      </c>
      <c r="D11" s="4">
        <v>5.0</v>
      </c>
      <c r="E11" s="5">
        <f t="shared" si="1"/>
        <v>5</v>
      </c>
    </row>
    <row r="12">
      <c r="A12" s="4" t="s">
        <v>38</v>
      </c>
      <c r="B12" s="4" t="s">
        <v>39</v>
      </c>
      <c r="C12" s="4">
        <v>1.0</v>
      </c>
      <c r="D12" s="4">
        <v>2.0</v>
      </c>
      <c r="E12" s="5">
        <f t="shared" si="1"/>
        <v>2</v>
      </c>
    </row>
    <row r="13">
      <c r="A13" s="4" t="s">
        <v>40</v>
      </c>
      <c r="B13" s="4" t="s">
        <v>41</v>
      </c>
      <c r="C13" s="4">
        <v>1.0</v>
      </c>
      <c r="D13" s="4">
        <v>4.0</v>
      </c>
      <c r="E13" s="5">
        <f t="shared" si="1"/>
        <v>4</v>
      </c>
    </row>
    <row r="14">
      <c r="A14" s="4" t="s">
        <v>42</v>
      </c>
      <c r="B14" s="4" t="s">
        <v>43</v>
      </c>
      <c r="C14" s="4">
        <v>1.0</v>
      </c>
      <c r="D14" s="4">
        <v>2.0</v>
      </c>
      <c r="E14" s="5">
        <f t="shared" si="1"/>
        <v>2</v>
      </c>
    </row>
    <row r="15">
      <c r="A15" s="10" t="s">
        <v>44</v>
      </c>
      <c r="B15" s="12"/>
      <c r="C15" s="12"/>
      <c r="D15" s="12"/>
      <c r="E15" s="12">
        <f>SUM(E2:E14)</f>
        <v>40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7.0"/>
  </cols>
  <sheetData>
    <row r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</row>
    <row r="2">
      <c r="A2" s="4" t="s">
        <v>75</v>
      </c>
      <c r="B2" s="4" t="s">
        <v>76</v>
      </c>
      <c r="C2" s="4">
        <v>1.5</v>
      </c>
      <c r="D2" s="4">
        <v>4.0</v>
      </c>
      <c r="E2" s="5">
        <f t="shared" ref="E2:E9" si="1">C2*D2</f>
        <v>6</v>
      </c>
    </row>
    <row r="3">
      <c r="A3" s="4" t="s">
        <v>77</v>
      </c>
      <c r="B3" s="4" t="s">
        <v>78</v>
      </c>
      <c r="C3" s="4">
        <v>0.5</v>
      </c>
      <c r="D3" s="4">
        <v>2.0</v>
      </c>
      <c r="E3" s="5">
        <f t="shared" si="1"/>
        <v>1</v>
      </c>
    </row>
    <row r="4">
      <c r="A4" s="4" t="s">
        <v>79</v>
      </c>
      <c r="B4" s="4" t="s">
        <v>80</v>
      </c>
      <c r="C4" s="4">
        <v>1.0</v>
      </c>
      <c r="D4" s="4">
        <v>5.0</v>
      </c>
      <c r="E4" s="5">
        <f t="shared" si="1"/>
        <v>5</v>
      </c>
    </row>
    <row r="5">
      <c r="A5" s="4" t="s">
        <v>81</v>
      </c>
      <c r="B5" s="4" t="s">
        <v>82</v>
      </c>
      <c r="C5" s="4">
        <v>0.5</v>
      </c>
      <c r="D5" s="4">
        <v>3.0</v>
      </c>
      <c r="E5" s="5">
        <f t="shared" si="1"/>
        <v>1.5</v>
      </c>
    </row>
    <row r="6">
      <c r="A6" s="4" t="s">
        <v>83</v>
      </c>
      <c r="B6" s="4" t="s">
        <v>84</v>
      </c>
      <c r="C6" s="4">
        <v>1.0</v>
      </c>
      <c r="D6" s="4">
        <v>5.0</v>
      </c>
      <c r="E6" s="5">
        <f t="shared" si="1"/>
        <v>5</v>
      </c>
    </row>
    <row r="7">
      <c r="A7" s="4" t="s">
        <v>85</v>
      </c>
      <c r="B7" s="4" t="s">
        <v>86</v>
      </c>
      <c r="C7" s="4">
        <v>2.0</v>
      </c>
      <c r="D7" s="4">
        <v>4.0</v>
      </c>
      <c r="E7" s="5">
        <f t="shared" si="1"/>
        <v>8</v>
      </c>
    </row>
    <row r="8">
      <c r="A8" s="4" t="s">
        <v>87</v>
      </c>
      <c r="B8" s="4" t="s">
        <v>88</v>
      </c>
      <c r="C8" s="4">
        <v>-1.0</v>
      </c>
      <c r="D8" s="4">
        <v>4.0</v>
      </c>
      <c r="E8" s="5">
        <f t="shared" si="1"/>
        <v>-4</v>
      </c>
    </row>
    <row r="9">
      <c r="A9" s="4" t="s">
        <v>89</v>
      </c>
      <c r="B9" s="4" t="s">
        <v>90</v>
      </c>
      <c r="C9" s="4">
        <v>-1.0</v>
      </c>
      <c r="D9" s="4">
        <v>1.0</v>
      </c>
      <c r="E9" s="5">
        <f t="shared" si="1"/>
        <v>-1</v>
      </c>
    </row>
    <row r="10">
      <c r="A10" s="10" t="s">
        <v>44</v>
      </c>
      <c r="B10" s="12"/>
      <c r="C10" s="12"/>
      <c r="D10" s="12"/>
      <c r="E10" s="12">
        <f>SUM(E2:E9)</f>
        <v>21.5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5">
      <c r="B5" s="10" t="s">
        <v>91</v>
      </c>
      <c r="C5" s="5">
        <f>1.4+(-0.03*'Complejidad del entorno'!E10)</f>
        <v>0.755</v>
      </c>
    </row>
    <row r="6">
      <c r="B6" s="10" t="s">
        <v>92</v>
      </c>
      <c r="C6" s="5">
        <f>'Peso de caso de uso sin ajustar'!K8+'Peso de actores sin ajustar'!K9</f>
        <v>92</v>
      </c>
    </row>
    <row r="7">
      <c r="B7" s="10" t="s">
        <v>93</v>
      </c>
      <c r="C7" s="5">
        <f>0.6+(0.01*'Complejidad técnica'!E15)</f>
        <v>1</v>
      </c>
    </row>
    <row r="8">
      <c r="B8" s="10" t="s">
        <v>94</v>
      </c>
      <c r="C8" s="21">
        <f>C5*C6*C7</f>
        <v>69.46</v>
      </c>
    </row>
    <row r="10">
      <c r="B10" s="10" t="s">
        <v>95</v>
      </c>
      <c r="C10" s="4">
        <v>20.0</v>
      </c>
    </row>
    <row r="11">
      <c r="B11" s="10" t="s">
        <v>96</v>
      </c>
      <c r="C11" s="21">
        <f>C8*C10</f>
        <v>1389.2</v>
      </c>
    </row>
    <row r="12">
      <c r="B12" s="10" t="s">
        <v>97</v>
      </c>
      <c r="C12" s="4">
        <v>5.0</v>
      </c>
    </row>
    <row r="13">
      <c r="B13" s="22" t="s">
        <v>98</v>
      </c>
      <c r="C13" s="4">
        <v>14.0</v>
      </c>
    </row>
    <row r="14">
      <c r="B14" s="10" t="s">
        <v>99</v>
      </c>
      <c r="C14" s="23">
        <f>C11/C13</f>
        <v>99.22857143</v>
      </c>
    </row>
    <row r="15">
      <c r="B15" s="22" t="s">
        <v>100</v>
      </c>
      <c r="C15" s="21">
        <f>C14/C12</f>
        <v>19.84571429</v>
      </c>
    </row>
  </sheetData>
  <drawing r:id="rId1"/>
</worksheet>
</file>