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hidePivotFieldList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Mis Documentos\CapturaCognitiva\DOCUMENTOS\COSTOS\"/>
    </mc:Choice>
  </mc:AlternateContent>
  <xr:revisionPtr revIDLastSave="0" documentId="8_{43876FE1-5C4C-4F83-AD6E-1D753E06C6D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stos" sheetId="1" r:id="rId1"/>
    <sheet name="Salarios" sheetId="3" r:id="rId2"/>
  </sheets>
  <definedNames>
    <definedName name="_xlnm._FilterDatabase" localSheetId="0" hidden="1">Costos!$A$4:$M$49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56" i="1"/>
  <c r="E55" i="1" s="1"/>
  <c r="D50" i="1"/>
  <c r="D7" i="1"/>
  <c r="D8" i="1"/>
  <c r="D9" i="1"/>
  <c r="D10" i="1"/>
  <c r="F4" i="3" l="1"/>
  <c r="F5" i="3"/>
  <c r="F6" i="3"/>
  <c r="F7" i="3"/>
  <c r="F8" i="3"/>
  <c r="F9" i="3"/>
  <c r="F10" i="3"/>
  <c r="F11" i="3"/>
  <c r="F12" i="3"/>
  <c r="F13" i="3"/>
  <c r="F14" i="3"/>
  <c r="F3" i="3"/>
  <c r="C8" i="3" l="1"/>
  <c r="C3" i="3"/>
  <c r="C4" i="3"/>
  <c r="C5" i="3"/>
  <c r="C6" i="3"/>
  <c r="C10" i="3"/>
  <c r="C12" i="3"/>
  <c r="C9" i="3"/>
  <c r="C11" i="3"/>
  <c r="C7" i="3"/>
  <c r="C14" i="3"/>
  <c r="C13" i="3"/>
  <c r="D31" i="1" l="1"/>
  <c r="D32" i="1"/>
  <c r="D33" i="1"/>
  <c r="D34" i="1"/>
  <c r="D30" i="1"/>
  <c r="D25" i="1"/>
  <c r="D26" i="1"/>
  <c r="D27" i="1"/>
  <c r="D28" i="1"/>
  <c r="D24" i="1"/>
  <c r="D19" i="1"/>
  <c r="D20" i="1"/>
  <c r="D21" i="1"/>
  <c r="D22" i="1"/>
  <c r="D18" i="1"/>
  <c r="D13" i="1"/>
  <c r="E11" i="1" s="1"/>
  <c r="D14" i="1"/>
  <c r="D15" i="1"/>
  <c r="D16" i="1"/>
  <c r="D12" i="1"/>
  <c r="D6" i="1"/>
  <c r="E5" i="1" s="1"/>
  <c r="D47" i="1"/>
  <c r="D48" i="1"/>
  <c r="D49" i="1"/>
  <c r="D45" i="1"/>
  <c r="D46" i="1"/>
  <c r="D38" i="1"/>
  <c r="E37" i="1" l="1"/>
  <c r="E23" i="1"/>
  <c r="E17" i="1"/>
  <c r="E29" i="1"/>
  <c r="E51" i="1" l="1"/>
  <c r="D35" i="1" l="1"/>
  <c r="E35" i="1" s="1"/>
  <c r="E57" i="1" l="1"/>
  <c r="E58" i="1" s="1"/>
  <c r="E59" i="1" s="1"/>
</calcChain>
</file>

<file path=xl/sharedStrings.xml><?xml version="1.0" encoding="utf-8"?>
<sst xmlns="http://schemas.openxmlformats.org/spreadsheetml/2006/main" count="85" uniqueCount="56">
  <si>
    <t>Nombre Proyecto:</t>
  </si>
  <si>
    <t>SubTotal</t>
  </si>
  <si>
    <t>Total</t>
  </si>
  <si>
    <t>1. Inicio</t>
  </si>
  <si>
    <t>2. Planeación.</t>
  </si>
  <si>
    <t>3. Ejecución.</t>
  </si>
  <si>
    <t>4. Monitoreo y Control</t>
  </si>
  <si>
    <t>6. Reservas</t>
  </si>
  <si>
    <t>Tarifa Mes</t>
  </si>
  <si>
    <t>Cantidad</t>
  </si>
  <si>
    <t>Costos directos</t>
  </si>
  <si>
    <t>Otros Costos</t>
  </si>
  <si>
    <t>2. Costos Indirectos</t>
  </si>
  <si>
    <t>Total Sin IVA</t>
  </si>
  <si>
    <t>Total Con IVA</t>
  </si>
  <si>
    <t>Cantidad Dias</t>
  </si>
  <si>
    <t>Tarifa Dia</t>
  </si>
  <si>
    <t>SQL server instancia</t>
  </si>
  <si>
    <t>Azure Speech To Text</t>
  </si>
  <si>
    <t xml:space="preserve">Puestos de trabajo </t>
  </si>
  <si>
    <t>Gerente de proyectos</t>
  </si>
  <si>
    <t>Arquitecto de procesos</t>
  </si>
  <si>
    <t>Profesional funcional senior</t>
  </si>
  <si>
    <t>Lider técnico</t>
  </si>
  <si>
    <t>Arquitecto Software (Azure)</t>
  </si>
  <si>
    <t>Profesional SemiSénior dev</t>
  </si>
  <si>
    <t>Profesional Experto dev</t>
  </si>
  <si>
    <t>QA semi senior</t>
  </si>
  <si>
    <t xml:space="preserve">Scrum master </t>
  </si>
  <si>
    <t>Tester</t>
  </si>
  <si>
    <t>5. Cierre</t>
  </si>
  <si>
    <t>Cargo</t>
  </si>
  <si>
    <t>Profesional Junior</t>
  </si>
  <si>
    <t>Salario Mensual</t>
  </si>
  <si>
    <t>Analista junior</t>
  </si>
  <si>
    <t>Tarifa Dia + Gastos nomina</t>
  </si>
  <si>
    <t>Salario Mensual + Gastos nomina</t>
  </si>
  <si>
    <t>Sub Total</t>
  </si>
  <si>
    <t>Arquitecto</t>
  </si>
  <si>
    <t>Profesional Senior Desarrollo</t>
  </si>
  <si>
    <t>Lider Tecnico</t>
  </si>
  <si>
    <t>Analista QA</t>
  </si>
  <si>
    <t>Portatil Desarrolladores y lider tecnico</t>
  </si>
  <si>
    <t>Portatil QA y Arquitecto</t>
  </si>
  <si>
    <t>Provisiones de Nomina</t>
  </si>
  <si>
    <t>CAPTURA COGNITIVA PARA TRATAMIENTO DE ENVIOS</t>
  </si>
  <si>
    <t>Servicios Admnistrativos</t>
  </si>
  <si>
    <t>Fases</t>
  </si>
  <si>
    <t>ECS</t>
  </si>
  <si>
    <t>API GATEWAY / 2 MILLONES SOLICITUDES</t>
  </si>
  <si>
    <t>LOAD BALANCER / 0.0216 GB POR HORA</t>
  </si>
  <si>
    <t>REDIS / 1 NODO t2 medium</t>
  </si>
  <si>
    <t>RDS / db.t3.large / 20 GB</t>
  </si>
  <si>
    <t>TEXTRACT / 600 IMÁGENES LEIDAS</t>
  </si>
  <si>
    <t>S3 / 5GB </t>
  </si>
  <si>
    <t>TRM 2020/08/17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</si>
</sst>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#,##0"/>
    <numFmt numFmtId="165" formatCode="m/d/yyyy;@"/>
    <numFmt numFmtId="166" formatCode="&quot;$&quot;\ #,##0.00"/>
    <numFmt numFmtId="167" formatCode="_-&quot;$&quot;\ * #,##0_-;\-&quot;$&quot;\ * #,##0_-;_-&quot;$&quot;\ * &quot;-&quot;??_-;_-@_-"/>
  </numFmts>
  <fonts count="9" x14ac:knownFonts="1">
    <font>
      <sz val="10"/>
      <color rgb="FF000000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Segoe UI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1">
    <xf numFmtId="0" fontId="0" fillId="0" borderId="0" xfId="0" applyAlignment="1">
      <alignment wrapText="1"/>
    </xf>
    <xf numFmtId="0" fontId="2" fillId="0" borderId="0" xfId="0" applyFont="1"/>
    <xf numFmtId="0" fontId="0" fillId="0" borderId="51" xfId="0" applyBorder="1"/>
    <xf numFmtId="0" fontId="3" fillId="0" borderId="51" xfId="0" applyFont="1" applyBorder="1"/>
    <xf numFmtId="3" fontId="4" fillId="25" borderId="29" xfId="0" applyNumberFormat="1" applyFont="1" applyFill="1" applyBorder="1" applyAlignment="1">
      <alignment horizontal="center"/>
    </xf>
    <xf numFmtId="166" fontId="4" fillId="0" borderId="0" xfId="0" applyNumberFormat="1" applyFont="1" applyBorder="1" applyAlignment="1">
      <alignment horizontal="right"/>
    </xf>
    <xf numFmtId="44" fontId="0" fillId="0" borderId="0" xfId="1" applyFont="1" applyAlignment="1">
      <alignment wrapText="1"/>
    </xf>
    <xf numFmtId="167" fontId="0" fillId="0" borderId="0" xfId="1" applyNumberFormat="1" applyFont="1" applyAlignment="1">
      <alignment wrapText="1"/>
    </xf>
    <xf numFmtId="167" fontId="4" fillId="0" borderId="51" xfId="1" applyNumberFormat="1" applyFont="1" applyBorder="1" applyAlignment="1">
      <alignment horizontal="right"/>
    </xf>
    <xf numFmtId="167" fontId="4" fillId="0" borderId="51" xfId="1" applyNumberFormat="1" applyFont="1" applyBorder="1"/>
    <xf numFmtId="167" fontId="3" fillId="0" borderId="51" xfId="1" applyNumberFormat="1" applyFont="1" applyBorder="1"/>
    <xf numFmtId="167" fontId="0" fillId="0" borderId="51" xfId="1" applyNumberFormat="1" applyFont="1" applyBorder="1" applyAlignment="1">
      <alignment wrapText="1"/>
    </xf>
    <xf numFmtId="0" fontId="1" fillId="43" borderId="5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42" xfId="0" applyFont="1" applyBorder="1"/>
    <xf numFmtId="0" fontId="4" fillId="0" borderId="22" xfId="0" applyFont="1" applyBorder="1"/>
    <xf numFmtId="0" fontId="6" fillId="11" borderId="12" xfId="0" applyFont="1" applyFill="1" applyBorder="1"/>
    <xf numFmtId="0" fontId="4" fillId="10" borderId="11" xfId="0" applyFont="1" applyFill="1" applyBorder="1" applyAlignment="1">
      <alignment horizontal="center"/>
    </xf>
    <xf numFmtId="164" fontId="4" fillId="23" borderId="26" xfId="0" applyNumberFormat="1" applyFont="1" applyFill="1" applyBorder="1" applyAlignment="1">
      <alignment horizontal="center"/>
    </xf>
    <xf numFmtId="164" fontId="4" fillId="0" borderId="51" xfId="0" applyNumberFormat="1" applyFont="1" applyBorder="1" applyAlignment="1">
      <alignment horizontal="center"/>
    </xf>
    <xf numFmtId="0" fontId="6" fillId="29" borderId="34" xfId="0" applyFont="1" applyFill="1" applyBorder="1" applyAlignment="1">
      <alignment horizontal="left"/>
    </xf>
    <xf numFmtId="164" fontId="4" fillId="0" borderId="0" xfId="0" applyNumberFormat="1" applyFont="1" applyBorder="1"/>
    <xf numFmtId="0" fontId="6" fillId="9" borderId="9" xfId="0" applyFont="1" applyFill="1" applyBorder="1"/>
    <xf numFmtId="3" fontId="6" fillId="6" borderId="6" xfId="0" applyNumberFormat="1" applyFont="1" applyFill="1" applyBorder="1" applyAlignment="1">
      <alignment horizontal="center"/>
    </xf>
    <xf numFmtId="164" fontId="6" fillId="34" borderId="4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44" fontId="6" fillId="33" borderId="40" xfId="1" applyFont="1" applyFill="1" applyBorder="1" applyAlignment="1">
      <alignment horizontal="center"/>
    </xf>
    <xf numFmtId="0" fontId="4" fillId="0" borderId="15" xfId="0" applyFont="1" applyBorder="1"/>
    <xf numFmtId="164" fontId="6" fillId="2" borderId="1" xfId="0" applyNumberFormat="1" applyFont="1" applyFill="1" applyBorder="1" applyAlignment="1">
      <alignment horizontal="center"/>
    </xf>
    <xf numFmtId="0" fontId="4" fillId="0" borderId="0" xfId="0" applyFont="1" applyBorder="1"/>
    <xf numFmtId="164" fontId="6" fillId="2" borderId="51" xfId="0" applyNumberFormat="1" applyFont="1" applyFill="1" applyBorder="1" applyAlignment="1">
      <alignment horizontal="center"/>
    </xf>
    <xf numFmtId="44" fontId="4" fillId="0" borderId="28" xfId="1" applyFont="1" applyBorder="1" applyAlignment="1">
      <alignment horizontal="center" wrapText="1"/>
    </xf>
    <xf numFmtId="43" fontId="4" fillId="32" borderId="39" xfId="2" applyFont="1" applyFill="1" applyBorder="1" applyAlignment="1">
      <alignment horizontal="center"/>
    </xf>
    <xf numFmtId="44" fontId="4" fillId="0" borderId="51" xfId="1" applyFont="1" applyBorder="1" applyAlignment="1">
      <alignment horizontal="right"/>
    </xf>
    <xf numFmtId="0" fontId="6" fillId="17" borderId="19" xfId="0" applyFont="1" applyFill="1" applyBorder="1"/>
    <xf numFmtId="3" fontId="4" fillId="36" borderId="44" xfId="0" applyNumberFormat="1" applyFont="1" applyFill="1" applyBorder="1" applyAlignment="1">
      <alignment horizontal="center"/>
    </xf>
    <xf numFmtId="44" fontId="6" fillId="21" borderId="24" xfId="1" applyFont="1" applyFill="1" applyBorder="1" applyAlignment="1">
      <alignment horizontal="center"/>
    </xf>
    <xf numFmtId="0" fontId="6" fillId="13" borderId="14" xfId="0" applyFont="1" applyFill="1" applyBorder="1" applyAlignment="1">
      <alignment horizontal="center"/>
    </xf>
    <xf numFmtId="0" fontId="6" fillId="41" borderId="49" xfId="0" applyFont="1" applyFill="1" applyBorder="1" applyAlignment="1">
      <alignment horizontal="center"/>
    </xf>
    <xf numFmtId="0" fontId="6" fillId="24" borderId="27" xfId="0" applyFont="1" applyFill="1" applyBorder="1" applyAlignment="1">
      <alignment horizontal="center"/>
    </xf>
    <xf numFmtId="0" fontId="6" fillId="30" borderId="36" xfId="0" applyFont="1" applyFill="1" applyBorder="1"/>
    <xf numFmtId="3" fontId="6" fillId="28" borderId="33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3" fontId="4" fillId="16" borderId="18" xfId="0" applyNumberFormat="1" applyFont="1" applyFill="1" applyBorder="1" applyAlignment="1">
      <alignment horizontal="center"/>
    </xf>
    <xf numFmtId="164" fontId="4" fillId="42" borderId="50" xfId="0" applyNumberFormat="1" applyFont="1" applyFill="1" applyBorder="1" applyAlignment="1">
      <alignment horizontal="center"/>
    </xf>
    <xf numFmtId="0" fontId="6" fillId="19" borderId="21" xfId="0" applyFont="1" applyFill="1" applyBorder="1"/>
    <xf numFmtId="44" fontId="4" fillId="12" borderId="13" xfId="1" applyFont="1" applyFill="1" applyBorder="1" applyAlignment="1">
      <alignment horizontal="center"/>
    </xf>
    <xf numFmtId="44" fontId="6" fillId="14" borderId="16" xfId="1" applyFont="1" applyFill="1" applyBorder="1" applyAlignment="1">
      <alignment horizontal="center"/>
    </xf>
    <xf numFmtId="164" fontId="4" fillId="31" borderId="38" xfId="0" applyNumberFormat="1" applyFont="1" applyFill="1" applyBorder="1" applyAlignment="1">
      <alignment wrapText="1"/>
    </xf>
    <xf numFmtId="44" fontId="4" fillId="0" borderId="13" xfId="1" applyFont="1" applyFill="1" applyBorder="1" applyAlignment="1">
      <alignment horizontal="center"/>
    </xf>
    <xf numFmtId="43" fontId="4" fillId="0" borderId="13" xfId="2" applyFont="1" applyFill="1" applyBorder="1" applyAlignment="1">
      <alignment horizontal="center"/>
    </xf>
    <xf numFmtId="44" fontId="4" fillId="0" borderId="7" xfId="1" applyFont="1" applyFill="1" applyBorder="1"/>
    <xf numFmtId="0" fontId="4" fillId="22" borderId="25" xfId="0" applyFont="1" applyFill="1" applyBorder="1"/>
    <xf numFmtId="164" fontId="4" fillId="39" borderId="47" xfId="0" applyNumberFormat="1" applyFont="1" applyFill="1" applyBorder="1" applyAlignment="1">
      <alignment horizontal="center"/>
    </xf>
    <xf numFmtId="0" fontId="4" fillId="32" borderId="39" xfId="0" applyFont="1" applyFill="1" applyBorder="1" applyAlignment="1">
      <alignment horizontal="center"/>
    </xf>
    <xf numFmtId="44" fontId="6" fillId="27" borderId="31" xfId="1" applyFont="1" applyFill="1" applyBorder="1"/>
    <xf numFmtId="0" fontId="6" fillId="37" borderId="45" xfId="0" applyFont="1" applyFill="1" applyBorder="1"/>
    <xf numFmtId="44" fontId="6" fillId="8" borderId="8" xfId="1" applyFont="1" applyFill="1" applyBorder="1" applyAlignment="1">
      <alignment horizontal="center"/>
    </xf>
    <xf numFmtId="0" fontId="4" fillId="0" borderId="10" xfId="0" applyFont="1" applyBorder="1"/>
    <xf numFmtId="164" fontId="4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Border="1"/>
    <xf numFmtId="164" fontId="6" fillId="0" borderId="0" xfId="0" applyNumberFormat="1" applyFont="1"/>
    <xf numFmtId="0" fontId="4" fillId="0" borderId="0" xfId="0" applyFont="1" applyAlignment="1">
      <alignment wrapText="1"/>
    </xf>
    <xf numFmtId="0" fontId="6" fillId="18" borderId="20" xfId="0" applyFont="1" applyFill="1" applyBorder="1" applyAlignment="1">
      <alignment horizontal="right"/>
    </xf>
    <xf numFmtId="0" fontId="6" fillId="15" borderId="17" xfId="0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wrapText="1"/>
    </xf>
    <xf numFmtId="0" fontId="4" fillId="0" borderId="51" xfId="0" applyFont="1" applyBorder="1"/>
    <xf numFmtId="0" fontId="7" fillId="39" borderId="52" xfId="0" applyFont="1" applyFill="1" applyBorder="1" applyAlignment="1">
      <alignment vertical="center" wrapText="1"/>
    </xf>
    <xf numFmtId="43" fontId="4" fillId="0" borderId="51" xfId="2" applyFont="1" applyBorder="1" applyAlignment="1">
      <alignment horizontal="right"/>
    </xf>
    <xf numFmtId="164" fontId="6" fillId="26" borderId="30" xfId="0" applyNumberFormat="1" applyFont="1" applyFill="1" applyBorder="1" applyAlignment="1">
      <alignment horizontal="left"/>
    </xf>
    <xf numFmtId="0" fontId="6" fillId="35" borderId="43" xfId="0" applyFont="1" applyFill="1" applyBorder="1" applyAlignment="1">
      <alignment horizontal="left" vertical="top" wrapText="1"/>
    </xf>
    <xf numFmtId="44" fontId="6" fillId="33" borderId="51" xfId="1" applyFont="1" applyFill="1" applyBorder="1" applyAlignment="1">
      <alignment horizontal="center"/>
    </xf>
    <xf numFmtId="44" fontId="6" fillId="23" borderId="51" xfId="1" applyFont="1" applyFill="1" applyBorder="1" applyAlignment="1">
      <alignment horizontal="center"/>
    </xf>
    <xf numFmtId="44" fontId="4" fillId="0" borderId="37" xfId="1" applyFont="1" applyBorder="1" applyAlignment="1">
      <alignment horizontal="right"/>
    </xf>
    <xf numFmtId="44" fontId="4" fillId="0" borderId="51" xfId="1" applyFont="1" applyBorder="1" applyAlignment="1"/>
    <xf numFmtId="44" fontId="4" fillId="25" borderId="29" xfId="1" applyFont="1" applyFill="1" applyBorder="1" applyAlignment="1">
      <alignment horizontal="center"/>
    </xf>
    <xf numFmtId="43" fontId="4" fillId="0" borderId="3" xfId="2" applyFont="1" applyBorder="1" applyAlignment="1">
      <alignment horizontal="center"/>
    </xf>
    <xf numFmtId="43" fontId="4" fillId="10" borderId="11" xfId="2" applyFont="1" applyFill="1" applyBorder="1" applyAlignment="1">
      <alignment horizontal="center"/>
    </xf>
    <xf numFmtId="43" fontId="4" fillId="0" borderId="51" xfId="2" applyFont="1" applyBorder="1" applyAlignment="1">
      <alignment horizontal="center"/>
    </xf>
    <xf numFmtId="43" fontId="6" fillId="3" borderId="2" xfId="2" applyFont="1" applyFill="1" applyBorder="1" applyAlignment="1">
      <alignment horizontal="center"/>
    </xf>
    <xf numFmtId="43" fontId="4" fillId="20" borderId="23" xfId="2" applyFont="1" applyFill="1" applyBorder="1" applyAlignment="1">
      <alignment horizontal="center"/>
    </xf>
    <xf numFmtId="43" fontId="6" fillId="41" borderId="49" xfId="2" applyFont="1" applyFill="1" applyBorder="1" applyAlignment="1">
      <alignment horizontal="center"/>
    </xf>
    <xf numFmtId="43" fontId="6" fillId="40" borderId="48" xfId="2" applyFont="1" applyFill="1" applyBorder="1" applyAlignment="1">
      <alignment horizontal="center"/>
    </xf>
    <xf numFmtId="43" fontId="4" fillId="38" borderId="46" xfId="2" applyFont="1" applyFill="1" applyBorder="1" applyAlignment="1">
      <alignment horizontal="center"/>
    </xf>
    <xf numFmtId="43" fontId="4" fillId="12" borderId="13" xfId="2" applyFont="1" applyFill="1" applyBorder="1" applyAlignment="1">
      <alignment horizontal="center"/>
    </xf>
    <xf numFmtId="44" fontId="4" fillId="10" borderId="11" xfId="1" applyFont="1" applyFill="1" applyBorder="1" applyAlignment="1"/>
    <xf numFmtId="44" fontId="4" fillId="23" borderId="26" xfId="1" applyFont="1" applyFill="1" applyBorder="1" applyAlignment="1"/>
    <xf numFmtId="44" fontId="4" fillId="23" borderId="26" xfId="1" applyFont="1" applyFill="1" applyBorder="1" applyAlignment="1">
      <alignment horizontal="center"/>
    </xf>
    <xf numFmtId="44" fontId="6" fillId="34" borderId="41" xfId="1" applyFont="1" applyFill="1" applyBorder="1" applyAlignment="1">
      <alignment horizontal="center"/>
    </xf>
    <xf numFmtId="44" fontId="6" fillId="41" borderId="49" xfId="1" applyFont="1" applyFill="1" applyBorder="1" applyAlignment="1">
      <alignment horizontal="center"/>
    </xf>
    <xf numFmtId="44" fontId="6" fillId="4" borderId="4" xfId="1" applyFont="1" applyFill="1" applyBorder="1" applyAlignment="1">
      <alignment horizontal="center"/>
    </xf>
    <xf numFmtId="44" fontId="4" fillId="42" borderId="50" xfId="1" applyFont="1" applyFill="1" applyBorder="1" applyAlignment="1">
      <alignment horizontal="center"/>
    </xf>
    <xf numFmtId="44" fontId="4" fillId="7" borderId="7" xfId="1" applyFont="1" applyFill="1" applyBorder="1"/>
    <xf numFmtId="0" fontId="8" fillId="0" borderId="0" xfId="0" applyFont="1" applyAlignment="1">
      <alignment vertical="center" wrapText="1"/>
    </xf>
    <xf numFmtId="44" fontId="4" fillId="0" borderId="0" xfId="1" applyFont="1"/>
    <xf numFmtId="44" fontId="8" fillId="0" borderId="0" xfId="1" applyFont="1" applyAlignment="1">
      <alignment vertical="center" wrapText="1"/>
    </xf>
    <xf numFmtId="44" fontId="4" fillId="5" borderId="5" xfId="1" applyFont="1" applyFill="1" applyBorder="1" applyAlignment="1">
      <alignment horizontal="center"/>
    </xf>
    <xf numFmtId="0" fontId="6" fillId="0" borderId="32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tabSelected="1" workbookViewId="0">
      <selection activeCell="A60" sqref="A60"/>
    </sheetView>
  </sheetViews>
  <sheetFormatPr baseColWidth="10" defaultColWidth="28.6328125" defaultRowHeight="15.5" x14ac:dyDescent="0.35"/>
  <cols>
    <col min="1" max="1" width="43" style="63" customWidth="1"/>
    <col min="2" max="2" width="16.26953125" style="63" bestFit="1" customWidth="1"/>
    <col min="3" max="3" width="12.54296875" style="63" customWidth="1"/>
    <col min="4" max="4" width="16.453125" style="63" customWidth="1"/>
    <col min="5" max="5" width="25.36328125" style="63" customWidth="1"/>
    <col min="6" max="16384" width="28.6328125" style="63"/>
  </cols>
  <sheetData>
    <row r="1" spans="1:13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5">
      <c r="A2" s="14"/>
      <c r="B2" s="14"/>
      <c r="C2" s="14"/>
      <c r="D2" s="14"/>
      <c r="E2" s="14"/>
      <c r="F2" s="13"/>
      <c r="G2" s="13"/>
      <c r="H2" s="13"/>
      <c r="I2" s="13"/>
      <c r="J2" s="13"/>
      <c r="K2" s="13"/>
      <c r="L2" s="13"/>
      <c r="M2" s="13"/>
    </row>
    <row r="3" spans="1:13" ht="54.75" customHeight="1" x14ac:dyDescent="0.35">
      <c r="A3" s="64" t="s">
        <v>0</v>
      </c>
      <c r="B3" s="98" t="s">
        <v>45</v>
      </c>
      <c r="C3" s="99"/>
      <c r="D3" s="99"/>
      <c r="E3" s="100"/>
      <c r="F3" s="15"/>
      <c r="G3" s="13"/>
      <c r="H3" s="13"/>
      <c r="I3" s="13"/>
      <c r="J3" s="13"/>
      <c r="K3" s="13"/>
      <c r="L3" s="13"/>
      <c r="M3" s="13"/>
    </row>
    <row r="4" spans="1:13" ht="31" x14ac:dyDescent="0.35">
      <c r="A4" s="65" t="s">
        <v>47</v>
      </c>
      <c r="B4" s="65" t="s">
        <v>16</v>
      </c>
      <c r="C4" s="66" t="s">
        <v>15</v>
      </c>
      <c r="D4" s="65" t="s">
        <v>1</v>
      </c>
      <c r="E4" s="65" t="s">
        <v>2</v>
      </c>
      <c r="F4" s="15"/>
      <c r="G4" s="13"/>
      <c r="H4" s="13"/>
      <c r="I4" s="13"/>
      <c r="J4" s="13"/>
      <c r="K4" s="13"/>
      <c r="L4" s="13"/>
      <c r="M4" s="13"/>
    </row>
    <row r="5" spans="1:13" x14ac:dyDescent="0.35">
      <c r="A5" s="16" t="s">
        <v>3</v>
      </c>
      <c r="B5" s="4"/>
      <c r="C5" s="17"/>
      <c r="D5" s="18"/>
      <c r="E5" s="26">
        <f>SUM(D6:D10)</f>
        <v>1100000</v>
      </c>
      <c r="G5" s="13"/>
      <c r="H5" s="13"/>
      <c r="I5" s="13"/>
      <c r="J5" s="13"/>
      <c r="K5" s="13"/>
      <c r="L5" s="13"/>
      <c r="M5" s="13"/>
    </row>
    <row r="6" spans="1:13" x14ac:dyDescent="0.35">
      <c r="A6" s="67" t="s">
        <v>38</v>
      </c>
      <c r="B6" s="74">
        <v>400000</v>
      </c>
      <c r="C6" s="77">
        <v>1</v>
      </c>
      <c r="D6" s="75">
        <f>B6*C6</f>
        <v>400000</v>
      </c>
      <c r="E6" s="19"/>
      <c r="G6" s="13"/>
      <c r="H6" s="13"/>
      <c r="I6" s="13"/>
      <c r="J6" s="13"/>
      <c r="K6" s="13"/>
      <c r="L6" s="13"/>
      <c r="M6" s="13"/>
    </row>
    <row r="7" spans="1:13" x14ac:dyDescent="0.35">
      <c r="A7" s="67" t="s">
        <v>39</v>
      </c>
      <c r="B7" s="33">
        <v>166666.66666666666</v>
      </c>
      <c r="C7" s="77">
        <v>1</v>
      </c>
      <c r="D7" s="75">
        <f t="shared" ref="D7:D10" si="0">B7*C7</f>
        <v>166666.66666666666</v>
      </c>
      <c r="E7" s="19"/>
      <c r="F7" s="15"/>
      <c r="G7" s="13"/>
      <c r="H7" s="13"/>
      <c r="I7" s="13"/>
      <c r="J7" s="13"/>
      <c r="K7" s="13"/>
      <c r="L7" s="13"/>
      <c r="M7" s="13"/>
    </row>
    <row r="8" spans="1:13" x14ac:dyDescent="0.35">
      <c r="A8" s="67" t="s">
        <v>39</v>
      </c>
      <c r="B8" s="74">
        <v>166666.66666666666</v>
      </c>
      <c r="C8" s="77">
        <v>1</v>
      </c>
      <c r="D8" s="75">
        <f t="shared" si="0"/>
        <v>166666.66666666666</v>
      </c>
      <c r="E8" s="19"/>
      <c r="F8" s="15"/>
      <c r="G8" s="68"/>
      <c r="H8" s="13"/>
      <c r="I8" s="13"/>
      <c r="J8" s="13"/>
      <c r="K8" s="13"/>
      <c r="L8" s="13"/>
      <c r="M8" s="13"/>
    </row>
    <row r="9" spans="1:13" x14ac:dyDescent="0.35">
      <c r="A9" s="67" t="s">
        <v>40</v>
      </c>
      <c r="B9" s="33">
        <v>266666.66666666669</v>
      </c>
      <c r="C9" s="77">
        <v>1</v>
      </c>
      <c r="D9" s="75">
        <f t="shared" si="0"/>
        <v>266666.66666666669</v>
      </c>
      <c r="E9" s="19"/>
      <c r="F9" s="15"/>
      <c r="G9" s="68"/>
      <c r="H9" s="13"/>
      <c r="I9" s="13"/>
      <c r="J9" s="13"/>
      <c r="K9" s="13"/>
      <c r="L9" s="13"/>
      <c r="M9" s="13"/>
    </row>
    <row r="10" spans="1:13" x14ac:dyDescent="0.35">
      <c r="A10" s="67" t="s">
        <v>41</v>
      </c>
      <c r="B10" s="33">
        <v>100000</v>
      </c>
      <c r="C10" s="77">
        <v>1</v>
      </c>
      <c r="D10" s="75">
        <f t="shared" si="0"/>
        <v>100000</v>
      </c>
      <c r="E10" s="19"/>
      <c r="F10" s="15"/>
      <c r="G10" s="68"/>
      <c r="H10" s="13"/>
      <c r="I10" s="13"/>
      <c r="J10" s="13"/>
      <c r="K10" s="13"/>
      <c r="L10" s="13"/>
      <c r="M10" s="13"/>
    </row>
    <row r="11" spans="1:13" x14ac:dyDescent="0.35">
      <c r="A11" s="16" t="s">
        <v>4</v>
      </c>
      <c r="B11" s="4"/>
      <c r="C11" s="78"/>
      <c r="D11" s="86"/>
      <c r="E11" s="26">
        <f>SUM(D12:D16)</f>
        <v>3300000</v>
      </c>
      <c r="F11" s="15"/>
      <c r="G11" s="68"/>
      <c r="H11" s="13"/>
      <c r="I11" s="13"/>
      <c r="J11" s="13"/>
      <c r="K11" s="13"/>
      <c r="L11" s="13"/>
      <c r="M11" s="13"/>
    </row>
    <row r="12" spans="1:13" x14ac:dyDescent="0.35">
      <c r="A12" s="67" t="s">
        <v>38</v>
      </c>
      <c r="B12" s="74">
        <v>400000</v>
      </c>
      <c r="C12" s="77">
        <v>3</v>
      </c>
      <c r="D12" s="75">
        <f>B12*C12</f>
        <v>1200000</v>
      </c>
      <c r="E12" s="19"/>
      <c r="F12" s="15"/>
      <c r="G12" s="13"/>
      <c r="H12" s="13"/>
      <c r="I12" s="13"/>
      <c r="J12" s="13"/>
      <c r="K12" s="13"/>
      <c r="L12" s="13"/>
      <c r="M12" s="13"/>
    </row>
    <row r="13" spans="1:13" x14ac:dyDescent="0.35">
      <c r="A13" s="67" t="s">
        <v>39</v>
      </c>
      <c r="B13" s="33">
        <v>166666.66666666666</v>
      </c>
      <c r="C13" s="79">
        <v>3</v>
      </c>
      <c r="D13" s="75">
        <f t="shared" ref="D13:D16" si="1">B13*C13</f>
        <v>500000</v>
      </c>
      <c r="E13" s="19"/>
      <c r="F13" s="15"/>
      <c r="G13" s="13"/>
      <c r="H13" s="13"/>
      <c r="I13" s="13"/>
      <c r="J13" s="13"/>
      <c r="K13" s="13"/>
      <c r="L13" s="13"/>
      <c r="M13" s="13"/>
    </row>
    <row r="14" spans="1:13" x14ac:dyDescent="0.35">
      <c r="A14" s="67" t="s">
        <v>39</v>
      </c>
      <c r="B14" s="74">
        <v>166666.66666666666</v>
      </c>
      <c r="C14" s="79">
        <v>3</v>
      </c>
      <c r="D14" s="75">
        <f t="shared" si="1"/>
        <v>500000</v>
      </c>
      <c r="E14" s="19"/>
      <c r="F14" s="15"/>
      <c r="G14" s="13"/>
      <c r="H14" s="13"/>
      <c r="I14" s="13"/>
      <c r="J14" s="13"/>
      <c r="K14" s="13"/>
      <c r="L14" s="13"/>
      <c r="M14" s="13"/>
    </row>
    <row r="15" spans="1:13" x14ac:dyDescent="0.35">
      <c r="A15" s="67" t="s">
        <v>40</v>
      </c>
      <c r="B15" s="33">
        <v>266666.66666666669</v>
      </c>
      <c r="C15" s="79">
        <v>3</v>
      </c>
      <c r="D15" s="75">
        <f t="shared" si="1"/>
        <v>800000</v>
      </c>
      <c r="E15" s="19"/>
      <c r="F15" s="15"/>
      <c r="G15" s="13"/>
      <c r="H15" s="13"/>
      <c r="I15" s="13"/>
      <c r="J15" s="13"/>
      <c r="K15" s="13"/>
      <c r="L15" s="13"/>
      <c r="M15" s="13"/>
    </row>
    <row r="16" spans="1:13" x14ac:dyDescent="0.35">
      <c r="A16" s="67" t="s">
        <v>41</v>
      </c>
      <c r="B16" s="33">
        <v>100000</v>
      </c>
      <c r="C16" s="79">
        <v>3</v>
      </c>
      <c r="D16" s="75">
        <f t="shared" si="1"/>
        <v>300000</v>
      </c>
      <c r="E16" s="19"/>
      <c r="F16" s="15"/>
      <c r="G16" s="13"/>
      <c r="H16" s="13"/>
      <c r="I16" s="13"/>
      <c r="J16" s="13"/>
      <c r="K16" s="13"/>
      <c r="L16" s="13"/>
      <c r="M16" s="13"/>
    </row>
    <row r="17" spans="1:13" x14ac:dyDescent="0.35">
      <c r="A17" s="20" t="s">
        <v>5</v>
      </c>
      <c r="B17" s="4"/>
      <c r="C17" s="78"/>
      <c r="D17" s="86"/>
      <c r="E17" s="26">
        <f>SUM(D18:D22)</f>
        <v>31900000</v>
      </c>
      <c r="F17" s="15"/>
      <c r="G17" s="13"/>
      <c r="H17" s="13"/>
      <c r="I17" s="13"/>
      <c r="J17" s="13"/>
      <c r="K17" s="13"/>
      <c r="L17" s="13"/>
      <c r="M17" s="13"/>
    </row>
    <row r="18" spans="1:13" x14ac:dyDescent="0.35">
      <c r="A18" s="67" t="s">
        <v>38</v>
      </c>
      <c r="B18" s="74">
        <v>400000</v>
      </c>
      <c r="C18" s="77">
        <v>29</v>
      </c>
      <c r="D18" s="75">
        <f>B18*C18</f>
        <v>11600000</v>
      </c>
      <c r="E18" s="19"/>
      <c r="F18" s="15"/>
      <c r="G18" s="13"/>
      <c r="H18" s="13"/>
      <c r="I18" s="13"/>
      <c r="J18" s="13"/>
      <c r="K18" s="13"/>
      <c r="L18" s="13"/>
      <c r="M18" s="13"/>
    </row>
    <row r="19" spans="1:13" x14ac:dyDescent="0.35">
      <c r="A19" s="67" t="s">
        <v>39</v>
      </c>
      <c r="B19" s="33">
        <v>166666.66666666666</v>
      </c>
      <c r="C19" s="77">
        <v>29</v>
      </c>
      <c r="D19" s="75">
        <f t="shared" ref="D19:D22" si="2">B19*C19</f>
        <v>4833333.333333333</v>
      </c>
      <c r="E19" s="19"/>
      <c r="F19" s="15"/>
      <c r="G19" s="13"/>
      <c r="H19" s="13"/>
      <c r="I19" s="13"/>
      <c r="J19" s="13"/>
      <c r="K19" s="13"/>
      <c r="L19" s="13"/>
      <c r="M19" s="13"/>
    </row>
    <row r="20" spans="1:13" x14ac:dyDescent="0.35">
      <c r="A20" s="67" t="s">
        <v>39</v>
      </c>
      <c r="B20" s="74">
        <v>166666.66666666666</v>
      </c>
      <c r="C20" s="77">
        <v>29</v>
      </c>
      <c r="D20" s="75">
        <f t="shared" si="2"/>
        <v>4833333.333333333</v>
      </c>
      <c r="E20" s="19"/>
      <c r="F20" s="15"/>
      <c r="G20" s="13"/>
      <c r="H20" s="13"/>
      <c r="I20" s="13"/>
      <c r="J20" s="13"/>
      <c r="K20" s="13"/>
      <c r="L20" s="13"/>
      <c r="M20" s="13"/>
    </row>
    <row r="21" spans="1:13" x14ac:dyDescent="0.35">
      <c r="A21" s="67" t="s">
        <v>40</v>
      </c>
      <c r="B21" s="33">
        <v>266666.66666666669</v>
      </c>
      <c r="C21" s="77">
        <v>29</v>
      </c>
      <c r="D21" s="75">
        <f t="shared" si="2"/>
        <v>7733333.333333334</v>
      </c>
      <c r="E21" s="19"/>
      <c r="F21" s="15"/>
      <c r="G21" s="13"/>
      <c r="H21" s="13"/>
      <c r="I21" s="13"/>
      <c r="J21" s="13"/>
      <c r="K21" s="13"/>
      <c r="L21" s="13"/>
      <c r="M21" s="13"/>
    </row>
    <row r="22" spans="1:13" x14ac:dyDescent="0.35">
      <c r="A22" s="67" t="s">
        <v>41</v>
      </c>
      <c r="B22" s="33">
        <v>100000</v>
      </c>
      <c r="C22" s="77">
        <v>29</v>
      </c>
      <c r="D22" s="75">
        <f t="shared" si="2"/>
        <v>2900000</v>
      </c>
      <c r="E22" s="19"/>
      <c r="F22" s="15"/>
      <c r="G22" s="13"/>
      <c r="H22" s="13"/>
      <c r="I22" s="13"/>
      <c r="J22" s="13"/>
      <c r="K22" s="13"/>
      <c r="L22" s="13"/>
      <c r="M22" s="13"/>
    </row>
    <row r="23" spans="1:13" x14ac:dyDescent="0.35">
      <c r="A23" s="16" t="s">
        <v>6</v>
      </c>
      <c r="B23" s="76"/>
      <c r="C23" s="78"/>
      <c r="D23" s="87"/>
      <c r="E23" s="73">
        <f>SUM(D24:D28)</f>
        <v>1100000</v>
      </c>
      <c r="F23" s="29"/>
      <c r="G23" s="5"/>
      <c r="H23" s="13"/>
      <c r="I23" s="13"/>
      <c r="J23" s="13"/>
      <c r="K23" s="13"/>
      <c r="L23" s="13"/>
      <c r="M23" s="13"/>
    </row>
    <row r="24" spans="1:13" x14ac:dyDescent="0.35">
      <c r="A24" s="67" t="s">
        <v>38</v>
      </c>
      <c r="B24" s="74">
        <v>400000</v>
      </c>
      <c r="C24" s="77">
        <v>1</v>
      </c>
      <c r="D24" s="75">
        <f>B24*C24</f>
        <v>400000</v>
      </c>
      <c r="E24" s="19"/>
      <c r="F24" s="29"/>
      <c r="G24" s="5"/>
      <c r="H24" s="13"/>
      <c r="I24" s="13"/>
      <c r="J24" s="13"/>
      <c r="K24" s="13"/>
      <c r="L24" s="13"/>
      <c r="M24" s="13"/>
    </row>
    <row r="25" spans="1:13" x14ac:dyDescent="0.35">
      <c r="A25" s="67" t="s">
        <v>39</v>
      </c>
      <c r="B25" s="33">
        <v>166666.66666666666</v>
      </c>
      <c r="C25" s="77">
        <v>1</v>
      </c>
      <c r="D25" s="75">
        <f t="shared" ref="D25:D28" si="3">B25*C25</f>
        <v>166666.66666666666</v>
      </c>
      <c r="E25" s="19"/>
      <c r="F25" s="29"/>
      <c r="G25" s="5"/>
      <c r="H25" s="13"/>
      <c r="I25" s="13"/>
      <c r="J25" s="13"/>
      <c r="K25" s="13"/>
      <c r="L25" s="13"/>
      <c r="M25" s="13"/>
    </row>
    <row r="26" spans="1:13" x14ac:dyDescent="0.35">
      <c r="A26" s="67" t="s">
        <v>39</v>
      </c>
      <c r="B26" s="74">
        <v>166666.66666666666</v>
      </c>
      <c r="C26" s="77">
        <v>1</v>
      </c>
      <c r="D26" s="75">
        <f t="shared" si="3"/>
        <v>166666.66666666666</v>
      </c>
      <c r="E26" s="19"/>
      <c r="F26" s="29"/>
      <c r="G26" s="5"/>
      <c r="H26" s="13"/>
      <c r="I26" s="13"/>
      <c r="J26" s="13"/>
      <c r="K26" s="13"/>
      <c r="L26" s="13"/>
      <c r="M26" s="13"/>
    </row>
    <row r="27" spans="1:13" x14ac:dyDescent="0.35">
      <c r="A27" s="67" t="s">
        <v>40</v>
      </c>
      <c r="B27" s="33">
        <v>266666.66666666669</v>
      </c>
      <c r="C27" s="77">
        <v>1</v>
      </c>
      <c r="D27" s="75">
        <f t="shared" si="3"/>
        <v>266666.66666666669</v>
      </c>
      <c r="E27" s="19"/>
      <c r="F27" s="29"/>
      <c r="G27" s="5"/>
      <c r="H27" s="13"/>
      <c r="I27" s="13"/>
      <c r="J27" s="13"/>
      <c r="K27" s="13"/>
      <c r="L27" s="13"/>
      <c r="M27" s="13"/>
    </row>
    <row r="28" spans="1:13" x14ac:dyDescent="0.35">
      <c r="A28" s="67" t="s">
        <v>41</v>
      </c>
      <c r="B28" s="33">
        <v>100000</v>
      </c>
      <c r="C28" s="77">
        <v>1</v>
      </c>
      <c r="D28" s="75">
        <f t="shared" si="3"/>
        <v>100000</v>
      </c>
      <c r="E28" s="19"/>
      <c r="F28" s="29"/>
      <c r="G28" s="5"/>
      <c r="H28" s="13"/>
      <c r="I28" s="13"/>
      <c r="J28" s="13"/>
      <c r="K28" s="13"/>
      <c r="L28" s="13"/>
      <c r="M28" s="13"/>
    </row>
    <row r="29" spans="1:13" x14ac:dyDescent="0.35">
      <c r="A29" s="16" t="s">
        <v>30</v>
      </c>
      <c r="B29" s="76"/>
      <c r="C29" s="78"/>
      <c r="D29" s="87"/>
      <c r="E29" s="72">
        <f>SUM(D30:D34)</f>
        <v>275000</v>
      </c>
      <c r="F29" s="21"/>
      <c r="G29" s="29"/>
      <c r="H29" s="13"/>
      <c r="I29" s="13"/>
      <c r="J29" s="13"/>
      <c r="K29" s="13"/>
      <c r="L29" s="13"/>
      <c r="M29" s="13"/>
    </row>
    <row r="30" spans="1:13" ht="19.25" customHeight="1" x14ac:dyDescent="0.35">
      <c r="A30" s="67" t="s">
        <v>38</v>
      </c>
      <c r="B30" s="74">
        <v>400000</v>
      </c>
      <c r="C30" s="77">
        <v>0.25</v>
      </c>
      <c r="D30" s="75">
        <f>B30*C30</f>
        <v>100000</v>
      </c>
      <c r="E30" s="19"/>
      <c r="F30" s="15"/>
      <c r="G30" s="29"/>
      <c r="H30" s="13"/>
      <c r="I30" s="13"/>
      <c r="J30" s="13"/>
      <c r="K30" s="13"/>
      <c r="L30" s="13"/>
      <c r="M30" s="13"/>
    </row>
    <row r="31" spans="1:13" ht="19.25" customHeight="1" x14ac:dyDescent="0.35">
      <c r="A31" s="67" t="s">
        <v>39</v>
      </c>
      <c r="B31" s="33">
        <v>166666.66666666666</v>
      </c>
      <c r="C31" s="77">
        <v>0.25</v>
      </c>
      <c r="D31" s="75">
        <f t="shared" ref="D31:D34" si="4">B31*C31</f>
        <v>41666.666666666664</v>
      </c>
      <c r="E31" s="19"/>
      <c r="F31" s="15"/>
      <c r="G31" s="29"/>
      <c r="H31" s="13"/>
      <c r="I31" s="13"/>
      <c r="J31" s="13"/>
      <c r="K31" s="13"/>
      <c r="L31" s="13"/>
      <c r="M31" s="13"/>
    </row>
    <row r="32" spans="1:13" ht="19.25" customHeight="1" x14ac:dyDescent="0.35">
      <c r="A32" s="67" t="s">
        <v>39</v>
      </c>
      <c r="B32" s="74">
        <v>166666.66666666666</v>
      </c>
      <c r="C32" s="77">
        <v>0.25</v>
      </c>
      <c r="D32" s="75">
        <f t="shared" si="4"/>
        <v>41666.666666666664</v>
      </c>
      <c r="E32" s="19"/>
      <c r="F32" s="15"/>
      <c r="G32" s="29"/>
      <c r="H32" s="13"/>
      <c r="I32" s="13"/>
      <c r="J32" s="13"/>
      <c r="K32" s="13"/>
      <c r="L32" s="13"/>
      <c r="M32" s="13"/>
    </row>
    <row r="33" spans="1:13" ht="19.25" customHeight="1" x14ac:dyDescent="0.35">
      <c r="A33" s="67" t="s">
        <v>40</v>
      </c>
      <c r="B33" s="33">
        <v>266666.66666666669</v>
      </c>
      <c r="C33" s="77">
        <v>0.25</v>
      </c>
      <c r="D33" s="75">
        <f t="shared" si="4"/>
        <v>66666.666666666672</v>
      </c>
      <c r="E33" s="19"/>
      <c r="F33" s="15"/>
      <c r="G33" s="29"/>
      <c r="H33" s="13"/>
      <c r="I33" s="13"/>
      <c r="J33" s="13"/>
      <c r="K33" s="13"/>
      <c r="L33" s="13"/>
      <c r="M33" s="13"/>
    </row>
    <row r="34" spans="1:13" ht="19.25" customHeight="1" x14ac:dyDescent="0.35">
      <c r="A34" s="67" t="s">
        <v>41</v>
      </c>
      <c r="B34" s="33">
        <v>100000</v>
      </c>
      <c r="C34" s="77">
        <v>0.25</v>
      </c>
      <c r="D34" s="75">
        <f t="shared" si="4"/>
        <v>25000</v>
      </c>
      <c r="E34" s="19"/>
      <c r="F34" s="15"/>
      <c r="G34" s="29"/>
      <c r="H34" s="13"/>
      <c r="I34" s="13"/>
      <c r="J34" s="13"/>
      <c r="K34" s="13"/>
      <c r="L34" s="13"/>
      <c r="M34" s="13"/>
    </row>
    <row r="35" spans="1:13" ht="32.25" customHeight="1" x14ac:dyDescent="0.35">
      <c r="A35" s="16" t="s">
        <v>7</v>
      </c>
      <c r="B35" s="4"/>
      <c r="C35" s="78"/>
      <c r="D35" s="88">
        <f>E51*0.2</f>
        <v>19768898.602400001</v>
      </c>
      <c r="E35" s="26">
        <f>D35</f>
        <v>19768898.602400001</v>
      </c>
      <c r="F35" s="15"/>
      <c r="G35" s="29"/>
      <c r="H35" s="13"/>
      <c r="I35" s="13"/>
      <c r="J35" s="13"/>
      <c r="K35" s="13"/>
      <c r="L35" s="13"/>
      <c r="M35" s="13"/>
    </row>
    <row r="36" spans="1:13" ht="29.25" customHeight="1" x14ac:dyDescent="0.35">
      <c r="A36" s="22"/>
      <c r="B36" s="23" t="s">
        <v>8</v>
      </c>
      <c r="C36" s="80" t="s">
        <v>9</v>
      </c>
      <c r="D36" s="89" t="s">
        <v>1</v>
      </c>
      <c r="E36" s="24" t="s">
        <v>2</v>
      </c>
      <c r="F36" s="15"/>
      <c r="G36" s="29"/>
      <c r="H36" s="13"/>
      <c r="I36" s="13"/>
      <c r="J36" s="13"/>
      <c r="K36" s="13"/>
      <c r="L36" s="13"/>
      <c r="M36" s="13"/>
    </row>
    <row r="37" spans="1:13" x14ac:dyDescent="0.35">
      <c r="A37" s="16" t="s">
        <v>10</v>
      </c>
      <c r="B37" s="25" t="s">
        <v>55</v>
      </c>
      <c r="C37" s="97">
        <v>3733</v>
      </c>
      <c r="D37" s="88"/>
      <c r="E37" s="26">
        <f>SUM(D38:D50)</f>
        <v>61169493.012000002</v>
      </c>
      <c r="F37" s="15"/>
      <c r="G37" s="29"/>
      <c r="H37" s="13"/>
      <c r="I37" s="13"/>
      <c r="J37" s="13"/>
      <c r="K37" s="13"/>
      <c r="L37" s="13"/>
      <c r="M37" s="13"/>
    </row>
    <row r="38" spans="1:13" x14ac:dyDescent="0.35">
      <c r="A38" s="27" t="s">
        <v>49</v>
      </c>
      <c r="B38" s="33">
        <v>13065.5</v>
      </c>
      <c r="C38" s="69">
        <v>2</v>
      </c>
      <c r="D38" s="33">
        <f>B38*C38</f>
        <v>26131</v>
      </c>
      <c r="E38" s="28"/>
      <c r="F38" s="15"/>
      <c r="G38" s="29"/>
      <c r="H38" s="13"/>
      <c r="I38" s="13"/>
      <c r="J38" s="13"/>
      <c r="K38" s="13"/>
      <c r="L38" s="13"/>
      <c r="M38" s="13"/>
    </row>
    <row r="39" spans="1:13" x14ac:dyDescent="0.35">
      <c r="A39" s="67" t="s">
        <v>50</v>
      </c>
      <c r="B39" s="33">
        <v>63087.7</v>
      </c>
      <c r="C39" s="69">
        <v>2</v>
      </c>
      <c r="D39" s="33">
        <f t="shared" ref="D39:D44" si="5">B39*C39</f>
        <v>126175.4</v>
      </c>
      <c r="E39" s="30"/>
      <c r="F39" s="15"/>
      <c r="G39" s="29"/>
      <c r="H39" s="13"/>
      <c r="I39" s="13"/>
      <c r="J39" s="13"/>
      <c r="K39" s="13"/>
      <c r="L39" s="13"/>
      <c r="M39" s="13"/>
    </row>
    <row r="40" spans="1:13" x14ac:dyDescent="0.35">
      <c r="A40" s="67" t="s">
        <v>48</v>
      </c>
      <c r="B40" s="33">
        <v>31178.016</v>
      </c>
      <c r="C40" s="69">
        <v>2</v>
      </c>
      <c r="D40" s="33">
        <f t="shared" si="5"/>
        <v>62356.031999999999</v>
      </c>
      <c r="E40" s="30"/>
      <c r="F40" s="15"/>
      <c r="G40" s="29"/>
      <c r="H40" s="13"/>
      <c r="I40" s="13"/>
      <c r="J40" s="13"/>
      <c r="K40" s="13"/>
      <c r="L40" s="13"/>
      <c r="M40" s="13"/>
    </row>
    <row r="41" spans="1:13" x14ac:dyDescent="0.35">
      <c r="A41" s="67" t="s">
        <v>51</v>
      </c>
      <c r="B41" s="33">
        <v>185306.12</v>
      </c>
      <c r="C41" s="69">
        <v>2</v>
      </c>
      <c r="D41" s="33">
        <f t="shared" si="5"/>
        <v>370612.24</v>
      </c>
      <c r="E41" s="30"/>
      <c r="F41" s="15"/>
      <c r="G41" s="29"/>
      <c r="H41" s="13"/>
      <c r="I41" s="13"/>
      <c r="J41" s="13"/>
      <c r="K41" s="13"/>
      <c r="L41" s="13"/>
      <c r="M41" s="13"/>
    </row>
    <row r="42" spans="1:13" x14ac:dyDescent="0.35">
      <c r="A42" s="67" t="s">
        <v>52</v>
      </c>
      <c r="B42" s="33">
        <v>269373.27999999997</v>
      </c>
      <c r="C42" s="69">
        <v>2</v>
      </c>
      <c r="D42" s="33">
        <f t="shared" si="5"/>
        <v>538746.55999999994</v>
      </c>
      <c r="E42" s="30"/>
      <c r="F42" s="15"/>
      <c r="G42" s="29"/>
      <c r="H42" s="13"/>
      <c r="I42" s="13"/>
      <c r="J42" s="13"/>
      <c r="K42" s="13"/>
      <c r="L42" s="13"/>
      <c r="M42" s="13"/>
    </row>
    <row r="43" spans="1:13" x14ac:dyDescent="0.35">
      <c r="A43" s="67" t="s">
        <v>53</v>
      </c>
      <c r="B43" s="33">
        <v>111990</v>
      </c>
      <c r="C43" s="69">
        <v>2</v>
      </c>
      <c r="D43" s="33">
        <f t="shared" si="5"/>
        <v>223980</v>
      </c>
      <c r="E43" s="30"/>
      <c r="F43" s="15"/>
      <c r="G43" s="29"/>
      <c r="H43" s="13"/>
      <c r="I43" s="13"/>
      <c r="J43" s="13"/>
      <c r="K43" s="13"/>
      <c r="L43" s="13"/>
      <c r="M43" s="13"/>
    </row>
    <row r="44" spans="1:13" x14ac:dyDescent="0.35">
      <c r="A44" s="67" t="s">
        <v>54</v>
      </c>
      <c r="B44" s="33">
        <v>447.96</v>
      </c>
      <c r="C44" s="69">
        <v>2</v>
      </c>
      <c r="D44" s="33">
        <f t="shared" si="5"/>
        <v>895.92</v>
      </c>
      <c r="E44" s="30"/>
      <c r="F44" s="15"/>
      <c r="G44" s="29"/>
      <c r="H44" s="13"/>
      <c r="I44" s="13"/>
      <c r="J44" s="13"/>
      <c r="K44" s="13"/>
      <c r="L44" s="13"/>
      <c r="M44" s="13"/>
    </row>
    <row r="45" spans="1:13" x14ac:dyDescent="0.35">
      <c r="A45" s="27" t="s">
        <v>17</v>
      </c>
      <c r="B45" s="33">
        <v>297154.21999999997</v>
      </c>
      <c r="C45" s="69">
        <v>1</v>
      </c>
      <c r="D45" s="33">
        <f t="shared" ref="D45:D50" si="6">B45*C45</f>
        <v>297154.21999999997</v>
      </c>
      <c r="E45" s="28"/>
      <c r="F45" s="15"/>
      <c r="G45" s="29"/>
      <c r="H45" s="13"/>
      <c r="I45" s="13"/>
      <c r="J45" s="13"/>
      <c r="K45" s="13"/>
      <c r="L45" s="13"/>
      <c r="M45" s="13"/>
    </row>
    <row r="46" spans="1:13" x14ac:dyDescent="0.35">
      <c r="A46" s="27" t="s">
        <v>18</v>
      </c>
      <c r="B46" s="33">
        <v>2891530</v>
      </c>
      <c r="C46" s="69">
        <v>1</v>
      </c>
      <c r="D46" s="33">
        <f t="shared" si="6"/>
        <v>2891530</v>
      </c>
      <c r="E46" s="28"/>
      <c r="F46" s="15"/>
      <c r="G46" s="29"/>
      <c r="H46" s="13"/>
      <c r="I46" s="13"/>
      <c r="J46" s="13"/>
      <c r="K46" s="13"/>
      <c r="L46" s="13"/>
      <c r="M46" s="13"/>
    </row>
    <row r="47" spans="1:13" x14ac:dyDescent="0.35">
      <c r="A47" s="27" t="s">
        <v>19</v>
      </c>
      <c r="B47" s="33">
        <v>2500000</v>
      </c>
      <c r="C47" s="69">
        <v>5</v>
      </c>
      <c r="D47" s="33">
        <f t="shared" si="6"/>
        <v>12500000</v>
      </c>
      <c r="E47" s="28"/>
      <c r="F47" s="15"/>
      <c r="G47" s="29"/>
      <c r="H47" s="13"/>
      <c r="I47" s="13"/>
      <c r="J47" s="13"/>
      <c r="K47" s="13"/>
      <c r="L47" s="13"/>
      <c r="M47" s="13"/>
    </row>
    <row r="48" spans="1:13" x14ac:dyDescent="0.35">
      <c r="A48" s="27" t="s">
        <v>42</v>
      </c>
      <c r="B48" s="33">
        <v>7000000</v>
      </c>
      <c r="C48" s="69">
        <v>3</v>
      </c>
      <c r="D48" s="33">
        <f t="shared" si="6"/>
        <v>21000000</v>
      </c>
      <c r="E48" s="30"/>
      <c r="F48" s="15"/>
      <c r="G48" s="29"/>
      <c r="H48" s="13"/>
      <c r="I48" s="13"/>
      <c r="J48" s="13"/>
      <c r="K48" s="13"/>
      <c r="L48" s="13"/>
      <c r="M48" s="13"/>
    </row>
    <row r="49" spans="1:13" x14ac:dyDescent="0.35">
      <c r="A49" s="27" t="s">
        <v>43</v>
      </c>
      <c r="B49" s="33">
        <v>3500000</v>
      </c>
      <c r="C49" s="69">
        <v>2</v>
      </c>
      <c r="D49" s="33">
        <f t="shared" si="6"/>
        <v>7000000</v>
      </c>
      <c r="E49" s="30"/>
      <c r="F49" s="15"/>
      <c r="G49" s="29"/>
      <c r="H49" s="13"/>
      <c r="I49" s="13"/>
      <c r="J49" s="13"/>
      <c r="K49" s="13"/>
      <c r="L49" s="13"/>
      <c r="M49" s="13"/>
    </row>
    <row r="50" spans="1:13" x14ac:dyDescent="0.35">
      <c r="A50" s="27" t="s">
        <v>44</v>
      </c>
      <c r="B50" s="31">
        <v>14276028</v>
      </c>
      <c r="C50" s="32">
        <v>1.1299999999999999</v>
      </c>
      <c r="D50" s="33">
        <f t="shared" si="6"/>
        <v>16131911.639999999</v>
      </c>
      <c r="E50" s="28"/>
      <c r="F50" s="15"/>
      <c r="G50" s="29"/>
      <c r="H50" s="13"/>
      <c r="I50" s="13"/>
      <c r="J50" s="13"/>
      <c r="K50" s="13"/>
      <c r="L50" s="13"/>
      <c r="M50" s="13"/>
    </row>
    <row r="51" spans="1:13" x14ac:dyDescent="0.35">
      <c r="A51" s="34"/>
      <c r="B51" s="35"/>
      <c r="C51" s="81"/>
      <c r="D51" s="36" t="s">
        <v>37</v>
      </c>
      <c r="E51" s="36">
        <f>SUM(E5,E11,E17,E23,E29,E37)</f>
        <v>98844493.011999995</v>
      </c>
      <c r="F51" s="15"/>
      <c r="G51" s="29"/>
      <c r="H51" s="13"/>
      <c r="I51" s="13"/>
      <c r="J51" s="13"/>
      <c r="K51" s="13"/>
      <c r="L51" s="13"/>
      <c r="M51" s="13"/>
    </row>
    <row r="52" spans="1:13" ht="16" customHeight="1" x14ac:dyDescent="0.35">
      <c r="A52" s="37"/>
      <c r="B52" s="38"/>
      <c r="C52" s="82"/>
      <c r="D52" s="90"/>
      <c r="E52" s="39"/>
      <c r="F52" s="15"/>
      <c r="G52" s="29"/>
      <c r="H52" s="13"/>
      <c r="I52" s="13"/>
      <c r="J52" s="13"/>
      <c r="K52" s="13"/>
      <c r="L52" s="13"/>
      <c r="M52" s="13"/>
    </row>
    <row r="53" spans="1:13" x14ac:dyDescent="0.35">
      <c r="A53" s="40"/>
      <c r="B53" s="41" t="s">
        <v>8</v>
      </c>
      <c r="C53" s="83" t="s">
        <v>9</v>
      </c>
      <c r="D53" s="91" t="s">
        <v>1</v>
      </c>
      <c r="E53" s="42" t="s">
        <v>2</v>
      </c>
      <c r="F53" s="15"/>
      <c r="G53" s="29"/>
      <c r="H53" s="13"/>
      <c r="I53" s="13"/>
      <c r="J53" s="13"/>
      <c r="K53" s="13"/>
      <c r="L53" s="13"/>
      <c r="M53" s="13"/>
    </row>
    <row r="54" spans="1:13" x14ac:dyDescent="0.35">
      <c r="A54" s="40" t="s">
        <v>11</v>
      </c>
      <c r="B54" s="43"/>
      <c r="C54" s="84"/>
      <c r="D54" s="92"/>
      <c r="E54" s="44"/>
      <c r="F54" s="15"/>
      <c r="G54" s="29"/>
      <c r="H54" s="13"/>
      <c r="I54" s="13"/>
      <c r="J54" s="13"/>
      <c r="K54" s="13"/>
      <c r="L54" s="13"/>
      <c r="M54" s="13"/>
    </row>
    <row r="55" spans="1:13" x14ac:dyDescent="0.35">
      <c r="A55" s="45" t="s">
        <v>12</v>
      </c>
      <c r="B55" s="46"/>
      <c r="C55" s="85"/>
      <c r="D55" s="93"/>
      <c r="E55" s="47">
        <f>SUM(D56:D56)</f>
        <v>16950000</v>
      </c>
      <c r="F55" s="15"/>
      <c r="G55" s="29"/>
      <c r="H55" s="13"/>
      <c r="I55" s="13"/>
      <c r="J55" s="13"/>
      <c r="K55" s="13"/>
      <c r="L55" s="13"/>
      <c r="M55" s="13"/>
    </row>
    <row r="56" spans="1:13" x14ac:dyDescent="0.35">
      <c r="A56" s="48" t="s">
        <v>46</v>
      </c>
      <c r="B56" s="49">
        <v>15000000</v>
      </c>
      <c r="C56" s="50">
        <v>1.1299999999999999</v>
      </c>
      <c r="D56" s="51">
        <f>B56*C56</f>
        <v>16950000</v>
      </c>
      <c r="E56" s="52"/>
      <c r="F56" s="13"/>
      <c r="G56" s="29"/>
      <c r="H56" s="13"/>
      <c r="I56" s="13"/>
      <c r="J56" s="13"/>
      <c r="K56" s="13"/>
      <c r="L56" s="13"/>
      <c r="M56" s="13"/>
    </row>
    <row r="57" spans="1:13" x14ac:dyDescent="0.35">
      <c r="A57" s="48"/>
      <c r="B57" s="53"/>
      <c r="C57" s="54"/>
      <c r="D57" s="70" t="s">
        <v>2</v>
      </c>
      <c r="E57" s="55">
        <f>E55+E35</f>
        <v>36718898.602400005</v>
      </c>
      <c r="F57" s="13"/>
      <c r="G57" s="29"/>
      <c r="H57" s="13"/>
      <c r="I57" s="13"/>
      <c r="J57" s="13"/>
      <c r="K57" s="13"/>
      <c r="L57" s="13"/>
      <c r="M57" s="13"/>
    </row>
    <row r="58" spans="1:13" x14ac:dyDescent="0.35">
      <c r="A58" s="27"/>
      <c r="B58" s="27"/>
      <c r="C58" s="56"/>
      <c r="D58" s="71" t="s">
        <v>13</v>
      </c>
      <c r="E58" s="57">
        <f>SUM(E51,E57)</f>
        <v>135563391.6144</v>
      </c>
      <c r="F58" s="13"/>
      <c r="G58" s="29"/>
      <c r="H58" s="13"/>
      <c r="I58" s="13"/>
      <c r="J58" s="13"/>
      <c r="K58" s="13"/>
      <c r="L58" s="13"/>
      <c r="M58" s="13"/>
    </row>
    <row r="59" spans="1:13" x14ac:dyDescent="0.35">
      <c r="A59" s="27"/>
      <c r="B59" s="27"/>
      <c r="C59" s="56"/>
      <c r="D59" s="71" t="s">
        <v>14</v>
      </c>
      <c r="E59" s="57">
        <f>E58+(E58*0.19)</f>
        <v>161320436.02113599</v>
      </c>
      <c r="F59" s="13"/>
      <c r="G59" s="29"/>
      <c r="H59" s="13"/>
      <c r="I59" s="13"/>
      <c r="J59" s="13"/>
      <c r="K59" s="13"/>
      <c r="L59" s="13"/>
      <c r="M59" s="13"/>
    </row>
    <row r="60" spans="1:13" x14ac:dyDescent="0.35">
      <c r="A60" s="58"/>
      <c r="B60" s="58"/>
      <c r="C60" s="58"/>
      <c r="D60" s="58"/>
      <c r="E60" s="58"/>
      <c r="F60" s="13"/>
      <c r="G60" s="29"/>
      <c r="H60" s="13"/>
      <c r="I60" s="13"/>
      <c r="J60" s="13"/>
      <c r="K60" s="13"/>
      <c r="L60" s="13"/>
      <c r="M60" s="13"/>
    </row>
    <row r="61" spans="1:13" x14ac:dyDescent="0.35">
      <c r="A61" s="13"/>
      <c r="B61" s="13"/>
      <c r="C61" s="13"/>
      <c r="D61" s="13"/>
      <c r="E61" s="13"/>
      <c r="F61" s="13"/>
      <c r="G61" s="29"/>
      <c r="H61" s="13"/>
      <c r="I61" s="13"/>
      <c r="J61" s="13"/>
      <c r="K61" s="13"/>
      <c r="L61" s="13"/>
      <c r="M61" s="13"/>
    </row>
    <row r="62" spans="1:13" x14ac:dyDescent="0.35">
      <c r="A62" s="13"/>
      <c r="B62" s="13"/>
      <c r="C62" s="13"/>
      <c r="D62" s="59"/>
      <c r="E62" s="13"/>
      <c r="F62" s="60"/>
      <c r="G62" s="61"/>
      <c r="H62" s="60"/>
      <c r="I62" s="60"/>
      <c r="J62" s="60"/>
      <c r="K62" s="60"/>
      <c r="L62" s="60"/>
      <c r="M62" s="60"/>
    </row>
    <row r="63" spans="1:13" x14ac:dyDescent="0.35">
      <c r="A63" s="13"/>
      <c r="B63" s="13"/>
      <c r="C63" s="13"/>
      <c r="D63" s="59"/>
      <c r="E63" s="13"/>
      <c r="F63" s="13"/>
      <c r="G63" s="29"/>
      <c r="H63" s="13"/>
      <c r="I63" s="13"/>
      <c r="J63" s="13"/>
      <c r="K63" s="13"/>
      <c r="L63" s="13"/>
      <c r="M63" s="13"/>
    </row>
    <row r="64" spans="1:13" x14ac:dyDescent="0.35">
      <c r="A64" s="13"/>
      <c r="B64" s="13"/>
      <c r="C64" s="13"/>
      <c r="D64" s="59"/>
      <c r="E64" s="59"/>
      <c r="F64" s="13"/>
      <c r="G64" s="29"/>
      <c r="H64" s="13"/>
      <c r="I64" s="13"/>
      <c r="J64" s="13"/>
      <c r="K64" s="13"/>
      <c r="L64" s="13"/>
      <c r="M64" s="13"/>
    </row>
    <row r="65" spans="1:13" ht="16" x14ac:dyDescent="0.35">
      <c r="A65" s="94"/>
      <c r="B65" s="94"/>
      <c r="C65" s="94"/>
      <c r="D65" s="59"/>
      <c r="E65" s="59"/>
      <c r="F65" s="13"/>
      <c r="G65" s="29"/>
      <c r="H65" s="13"/>
      <c r="I65" s="13"/>
      <c r="J65" s="13"/>
      <c r="K65" s="13"/>
      <c r="L65" s="13"/>
      <c r="M65" s="13"/>
    </row>
    <row r="66" spans="1:13" ht="16" x14ac:dyDescent="0.35">
      <c r="A66" s="94"/>
      <c r="B66" s="94"/>
      <c r="C66" s="96"/>
      <c r="E66" s="95"/>
      <c r="F66" s="13"/>
      <c r="G66" s="29"/>
      <c r="H66" s="13"/>
      <c r="I66" s="13"/>
      <c r="J66" s="13"/>
      <c r="K66" s="13"/>
      <c r="L66" s="13"/>
      <c r="M66" s="13"/>
    </row>
    <row r="67" spans="1:13" ht="16" x14ac:dyDescent="0.35">
      <c r="A67" s="94"/>
      <c r="B67" s="94"/>
      <c r="C67" s="94"/>
      <c r="D67" s="62"/>
      <c r="E67" s="95"/>
      <c r="F67" s="13"/>
      <c r="G67" s="29"/>
      <c r="H67" s="13"/>
      <c r="I67" s="13"/>
      <c r="J67" s="13"/>
      <c r="K67" s="13"/>
      <c r="L67" s="13"/>
      <c r="M67" s="13"/>
    </row>
    <row r="68" spans="1:13" ht="16" x14ac:dyDescent="0.35">
      <c r="A68" s="94"/>
      <c r="B68" s="94"/>
      <c r="C68" s="94"/>
      <c r="D68" s="13"/>
      <c r="E68" s="95"/>
      <c r="F68" s="13"/>
      <c r="G68" s="29"/>
      <c r="H68" s="13"/>
      <c r="I68" s="13"/>
      <c r="J68" s="13"/>
      <c r="K68" s="13"/>
      <c r="L68" s="13"/>
      <c r="M68" s="13"/>
    </row>
    <row r="69" spans="1:13" ht="16" x14ac:dyDescent="0.35">
      <c r="A69" s="94"/>
      <c r="B69" s="94"/>
      <c r="C69" s="94"/>
      <c r="D69" s="13"/>
      <c r="E69" s="95"/>
      <c r="F69" s="13"/>
      <c r="G69" s="29"/>
      <c r="H69" s="13"/>
      <c r="I69" s="13"/>
      <c r="J69" s="13"/>
      <c r="K69" s="13"/>
      <c r="L69" s="13"/>
      <c r="M69" s="13"/>
    </row>
    <row r="70" spans="1:13" ht="16" x14ac:dyDescent="0.35">
      <c r="A70" s="94"/>
      <c r="B70" s="94"/>
      <c r="C70" s="94"/>
      <c r="D70" s="59"/>
      <c r="E70" s="95"/>
      <c r="F70" s="13"/>
      <c r="G70" s="29"/>
      <c r="H70" s="13"/>
      <c r="I70" s="13"/>
      <c r="J70" s="13"/>
      <c r="K70" s="13"/>
      <c r="L70" s="13"/>
      <c r="M70" s="13"/>
    </row>
    <row r="71" spans="1:13" ht="16" x14ac:dyDescent="0.35">
      <c r="A71" s="94"/>
      <c r="B71" s="94"/>
      <c r="C71" s="94"/>
      <c r="D71" s="59"/>
      <c r="E71" s="95"/>
      <c r="F71" s="13"/>
      <c r="G71" s="29"/>
      <c r="H71" s="13"/>
      <c r="I71" s="13"/>
      <c r="J71" s="13"/>
      <c r="K71" s="13"/>
      <c r="L71" s="13"/>
      <c r="M71" s="13"/>
    </row>
    <row r="72" spans="1:13" ht="16" x14ac:dyDescent="0.35">
      <c r="A72" s="94"/>
      <c r="B72" s="94"/>
      <c r="C72" s="94"/>
      <c r="D72" s="59"/>
      <c r="E72" s="95"/>
      <c r="F72" s="13"/>
      <c r="G72" s="29"/>
      <c r="H72" s="13"/>
      <c r="I72" s="13"/>
      <c r="J72" s="13"/>
      <c r="K72" s="13"/>
      <c r="L72" s="13"/>
      <c r="M72" s="13"/>
    </row>
    <row r="73" spans="1:13" ht="16" x14ac:dyDescent="0.35">
      <c r="A73" s="94"/>
      <c r="B73" s="94"/>
      <c r="C73" s="94"/>
      <c r="D73" s="59"/>
      <c r="E73" s="13"/>
      <c r="F73" s="13"/>
      <c r="G73" s="29"/>
      <c r="H73" s="13"/>
      <c r="I73" s="13"/>
      <c r="J73" s="13"/>
      <c r="K73" s="13"/>
      <c r="L73" s="13"/>
      <c r="M73" s="13"/>
    </row>
    <row r="74" spans="1:13" x14ac:dyDescent="0.35">
      <c r="A74" s="13"/>
      <c r="B74" s="60"/>
      <c r="C74" s="59"/>
      <c r="D74" s="59"/>
      <c r="E74" s="13"/>
      <c r="F74" s="13"/>
      <c r="G74" s="29"/>
      <c r="H74" s="13"/>
      <c r="I74" s="13"/>
      <c r="J74" s="13"/>
      <c r="K74" s="13"/>
      <c r="L74" s="13"/>
      <c r="M74" s="13"/>
    </row>
    <row r="75" spans="1:13" x14ac:dyDescent="0.35">
      <c r="A75" s="13"/>
      <c r="B75" s="60"/>
      <c r="C75" s="59"/>
      <c r="D75" s="59"/>
      <c r="E75" s="13"/>
      <c r="F75" s="13"/>
      <c r="G75" s="29"/>
      <c r="H75" s="13"/>
      <c r="I75" s="13"/>
      <c r="J75" s="13"/>
      <c r="K75" s="13"/>
      <c r="L75" s="13"/>
      <c r="M75" s="13"/>
    </row>
    <row r="76" spans="1:13" x14ac:dyDescent="0.35">
      <c r="A76" s="13"/>
      <c r="B76" s="60"/>
      <c r="C76" s="59"/>
      <c r="D76" s="59"/>
      <c r="E76" s="13"/>
      <c r="F76" s="13"/>
      <c r="G76" s="29"/>
      <c r="H76" s="13"/>
      <c r="I76" s="13"/>
      <c r="J76" s="13"/>
      <c r="K76" s="13"/>
      <c r="L76" s="13"/>
      <c r="M76" s="13"/>
    </row>
    <row r="77" spans="1:13" x14ac:dyDescent="0.35">
      <c r="A77" s="13"/>
      <c r="B77" s="60"/>
      <c r="C77" s="59"/>
      <c r="D77" s="59"/>
      <c r="E77" s="13"/>
      <c r="F77" s="13"/>
      <c r="G77" s="29"/>
      <c r="H77" s="13"/>
      <c r="I77" s="13"/>
      <c r="J77" s="13"/>
      <c r="K77" s="13"/>
      <c r="L77" s="13"/>
      <c r="M77" s="13"/>
    </row>
    <row r="78" spans="1:13" x14ac:dyDescent="0.35">
      <c r="A78" s="13"/>
      <c r="B78" s="60"/>
      <c r="C78" s="59"/>
      <c r="D78" s="59"/>
      <c r="E78" s="13"/>
      <c r="F78" s="13"/>
      <c r="G78" s="29"/>
      <c r="H78" s="13"/>
      <c r="I78" s="13"/>
      <c r="J78" s="13"/>
      <c r="K78" s="13"/>
      <c r="L78" s="13"/>
      <c r="M78" s="13"/>
    </row>
    <row r="79" spans="1:13" x14ac:dyDescent="0.35">
      <c r="A79" s="13"/>
      <c r="B79" s="60"/>
      <c r="C79" s="59"/>
      <c r="D79" s="59"/>
      <c r="E79" s="13"/>
      <c r="F79" s="13"/>
      <c r="G79" s="29"/>
      <c r="H79" s="13"/>
      <c r="I79" s="13"/>
      <c r="J79" s="13"/>
      <c r="K79" s="13"/>
      <c r="L79" s="13"/>
      <c r="M79" s="13"/>
    </row>
    <row r="80" spans="1:13" x14ac:dyDescent="0.35">
      <c r="A80" s="13"/>
      <c r="B80" s="60"/>
      <c r="C80" s="59"/>
      <c r="D80" s="59"/>
      <c r="E80" s="13"/>
      <c r="F80" s="13"/>
      <c r="G80" s="29"/>
      <c r="H80" s="13"/>
      <c r="I80" s="13"/>
      <c r="J80" s="13"/>
      <c r="K80" s="13"/>
      <c r="L80" s="13"/>
      <c r="M80" s="13"/>
    </row>
    <row r="81" spans="1:13" x14ac:dyDescent="0.35">
      <c r="A81" s="13"/>
      <c r="B81" s="60"/>
      <c r="C81" s="59"/>
      <c r="D81" s="59"/>
      <c r="E81" s="13"/>
      <c r="F81" s="13"/>
      <c r="G81" s="29"/>
      <c r="H81" s="13"/>
      <c r="I81" s="13"/>
      <c r="J81" s="13"/>
      <c r="K81" s="13"/>
      <c r="L81" s="13"/>
      <c r="M81" s="13"/>
    </row>
    <row r="82" spans="1:13" x14ac:dyDescent="0.35">
      <c r="A82" s="13"/>
      <c r="B82" s="60"/>
      <c r="C82" s="59"/>
      <c r="D82" s="59"/>
      <c r="E82" s="13"/>
      <c r="F82" s="13"/>
      <c r="G82" s="29"/>
      <c r="H82" s="13"/>
      <c r="I82" s="13"/>
      <c r="J82" s="13"/>
      <c r="K82" s="13"/>
      <c r="L82" s="13"/>
      <c r="M82" s="13"/>
    </row>
    <row r="83" spans="1:13" x14ac:dyDescent="0.35">
      <c r="A83" s="13"/>
      <c r="B83" s="60"/>
      <c r="C83" s="59"/>
      <c r="D83" s="59"/>
      <c r="E83" s="13"/>
      <c r="F83" s="13"/>
      <c r="G83" s="29"/>
      <c r="H83" s="13"/>
      <c r="I83" s="13"/>
      <c r="J83" s="13"/>
      <c r="K83" s="13"/>
      <c r="L83" s="13"/>
      <c r="M83" s="13"/>
    </row>
    <row r="84" spans="1:13" x14ac:dyDescent="0.35">
      <c r="A84" s="13"/>
      <c r="B84" s="60"/>
      <c r="C84" s="59"/>
      <c r="D84" s="59"/>
      <c r="E84" s="13"/>
      <c r="F84" s="13"/>
      <c r="G84" s="29"/>
      <c r="H84" s="13"/>
      <c r="I84" s="13"/>
      <c r="J84" s="13"/>
      <c r="K84" s="13"/>
      <c r="L84" s="13"/>
      <c r="M84" s="13"/>
    </row>
    <row r="85" spans="1:13" x14ac:dyDescent="0.35">
      <c r="A85" s="13"/>
      <c r="B85" s="60"/>
      <c r="C85" s="59"/>
      <c r="D85" s="59"/>
      <c r="E85" s="13"/>
      <c r="F85" s="13"/>
      <c r="G85" s="29"/>
      <c r="H85" s="13"/>
      <c r="I85" s="13"/>
      <c r="J85" s="13"/>
      <c r="K85" s="13"/>
      <c r="L85" s="13"/>
      <c r="M85" s="13"/>
    </row>
    <row r="86" spans="1:13" x14ac:dyDescent="0.35">
      <c r="A86" s="13"/>
      <c r="B86" s="60"/>
      <c r="C86" s="59"/>
      <c r="D86" s="59"/>
      <c r="E86" s="13"/>
      <c r="F86" s="13"/>
      <c r="G86" s="29"/>
      <c r="H86" s="13"/>
      <c r="I86" s="13"/>
      <c r="J86" s="13"/>
      <c r="K86" s="13"/>
      <c r="L86" s="13"/>
      <c r="M86" s="13"/>
    </row>
    <row r="87" spans="1:13" x14ac:dyDescent="0.35">
      <c r="A87" s="13"/>
      <c r="B87" s="60"/>
      <c r="C87" s="59"/>
      <c r="D87" s="59"/>
      <c r="E87" s="13"/>
      <c r="F87" s="13"/>
      <c r="G87" s="29"/>
      <c r="H87" s="13"/>
      <c r="I87" s="13"/>
      <c r="J87" s="13"/>
      <c r="K87" s="13"/>
      <c r="L87" s="13"/>
      <c r="M87" s="13"/>
    </row>
    <row r="88" spans="1:13" x14ac:dyDescent="0.35">
      <c r="A88" s="13"/>
      <c r="B88" s="60"/>
      <c r="C88" s="59"/>
      <c r="D88" s="59"/>
      <c r="E88" s="59"/>
      <c r="F88" s="13"/>
      <c r="G88" s="29"/>
      <c r="H88" s="13"/>
      <c r="I88" s="13"/>
      <c r="J88" s="13"/>
      <c r="K88" s="13"/>
      <c r="L88" s="13"/>
      <c r="M88" s="13"/>
    </row>
    <row r="89" spans="1:13" x14ac:dyDescent="0.35">
      <c r="A89" s="13"/>
      <c r="B89" s="60"/>
      <c r="C89" s="59"/>
      <c r="D89" s="59"/>
      <c r="E89" s="13"/>
      <c r="F89" s="13"/>
      <c r="G89" s="29"/>
      <c r="H89" s="13"/>
      <c r="I89" s="13"/>
      <c r="J89" s="13"/>
      <c r="K89" s="13"/>
      <c r="L89" s="13"/>
      <c r="M89" s="13"/>
    </row>
    <row r="90" spans="1:13" x14ac:dyDescent="0.35">
      <c r="A90" s="13"/>
      <c r="B90" s="60"/>
      <c r="C90" s="59"/>
      <c r="D90" s="59"/>
      <c r="E90" s="13"/>
      <c r="F90" s="13"/>
      <c r="G90" s="29"/>
      <c r="H90" s="13"/>
      <c r="I90" s="13"/>
      <c r="J90" s="13"/>
      <c r="K90" s="13"/>
      <c r="L90" s="13"/>
      <c r="M90" s="13"/>
    </row>
    <row r="91" spans="1:13" x14ac:dyDescent="0.35">
      <c r="A91" s="13"/>
      <c r="B91" s="60"/>
      <c r="C91" s="59"/>
      <c r="D91" s="59"/>
      <c r="E91" s="13"/>
      <c r="F91" s="13"/>
      <c r="G91" s="29"/>
      <c r="H91" s="13"/>
      <c r="I91" s="13"/>
      <c r="J91" s="13"/>
      <c r="K91" s="13"/>
      <c r="L91" s="13"/>
      <c r="M91" s="13"/>
    </row>
    <row r="92" spans="1:13" x14ac:dyDescent="0.35">
      <c r="A92" s="13"/>
      <c r="B92" s="60"/>
      <c r="C92" s="59"/>
      <c r="D92" s="59"/>
      <c r="E92" s="13"/>
      <c r="F92" s="13"/>
      <c r="G92" s="29"/>
      <c r="H92" s="13"/>
      <c r="I92" s="13"/>
      <c r="J92" s="13"/>
      <c r="K92" s="13"/>
      <c r="L92" s="13"/>
      <c r="M92" s="13"/>
    </row>
    <row r="93" spans="1:13" x14ac:dyDescent="0.35">
      <c r="A93" s="13"/>
      <c r="B93" s="60"/>
      <c r="C93" s="59"/>
      <c r="D93" s="59"/>
      <c r="E93" s="13"/>
      <c r="F93" s="13"/>
      <c r="G93" s="29"/>
      <c r="H93" s="13"/>
      <c r="I93" s="13"/>
      <c r="J93" s="13"/>
      <c r="K93" s="13"/>
      <c r="L93" s="13"/>
      <c r="M93" s="13"/>
    </row>
    <row r="94" spans="1:13" x14ac:dyDescent="0.35">
      <c r="A94" s="13"/>
      <c r="B94" s="60"/>
      <c r="C94" s="59"/>
      <c r="D94" s="59"/>
      <c r="E94" s="13"/>
      <c r="F94" s="13"/>
      <c r="G94" s="29"/>
      <c r="H94" s="13"/>
      <c r="I94" s="13"/>
      <c r="J94" s="13"/>
      <c r="K94" s="13"/>
      <c r="L94" s="13"/>
      <c r="M94" s="13"/>
    </row>
    <row r="95" spans="1:13" x14ac:dyDescent="0.35">
      <c r="A95" s="13"/>
      <c r="B95" s="60"/>
      <c r="C95" s="59"/>
      <c r="D95" s="59"/>
      <c r="E95" s="13"/>
      <c r="F95" s="13"/>
      <c r="G95" s="29"/>
      <c r="H95" s="13"/>
      <c r="I95" s="13"/>
      <c r="J95" s="13"/>
      <c r="K95" s="13"/>
      <c r="L95" s="13"/>
      <c r="M95" s="13"/>
    </row>
    <row r="96" spans="1:13" x14ac:dyDescent="0.35">
      <c r="A96" s="13"/>
      <c r="B96" s="60"/>
      <c r="C96" s="59"/>
      <c r="D96" s="59"/>
      <c r="E96" s="13"/>
      <c r="F96" s="13"/>
      <c r="G96" s="29"/>
      <c r="H96" s="13"/>
      <c r="I96" s="13"/>
      <c r="J96" s="13"/>
      <c r="K96" s="13"/>
      <c r="L96" s="13"/>
      <c r="M96" s="13"/>
    </row>
    <row r="97" spans="1:13" x14ac:dyDescent="0.35">
      <c r="A97" s="13"/>
      <c r="B97" s="60"/>
      <c r="C97" s="59"/>
      <c r="D97" s="59"/>
      <c r="E97" s="13"/>
      <c r="F97" s="13"/>
      <c r="G97" s="29"/>
      <c r="H97" s="13"/>
      <c r="I97" s="13"/>
      <c r="J97" s="13"/>
      <c r="K97" s="13"/>
      <c r="L97" s="13"/>
      <c r="M97" s="13"/>
    </row>
    <row r="98" spans="1:13" x14ac:dyDescent="0.35">
      <c r="A98" s="13"/>
      <c r="B98" s="60"/>
      <c r="C98" s="59"/>
      <c r="D98" s="59"/>
      <c r="E98" s="13"/>
      <c r="F98" s="13"/>
      <c r="G98" s="29"/>
      <c r="H98" s="13"/>
      <c r="I98" s="13"/>
      <c r="J98" s="13"/>
      <c r="K98" s="13"/>
      <c r="L98" s="13"/>
      <c r="M98" s="13"/>
    </row>
    <row r="99" spans="1:13" x14ac:dyDescent="0.35">
      <c r="A99" s="13"/>
      <c r="B99" s="60"/>
      <c r="C99" s="59"/>
      <c r="D99" s="59"/>
      <c r="E99" s="13"/>
      <c r="F99" s="13"/>
      <c r="G99" s="29"/>
      <c r="H99" s="13"/>
      <c r="I99" s="13"/>
      <c r="J99" s="13"/>
      <c r="K99" s="13"/>
      <c r="L99" s="13"/>
      <c r="M99" s="13"/>
    </row>
    <row r="100" spans="1:13" x14ac:dyDescent="0.35">
      <c r="A100" s="13"/>
      <c r="B100" s="60"/>
      <c r="C100" s="59"/>
      <c r="D100" s="59"/>
      <c r="E100" s="13"/>
      <c r="F100" s="13"/>
      <c r="G100" s="29"/>
      <c r="H100" s="13"/>
      <c r="I100" s="13"/>
      <c r="J100" s="13"/>
      <c r="K100" s="13"/>
      <c r="L100" s="13"/>
      <c r="M100" s="13"/>
    </row>
    <row r="101" spans="1:13" x14ac:dyDescent="0.35">
      <c r="A101" s="13"/>
      <c r="B101" s="60"/>
      <c r="C101" s="59"/>
      <c r="D101" s="59"/>
      <c r="E101" s="13"/>
      <c r="F101" s="13"/>
      <c r="G101" s="29"/>
      <c r="H101" s="13"/>
      <c r="I101" s="13"/>
      <c r="J101" s="13"/>
      <c r="K101" s="13"/>
      <c r="L101" s="13"/>
      <c r="M101" s="13"/>
    </row>
    <row r="102" spans="1:13" x14ac:dyDescent="0.35">
      <c r="A102" s="13"/>
      <c r="B102" s="60"/>
      <c r="C102" s="59"/>
      <c r="D102" s="59"/>
      <c r="E102" s="13"/>
      <c r="F102" s="13"/>
      <c r="G102" s="29"/>
      <c r="H102" s="13"/>
      <c r="I102" s="13"/>
      <c r="J102" s="13"/>
      <c r="K102" s="13"/>
      <c r="L102" s="13"/>
      <c r="M102" s="13"/>
    </row>
    <row r="103" spans="1:13" x14ac:dyDescent="0.35">
      <c r="A103" s="13"/>
      <c r="B103" s="60"/>
      <c r="C103" s="59"/>
      <c r="D103" s="59"/>
      <c r="E103" s="13"/>
      <c r="F103" s="13"/>
      <c r="G103" s="29"/>
      <c r="H103" s="13"/>
      <c r="I103" s="13"/>
      <c r="J103" s="13"/>
      <c r="K103" s="13"/>
      <c r="L103" s="13"/>
      <c r="M103" s="13"/>
    </row>
    <row r="104" spans="1:13" x14ac:dyDescent="0.35">
      <c r="A104" s="13"/>
      <c r="B104" s="60"/>
      <c r="C104" s="59"/>
      <c r="D104" s="59"/>
      <c r="E104" s="13"/>
      <c r="F104" s="13"/>
      <c r="G104" s="29"/>
      <c r="H104" s="13"/>
      <c r="I104" s="13"/>
      <c r="J104" s="13"/>
      <c r="K104" s="13"/>
      <c r="L104" s="13"/>
      <c r="M104" s="13"/>
    </row>
    <row r="105" spans="1:13" x14ac:dyDescent="0.35">
      <c r="A105" s="13"/>
      <c r="B105" s="60"/>
      <c r="C105" s="59"/>
      <c r="D105" s="59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x14ac:dyDescent="0.35">
      <c r="A106" s="13"/>
      <c r="B106" s="60"/>
      <c r="C106" s="59"/>
      <c r="D106" s="59"/>
      <c r="E106" s="13"/>
    </row>
    <row r="107" spans="1:13" x14ac:dyDescent="0.35">
      <c r="A107" s="13"/>
      <c r="B107" s="60"/>
      <c r="C107" s="59"/>
      <c r="D107" s="59"/>
      <c r="E107" s="13"/>
    </row>
    <row r="108" spans="1:13" x14ac:dyDescent="0.35">
      <c r="A108" s="13"/>
      <c r="B108" s="60"/>
      <c r="C108" s="59"/>
      <c r="D108" s="59"/>
      <c r="E108" s="13"/>
    </row>
    <row r="109" spans="1:13" x14ac:dyDescent="0.35">
      <c r="A109" s="13"/>
      <c r="B109" s="60"/>
      <c r="C109" s="59"/>
      <c r="D109" s="59"/>
      <c r="E109" s="13"/>
    </row>
    <row r="110" spans="1:13" x14ac:dyDescent="0.35">
      <c r="A110" s="13"/>
      <c r="B110" s="60"/>
      <c r="C110" s="59"/>
      <c r="D110" s="59"/>
      <c r="E110" s="13"/>
    </row>
  </sheetData>
  <autoFilter ref="A4:M49" xr:uid="{63D91AAD-8E99-4720-A19C-CD7474295E0A}"/>
  <mergeCells count="1">
    <mergeCell ref="B3:E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3"/>
  <sheetViews>
    <sheetView workbookViewId="0">
      <selection activeCell="B5" sqref="B5"/>
    </sheetView>
  </sheetViews>
  <sheetFormatPr baseColWidth="10" defaultColWidth="9.08984375" defaultRowHeight="12.5" x14ac:dyDescent="0.25"/>
  <cols>
    <col min="2" max="2" width="23.26953125" bestFit="1" customWidth="1"/>
    <col min="3" max="3" width="15.26953125" style="6" bestFit="1" customWidth="1"/>
    <col min="4" max="4" width="15.26953125" style="6" customWidth="1"/>
    <col min="5" max="5" width="15.6328125" style="7" bestFit="1" customWidth="1"/>
    <col min="6" max="6" width="12.54296875" bestFit="1" customWidth="1"/>
  </cols>
  <sheetData>
    <row r="2" spans="1:6" ht="46.5" x14ac:dyDescent="0.35">
      <c r="A2" s="1"/>
      <c r="B2" s="12" t="s">
        <v>31</v>
      </c>
      <c r="C2" s="12" t="s">
        <v>33</v>
      </c>
      <c r="D2" s="12" t="s">
        <v>36</v>
      </c>
      <c r="E2" s="12" t="s">
        <v>16</v>
      </c>
      <c r="F2" s="12" t="s">
        <v>35</v>
      </c>
    </row>
    <row r="3" spans="1:6" ht="15.5" x14ac:dyDescent="0.35">
      <c r="A3" s="1"/>
      <c r="B3" s="3" t="s">
        <v>24</v>
      </c>
      <c r="C3" s="10">
        <f t="shared" ref="C3:C14" si="0">+E3*30</f>
        <v>12000000</v>
      </c>
      <c r="D3" s="10">
        <v>18222192</v>
      </c>
      <c r="E3" s="8">
        <v>400000</v>
      </c>
      <c r="F3" s="11">
        <f>+D3/30</f>
        <v>607406.4</v>
      </c>
    </row>
    <row r="4" spans="1:6" ht="15.5" x14ac:dyDescent="0.35">
      <c r="A4" s="1"/>
      <c r="B4" s="3" t="s">
        <v>20</v>
      </c>
      <c r="C4" s="10">
        <f t="shared" si="0"/>
        <v>12000000</v>
      </c>
      <c r="D4" s="10">
        <v>18222192</v>
      </c>
      <c r="E4" s="8">
        <v>400000</v>
      </c>
      <c r="F4" s="11">
        <f t="shared" ref="F4:F14" si="1">+D4/30</f>
        <v>607406.4</v>
      </c>
    </row>
    <row r="5" spans="1:6" ht="15.5" x14ac:dyDescent="0.35">
      <c r="A5" s="1"/>
      <c r="B5" s="2" t="s">
        <v>23</v>
      </c>
      <c r="C5" s="10">
        <f t="shared" si="0"/>
        <v>8000000.0000000009</v>
      </c>
      <c r="D5" s="10">
        <v>11068128</v>
      </c>
      <c r="E5" s="8">
        <v>266666.66666666669</v>
      </c>
      <c r="F5" s="11">
        <f t="shared" si="1"/>
        <v>368937.6</v>
      </c>
    </row>
    <row r="6" spans="1:6" ht="15.5" x14ac:dyDescent="0.35">
      <c r="A6" s="1"/>
      <c r="B6" s="2" t="s">
        <v>26</v>
      </c>
      <c r="C6" s="10">
        <f t="shared" si="0"/>
        <v>5200000</v>
      </c>
      <c r="D6" s="10">
        <v>7194283.2000000002</v>
      </c>
      <c r="E6" s="8">
        <v>173333.33333333334</v>
      </c>
      <c r="F6" s="11">
        <f t="shared" si="1"/>
        <v>239809.44</v>
      </c>
    </row>
    <row r="7" spans="1:6" ht="15.5" x14ac:dyDescent="0.35">
      <c r="A7" s="1"/>
      <c r="B7" s="2" t="s">
        <v>28</v>
      </c>
      <c r="C7" s="10">
        <f t="shared" si="0"/>
        <v>4500000</v>
      </c>
      <c r="D7" s="10">
        <v>6225822</v>
      </c>
      <c r="E7" s="8">
        <v>150000</v>
      </c>
      <c r="F7" s="11">
        <f t="shared" si="1"/>
        <v>207527.4</v>
      </c>
    </row>
    <row r="8" spans="1:6" ht="15.5" x14ac:dyDescent="0.35">
      <c r="A8" s="1"/>
      <c r="B8" s="3" t="s">
        <v>21</v>
      </c>
      <c r="C8" s="10">
        <f t="shared" si="0"/>
        <v>3800000</v>
      </c>
      <c r="D8" s="10">
        <v>5257360.8</v>
      </c>
      <c r="E8" s="8">
        <v>126666.66666666667</v>
      </c>
      <c r="F8" s="11">
        <f t="shared" si="1"/>
        <v>175245.36</v>
      </c>
    </row>
    <row r="9" spans="1:6" ht="15.5" x14ac:dyDescent="0.35">
      <c r="A9" s="1"/>
      <c r="B9" s="2" t="s">
        <v>25</v>
      </c>
      <c r="C9" s="10">
        <f t="shared" si="0"/>
        <v>3800000</v>
      </c>
      <c r="D9" s="10">
        <v>5257360.8</v>
      </c>
      <c r="E9" s="8">
        <v>126666.66666666667</v>
      </c>
      <c r="F9" s="11">
        <f t="shared" si="1"/>
        <v>175245.36</v>
      </c>
    </row>
    <row r="10" spans="1:6" ht="15.5" x14ac:dyDescent="0.35">
      <c r="A10" s="1"/>
      <c r="B10" s="3" t="s">
        <v>22</v>
      </c>
      <c r="C10" s="10">
        <f t="shared" si="0"/>
        <v>3500000</v>
      </c>
      <c r="D10" s="10">
        <v>4842306</v>
      </c>
      <c r="E10" s="8">
        <v>116666.66666666667</v>
      </c>
      <c r="F10" s="11">
        <f t="shared" si="1"/>
        <v>161410.20000000001</v>
      </c>
    </row>
    <row r="11" spans="1:6" ht="15.5" x14ac:dyDescent="0.35">
      <c r="A11" s="1"/>
      <c r="B11" s="2" t="s">
        <v>27</v>
      </c>
      <c r="C11" s="10">
        <f t="shared" si="0"/>
        <v>2499999.9999999991</v>
      </c>
      <c r="D11" s="10">
        <v>3458790</v>
      </c>
      <c r="E11" s="8">
        <v>83333.333333333299</v>
      </c>
      <c r="F11" s="11">
        <f t="shared" si="1"/>
        <v>115293</v>
      </c>
    </row>
    <row r="12" spans="1:6" ht="15.5" x14ac:dyDescent="0.35">
      <c r="A12" s="1"/>
      <c r="B12" s="3" t="s">
        <v>32</v>
      </c>
      <c r="C12" s="10">
        <f t="shared" si="0"/>
        <v>1800000</v>
      </c>
      <c r="D12" s="10">
        <v>2490328.7999999998</v>
      </c>
      <c r="E12" s="8">
        <v>60000</v>
      </c>
      <c r="F12" s="11">
        <f t="shared" si="1"/>
        <v>83010.959999999992</v>
      </c>
    </row>
    <row r="13" spans="1:6" ht="15.5" x14ac:dyDescent="0.35">
      <c r="A13" s="1"/>
      <c r="B13" s="3" t="s">
        <v>34</v>
      </c>
      <c r="C13" s="10">
        <f t="shared" si="0"/>
        <v>1600000</v>
      </c>
      <c r="D13" s="10">
        <v>2334643.204984</v>
      </c>
      <c r="E13" s="9">
        <v>53333.333333333336</v>
      </c>
      <c r="F13" s="11">
        <f t="shared" si="1"/>
        <v>77821.440166133325</v>
      </c>
    </row>
    <row r="14" spans="1:6" ht="15.5" x14ac:dyDescent="0.35">
      <c r="A14" s="1"/>
      <c r="B14" s="2" t="s">
        <v>29</v>
      </c>
      <c r="C14" s="10">
        <f t="shared" si="0"/>
        <v>1600000</v>
      </c>
      <c r="D14" s="10">
        <v>2334643.204984</v>
      </c>
      <c r="E14" s="9">
        <v>53333.333333333336</v>
      </c>
      <c r="F14" s="11">
        <f t="shared" si="1"/>
        <v>77821.440166133325</v>
      </c>
    </row>
    <row r="15" spans="1:6" ht="15.5" x14ac:dyDescent="0.35">
      <c r="A15" s="1"/>
    </row>
    <row r="16" spans="1:6" ht="15.5" x14ac:dyDescent="0.35">
      <c r="A16" s="1"/>
    </row>
    <row r="17" spans="1:5" ht="15.5" x14ac:dyDescent="0.35">
      <c r="A17" s="1"/>
    </row>
    <row r="18" spans="1:5" ht="15.5" x14ac:dyDescent="0.35">
      <c r="A18" s="1"/>
    </row>
    <row r="19" spans="1:5" ht="15.5" x14ac:dyDescent="0.35">
      <c r="A19" s="1"/>
      <c r="E19"/>
    </row>
    <row r="20" spans="1:5" ht="15.5" x14ac:dyDescent="0.35">
      <c r="A20" s="1"/>
      <c r="E20"/>
    </row>
    <row r="21" spans="1:5" ht="15.5" x14ac:dyDescent="0.35">
      <c r="A21" s="1"/>
      <c r="E21"/>
    </row>
    <row r="22" spans="1:5" x14ac:dyDescent="0.25">
      <c r="E22"/>
    </row>
    <row r="23" spans="1:5" x14ac:dyDescent="0.25">
      <c r="E23"/>
    </row>
  </sheetData>
  <sortState xmlns:xlrd2="http://schemas.microsoft.com/office/spreadsheetml/2017/richdata2" ref="B2:E14">
    <sortCondition descending="1" ref="C2:C1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C3E60D8C8AD94BAD34364C1321ED9E" ma:contentTypeVersion="2" ma:contentTypeDescription="Crear nuevo documento." ma:contentTypeScope="" ma:versionID="18992db4b7b92b2675205a54b26f6419">
  <xsd:schema xmlns:xsd="http://www.w3.org/2001/XMLSchema" xmlns:xs="http://www.w3.org/2001/XMLSchema" xmlns:p="http://schemas.microsoft.com/office/2006/metadata/properties" xmlns:ns2="23670e36-d9a4-49c5-8cd7-35b3d150984f" targetNamespace="http://schemas.microsoft.com/office/2006/metadata/properties" ma:root="true" ma:fieldsID="45edf9b21d346fab1ff8bbf3d46602a4" ns2:_="">
    <xsd:import namespace="23670e36-d9a4-49c5-8cd7-35b3d15098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70e36-d9a4-49c5-8cd7-35b3d1509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7A353-0257-4F3E-9C3C-DD5C16F184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952ACB-C36A-48A2-B261-016EF0228EC4}">
  <ds:schemaRefs>
    <ds:schemaRef ds:uri="http://www.w3.org/XML/1998/namespace"/>
    <ds:schemaRef ds:uri="http://schemas.microsoft.com/office/2006/metadata/properties"/>
    <ds:schemaRef ds:uri="23670e36-d9a4-49c5-8cd7-35b3d150984f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1B19F4B-B11D-4B97-9A24-6592F38CB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670e36-d9a4-49c5-8cd7-35b3d15098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</vt:lpstr>
      <vt:lpstr>Salarios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admroot</dc:creator>
  <cp:lastModifiedBy>Lenovo</cp:lastModifiedBy>
  <dcterms:created xsi:type="dcterms:W3CDTF">2013-11-10T00:48:27Z</dcterms:created>
  <dcterms:modified xsi:type="dcterms:W3CDTF">2020-08-17T20:18:13Z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0x0101008BC3E60D8C8AD94BAD34364C1321ED9E</vt:lpwstr>
  </property>
</Properties>
</file>