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9"/>
  <workbookPr/>
  <mc:AlternateContent xmlns:mc="http://schemas.openxmlformats.org/markup-compatibility/2006">
    <mc:Choice Requires="x15">
      <x15ac:absPath xmlns:x15ac="http://schemas.microsoft.com/office/spreadsheetml/2010/11/ac" url="C:\Javeriana\IngSoftware\"/>
    </mc:Choice>
  </mc:AlternateContent>
  <xr:revisionPtr revIDLastSave="553" documentId="11_F1F5AB63F762C27955267D8324C51D057D489A66" xr6:coauthVersionLast="45" xr6:coauthVersionMax="45" xr10:uidLastSave="{B890F58D-4630-4EC4-BE24-9BFE3ACD60E7}"/>
  <bookViews>
    <workbookView xWindow="0" yWindow="0" windowWidth="17460" windowHeight="4950" xr2:uid="{00000000-000D-0000-FFFF-FFFF00000000}"/>
  </bookViews>
  <sheets>
    <sheet name="Costos Recursos Humanos" sheetId="1" r:id="rId1"/>
    <sheet name="Casos de Uso" sheetId="5" r:id="rId2"/>
    <sheet name="Actores" sheetId="6" r:id="rId3"/>
    <sheet name="Horas Final" sheetId="8" r:id="rId4"/>
    <sheet name="Factores Técnicos" sheetId="4" r:id="rId5"/>
    <sheet name="Factores Medioambiental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F7" i="1"/>
  <c r="C17" i="1" l="1"/>
  <c r="C18" i="1"/>
  <c r="F22" i="8" l="1"/>
  <c r="F13" i="8"/>
  <c r="F21" i="8"/>
  <c r="C23" i="1"/>
  <c r="C21" i="1"/>
  <c r="C19" i="1"/>
  <c r="C20" i="1"/>
  <c r="F7" i="8" l="1"/>
  <c r="F6" i="8"/>
  <c r="E11" i="7" l="1"/>
  <c r="F5" i="8" s="1"/>
  <c r="D16" i="4"/>
  <c r="F4" i="8" s="1"/>
  <c r="F9" i="8" s="1"/>
  <c r="F7" i="6" a="1"/>
  <c r="F7" i="6"/>
  <c r="E6" i="5" a="1"/>
  <c r="E6" i="5"/>
  <c r="G9" i="1" l="1"/>
  <c r="F8" i="1" l="1"/>
  <c r="F9" i="1"/>
  <c r="F10" i="1"/>
  <c r="F11" i="1"/>
  <c r="G8" i="1" l="1"/>
  <c r="G10" i="1"/>
  <c r="G11" i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<sst xmlns="http://schemas.openxmlformats.org/spreadsheetml/2006/main" count="100" uniqueCount="88">
  <si>
    <t>Estimación de costos proyecto locos x el ecoturismo</t>
  </si>
  <si>
    <t>Rol</t>
  </si>
  <si>
    <t>valor hora</t>
  </si>
  <si>
    <t>horas semanales</t>
  </si>
  <si>
    <t>numero de semanas</t>
  </si>
  <si>
    <t>Valor Mes</t>
  </si>
  <si>
    <t>valor</t>
  </si>
  <si>
    <t>Carlos</t>
  </si>
  <si>
    <t>Gerente</t>
  </si>
  <si>
    <t>Rigoberto</t>
  </si>
  <si>
    <t>Desarrollador</t>
  </si>
  <si>
    <t>Luz</t>
  </si>
  <si>
    <t>Documentación y configuración</t>
  </si>
  <si>
    <t>Natalia</t>
  </si>
  <si>
    <t>Lider desarrollo</t>
  </si>
  <si>
    <t>Rodrigo</t>
  </si>
  <si>
    <t>Arquitecto</t>
  </si>
  <si>
    <t>Puntos de Caso de Uso no ajustados</t>
  </si>
  <si>
    <t>Multiplicador</t>
  </si>
  <si>
    <t>Número de Casos de _uso</t>
  </si>
  <si>
    <t>Descripción</t>
  </si>
  <si>
    <t>Simple</t>
  </si>
  <si>
    <t>Caso de uso simple: hasta 3 transacciones.</t>
  </si>
  <si>
    <t>Promedio</t>
  </si>
  <si>
    <t>Caso de uso promedio: de 4 a 7 transacciones.</t>
  </si>
  <si>
    <t>Complejo</t>
  </si>
  <si>
    <t>Caso de uso complejo: más de 7 transacciones.</t>
  </si>
  <si>
    <t>UUCP Calculada</t>
  </si>
  <si>
    <t>#CU</t>
  </si>
  <si>
    <t>Valor Asignado</t>
  </si>
  <si>
    <t xml:space="preserve">Definición </t>
  </si>
  <si>
    <t>Resumen del actor</t>
  </si>
  <si>
    <t>Número de Actores</t>
  </si>
  <si>
    <t>Los actores simples son otros sistemas que se comunican con su software a través de una API predefinida. Una API podría estar expuesta a través de una DLL, o como un REST, SOAP o cualquier API de servicio web o llamada de procedimiento remoto (RPC). El elemento clave es que está exponiendo la interacción con su software a través de un mecanismo específico y bien definido.</t>
  </si>
  <si>
    <t>Los actores promedio pueden ser seres humanos que interactúan en un protocolo bien definido, o pueden ser sistemas que interactúan a través de una API más compleja o flexible.</t>
  </si>
  <si>
    <t>La definición original de actores complejos especifica que los usuarios que interactúan con el software a través de una interfaz gráfica de usuario son actores complejos. Si bien eso es cierto, la misma clasificación debería aplicarse a los usuarios que interactúan con el sistema de maneras impredecibles. Una interfaz AJAX que expone más de la aplicación subyacente (y almacenes de datos) de la que estaría disponible a través de un protocolo rígido podría presentar una complejidad similar.</t>
  </si>
  <si>
    <t>Total</t>
  </si>
  <si>
    <t>Actores</t>
  </si>
  <si>
    <t>Tipo Actos</t>
  </si>
  <si>
    <t>Adminisitrador</t>
  </si>
  <si>
    <t>Provedores</t>
  </si>
  <si>
    <t>Cliente</t>
  </si>
  <si>
    <t>Pasarela de Pagos</t>
  </si>
  <si>
    <t>Análisisi de Datos</t>
  </si>
  <si>
    <t>Cálculo Consolidado</t>
  </si>
  <si>
    <t>TCF</t>
  </si>
  <si>
    <t>Factor de Complejidad Técnica</t>
  </si>
  <si>
    <t>EF</t>
  </si>
  <si>
    <t>Factor Medioambiental</t>
  </si>
  <si>
    <t>UUCP</t>
  </si>
  <si>
    <t>Puntos de caso de uso no ajustados</t>
  </si>
  <si>
    <t>AW</t>
  </si>
  <si>
    <t>Ponderación de Actor</t>
  </si>
  <si>
    <t>Cálculo de puntos de caso de uso</t>
  </si>
  <si>
    <t>UCP</t>
  </si>
  <si>
    <t>Puntos de Casos de uso</t>
  </si>
  <si>
    <t>Calculo de Esfuerzo Estimado</t>
  </si>
  <si>
    <t>Ratio</t>
  </si>
  <si>
    <t>Horas de Esfuerzo por Punto de Caso de Uso</t>
  </si>
  <si>
    <t>Horas de Esfuerzo</t>
  </si>
  <si>
    <t>Horas desarrollo Mensuales</t>
  </si>
  <si>
    <t>Total horas componente</t>
  </si>
  <si>
    <t>Mes Desarrollo</t>
  </si>
  <si>
    <t>Factor Técnico</t>
  </si>
  <si>
    <t>Valor</t>
  </si>
  <si>
    <t>Requerimiento de Sistema Distribuido</t>
  </si>
  <si>
    <t>Tiempo de Respuesta es Importante</t>
  </si>
  <si>
    <t>Eficiencia de Usuario Final</t>
  </si>
  <si>
    <t>Procesamiento Interno Complejo es requerido</t>
  </si>
  <si>
    <t>Código Rehusable debe ser un Enfoque</t>
  </si>
  <si>
    <t>Fácil Instalación</t>
  </si>
  <si>
    <t>Usabilidad</t>
  </si>
  <si>
    <t>Soporte multiplataforma</t>
  </si>
  <si>
    <t>Fácil de cambiar</t>
  </si>
  <si>
    <t>Altamente concurrente</t>
  </si>
  <si>
    <t>Seguridad personalizada</t>
  </si>
  <si>
    <t>Dependencia de Código de terceras partes</t>
  </si>
  <si>
    <t>Entrenamiento de Usuario</t>
  </si>
  <si>
    <t>TCF Calculado</t>
  </si>
  <si>
    <t>Familiaridad con el Proyecto</t>
  </si>
  <si>
    <t>Experiencia en la aplicación</t>
  </si>
  <si>
    <t>Experiencia en Programación Orientada a Objetos</t>
  </si>
  <si>
    <t>Capacidad del Analista Líder</t>
  </si>
  <si>
    <t>Motivación</t>
  </si>
  <si>
    <t>Estabilidad de Requerimientos</t>
  </si>
  <si>
    <t>Equipo de proyecto medio tiempo</t>
  </si>
  <si>
    <t>Dificualtad en el lenguaje de programación</t>
  </si>
  <si>
    <t>EF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</si>
</sst>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charset val="1"/>
    </font>
    <font>
      <sz val="9"/>
      <color rgb="FF000000"/>
      <name val="Arial"/>
      <charset val="1"/>
    </font>
    <font>
      <b/>
      <sz val="9"/>
      <color rgb="FF000000"/>
      <name val="Arial"/>
      <charset val="1"/>
    </font>
    <font>
      <sz val="9"/>
      <color theme="1"/>
      <name val="Arial"/>
    </font>
    <font>
      <b/>
      <sz val="9"/>
      <color theme="1"/>
      <name val="Arial"/>
    </font>
    <font>
      <b/>
      <sz val="9"/>
      <color rgb="FF666699"/>
      <name val="Arial"/>
    </font>
    <font>
      <b/>
      <sz val="9"/>
      <color rgb="FF000000"/>
      <name val="Arial"/>
    </font>
    <font>
      <sz val="9"/>
      <color theme="1"/>
      <name val="Arial"/>
      <charset val="1"/>
    </font>
    <font>
      <sz val="9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1" xfId="0" applyBorder="1"/>
    <xf numFmtId="165" fontId="0" fillId="0" borderId="1" xfId="1" applyNumberFormat="1" applyFont="1" applyBorder="1"/>
    <xf numFmtId="165" fontId="2" fillId="0" borderId="1" xfId="1" applyNumberFormat="1" applyFont="1" applyBorder="1"/>
    <xf numFmtId="165" fontId="0" fillId="0" borderId="0" xfId="0" applyNumberFormat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5" fillId="2" borderId="2" xfId="0" applyFont="1" applyFill="1" applyBorder="1"/>
    <xf numFmtId="0" fontId="6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2" fillId="3" borderId="2" xfId="0" applyFont="1" applyFill="1" applyBorder="1"/>
    <xf numFmtId="0" fontId="11" fillId="2" borderId="2" xfId="0" applyFont="1" applyFill="1" applyBorder="1"/>
    <xf numFmtId="0" fontId="12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/>
    <xf numFmtId="0" fontId="4" fillId="3" borderId="2" xfId="0" applyFont="1" applyFill="1" applyBorder="1" applyAlignment="1">
      <alignment horizontal="center"/>
    </xf>
    <xf numFmtId="0" fontId="16" fillId="2" borderId="2" xfId="0" applyFont="1" applyFill="1" applyBorder="1"/>
    <xf numFmtId="0" fontId="17" fillId="3" borderId="2" xfId="0" applyFont="1" applyFill="1" applyBorder="1"/>
    <xf numFmtId="166" fontId="16" fillId="2" borderId="2" xfId="0" applyNumberFormat="1" applyFont="1" applyFill="1" applyBorder="1"/>
    <xf numFmtId="0" fontId="6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13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 vertical="center"/>
    </xf>
  </cellXfs>
  <cellStyles count="2">
    <cellStyle name="C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3"/>
  <sheetViews>
    <sheetView tabSelected="1" workbookViewId="0">
      <selection activeCell="G7" sqref="G7"/>
    </sheetView>
  </sheetViews>
  <sheetFormatPr defaultColWidth="11.42578125" defaultRowHeight="15"/>
  <cols>
    <col min="2" max="2" width="28.85546875" customWidth="1"/>
    <col min="3" max="3" width="18" customWidth="1"/>
    <col min="4" max="4" width="17.42578125" customWidth="1"/>
    <col min="5" max="5" width="19" bestFit="1" customWidth="1"/>
    <col min="6" max="6" width="19" customWidth="1"/>
    <col min="7" max="7" width="13.140625" customWidth="1"/>
  </cols>
  <sheetData>
    <row r="3" spans="1:7">
      <c r="A3" s="1" t="s">
        <v>0</v>
      </c>
    </row>
    <row r="6" spans="1:7">
      <c r="A6" s="12"/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</row>
    <row r="7" spans="1:7">
      <c r="A7" s="2" t="s">
        <v>7</v>
      </c>
      <c r="B7" s="2" t="s">
        <v>8</v>
      </c>
      <c r="C7" s="3">
        <v>120000</v>
      </c>
      <c r="D7" s="2">
        <v>8</v>
      </c>
      <c r="E7" s="2">
        <v>6</v>
      </c>
      <c r="F7" s="3">
        <f>D7*C7</f>
        <v>960000</v>
      </c>
      <c r="G7" s="3">
        <f>E7*D7*C7</f>
        <v>5760000</v>
      </c>
    </row>
    <row r="8" spans="1:7">
      <c r="A8" s="2" t="s">
        <v>9</v>
      </c>
      <c r="B8" s="2" t="s">
        <v>10</v>
      </c>
      <c r="C8" s="3">
        <v>90000</v>
      </c>
      <c r="D8" s="2">
        <v>10</v>
      </c>
      <c r="E8" s="2">
        <v>6</v>
      </c>
      <c r="F8" s="3">
        <f t="shared" ref="F8:F11" si="0">D8*C8</f>
        <v>900000</v>
      </c>
      <c r="G8" s="3">
        <f t="shared" ref="G8:G11" si="1">E8*D8*C8</f>
        <v>5400000</v>
      </c>
    </row>
    <row r="9" spans="1:7">
      <c r="A9" s="2" t="s">
        <v>11</v>
      </c>
      <c r="B9" s="2" t="s">
        <v>12</v>
      </c>
      <c r="C9" s="3">
        <v>90000</v>
      </c>
      <c r="D9" s="2">
        <v>10</v>
      </c>
      <c r="E9" s="2">
        <v>6</v>
      </c>
      <c r="F9" s="3">
        <f t="shared" si="0"/>
        <v>900000</v>
      </c>
      <c r="G9" s="3">
        <f>E9*D9*C9</f>
        <v>5400000</v>
      </c>
    </row>
    <row r="10" spans="1:7">
      <c r="A10" s="2" t="s">
        <v>13</v>
      </c>
      <c r="B10" s="2" t="s">
        <v>14</v>
      </c>
      <c r="C10" s="3">
        <v>100000</v>
      </c>
      <c r="D10" s="2">
        <v>10</v>
      </c>
      <c r="E10" s="2">
        <v>6</v>
      </c>
      <c r="F10" s="3">
        <f t="shared" si="0"/>
        <v>1000000</v>
      </c>
      <c r="G10" s="3">
        <f t="shared" si="1"/>
        <v>6000000</v>
      </c>
    </row>
    <row r="11" spans="1:7">
      <c r="A11" s="2" t="s">
        <v>15</v>
      </c>
      <c r="B11" s="2" t="s">
        <v>16</v>
      </c>
      <c r="C11" s="3">
        <v>100000</v>
      </c>
      <c r="D11" s="2">
        <v>9</v>
      </c>
      <c r="E11" s="2">
        <v>6</v>
      </c>
      <c r="F11" s="3">
        <f t="shared" si="0"/>
        <v>900000</v>
      </c>
      <c r="G11" s="3">
        <f t="shared" si="1"/>
        <v>5400000</v>
      </c>
    </row>
    <row r="12" spans="1:7">
      <c r="G12" s="4">
        <f>SUM(G7:G11)</f>
        <v>27960000</v>
      </c>
    </row>
    <row r="13" spans="1:7">
      <c r="F13" s="5"/>
    </row>
    <row r="15" spans="1:7">
      <c r="D15" s="5"/>
    </row>
    <row r="17" spans="3:3">
      <c r="C17">
        <f>D7*4</f>
        <v>32</v>
      </c>
    </row>
    <row r="18" spans="3:3">
      <c r="C18">
        <f>D8*4</f>
        <v>40</v>
      </c>
    </row>
    <row r="19" spans="3:3">
      <c r="C19">
        <f t="shared" ref="C18:C21" si="2">D9*4</f>
        <v>40</v>
      </c>
    </row>
    <row r="20" spans="3:3">
      <c r="C20">
        <f t="shared" si="2"/>
        <v>40</v>
      </c>
    </row>
    <row r="21" spans="3:3">
      <c r="C21">
        <f>D11*4</f>
        <v>36</v>
      </c>
    </row>
    <row r="23" spans="3:3">
      <c r="C23">
        <f>SUM(C17:C21)</f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53AE-F376-484B-8017-B015A5120B9B}">
  <dimension ref="B2:F32"/>
  <sheetViews>
    <sheetView workbookViewId="0">
      <selection activeCell="B6" sqref="B6:D6"/>
    </sheetView>
  </sheetViews>
  <sheetFormatPr defaultRowHeight="15"/>
  <cols>
    <col min="3" max="3" width="34.7109375" customWidth="1"/>
    <col min="4" max="4" width="19" customWidth="1"/>
    <col min="5" max="5" width="40.42578125" customWidth="1"/>
    <col min="6" max="6" width="46.85546875" customWidth="1"/>
  </cols>
  <sheetData>
    <row r="2" spans="2:6">
      <c r="B2" s="38" t="s">
        <v>17</v>
      </c>
      <c r="C2" s="38"/>
      <c r="D2" s="34" t="s">
        <v>18</v>
      </c>
      <c r="E2" s="34" t="s">
        <v>19</v>
      </c>
      <c r="F2" s="34" t="s">
        <v>20</v>
      </c>
    </row>
    <row r="3" spans="2:6">
      <c r="B3" s="14">
        <v>1</v>
      </c>
      <c r="C3" s="15" t="s">
        <v>21</v>
      </c>
      <c r="D3" s="14">
        <v>5</v>
      </c>
      <c r="E3" s="15">
        <v>16</v>
      </c>
      <c r="F3" s="14" t="s">
        <v>22</v>
      </c>
    </row>
    <row r="4" spans="2:6">
      <c r="B4" s="14">
        <v>2</v>
      </c>
      <c r="C4" s="15" t="s">
        <v>23</v>
      </c>
      <c r="D4" s="14">
        <v>10</v>
      </c>
      <c r="E4" s="15">
        <v>3</v>
      </c>
      <c r="F4" s="14" t="s">
        <v>24</v>
      </c>
    </row>
    <row r="5" spans="2:6">
      <c r="B5" s="14">
        <v>3</v>
      </c>
      <c r="C5" s="15" t="s">
        <v>25</v>
      </c>
      <c r="D5" s="14">
        <v>15</v>
      </c>
      <c r="E5" s="15">
        <v>0</v>
      </c>
      <c r="F5" s="14" t="s">
        <v>26</v>
      </c>
    </row>
    <row r="6" spans="2:6">
      <c r="B6" s="39" t="s">
        <v>27</v>
      </c>
      <c r="C6" s="40"/>
      <c r="D6" s="41"/>
      <c r="E6" s="15" cm="1">
        <f t="array" ref="E6">SUM(D3:D5*E3:E5)</f>
        <v>110</v>
      </c>
      <c r="F6" s="14"/>
    </row>
    <row r="13" spans="2:6">
      <c r="B13" s="16" t="s">
        <v>28</v>
      </c>
      <c r="C13" s="16" t="s">
        <v>29</v>
      </c>
      <c r="D13" s="16" t="s">
        <v>30</v>
      </c>
    </row>
    <row r="14" spans="2:6">
      <c r="B14" s="11">
        <v>1</v>
      </c>
      <c r="C14" s="11">
        <v>1</v>
      </c>
      <c r="D14" s="11">
        <v>5</v>
      </c>
    </row>
    <row r="15" spans="2:6">
      <c r="B15" s="11">
        <v>2</v>
      </c>
      <c r="C15" s="11">
        <v>1</v>
      </c>
      <c r="D15" s="11">
        <v>5</v>
      </c>
    </row>
    <row r="16" spans="2:6">
      <c r="B16" s="11">
        <v>3</v>
      </c>
      <c r="C16" s="11">
        <v>1</v>
      </c>
      <c r="D16" s="7">
        <v>5</v>
      </c>
    </row>
    <row r="17" spans="2:4">
      <c r="B17" s="11">
        <v>4</v>
      </c>
      <c r="C17" s="11">
        <v>1</v>
      </c>
      <c r="D17" s="11">
        <v>5</v>
      </c>
    </row>
    <row r="18" spans="2:4">
      <c r="B18" s="11">
        <v>5</v>
      </c>
      <c r="C18" s="11">
        <v>1</v>
      </c>
      <c r="D18" s="11">
        <v>5</v>
      </c>
    </row>
    <row r="19" spans="2:4">
      <c r="B19" s="11">
        <v>6</v>
      </c>
      <c r="C19" s="11">
        <v>1</v>
      </c>
      <c r="D19" s="11">
        <v>5</v>
      </c>
    </row>
    <row r="20" spans="2:4">
      <c r="B20" s="11">
        <v>7</v>
      </c>
      <c r="C20" s="11">
        <v>1</v>
      </c>
      <c r="D20" s="11">
        <v>5</v>
      </c>
    </row>
    <row r="21" spans="2:4">
      <c r="B21" s="11">
        <v>8</v>
      </c>
      <c r="C21" s="11">
        <v>1</v>
      </c>
      <c r="D21" s="11">
        <v>5</v>
      </c>
    </row>
    <row r="22" spans="2:4">
      <c r="B22" s="11">
        <v>9</v>
      </c>
      <c r="C22" s="11">
        <v>2</v>
      </c>
      <c r="D22" s="11">
        <v>5</v>
      </c>
    </row>
    <row r="23" spans="2:4">
      <c r="B23" s="11">
        <v>10</v>
      </c>
      <c r="C23" s="11">
        <v>2</v>
      </c>
      <c r="D23" s="11">
        <v>5</v>
      </c>
    </row>
    <row r="24" spans="2:4">
      <c r="B24" s="11">
        <v>11</v>
      </c>
      <c r="C24" s="11">
        <v>4</v>
      </c>
      <c r="D24" s="11">
        <v>10</v>
      </c>
    </row>
    <row r="25" spans="2:4">
      <c r="B25" s="11">
        <v>12</v>
      </c>
      <c r="C25" s="11">
        <v>1</v>
      </c>
      <c r="D25" s="11">
        <v>5</v>
      </c>
    </row>
    <row r="26" spans="2:4">
      <c r="B26" s="11">
        <v>13</v>
      </c>
      <c r="C26" s="11">
        <v>1</v>
      </c>
      <c r="D26" s="11">
        <v>5</v>
      </c>
    </row>
    <row r="27" spans="2:4">
      <c r="B27" s="11">
        <v>14</v>
      </c>
      <c r="C27" s="11">
        <v>4</v>
      </c>
      <c r="D27" s="11">
        <v>10</v>
      </c>
    </row>
    <row r="28" spans="2:4">
      <c r="B28" s="11">
        <v>15</v>
      </c>
      <c r="C28" s="11">
        <v>4</v>
      </c>
      <c r="D28" s="11">
        <v>10</v>
      </c>
    </row>
    <row r="29" spans="2:4">
      <c r="B29" s="11">
        <v>16</v>
      </c>
      <c r="C29" s="11">
        <v>1</v>
      </c>
      <c r="D29" s="11">
        <v>5</v>
      </c>
    </row>
    <row r="30" spans="2:4">
      <c r="B30" s="11">
        <v>17</v>
      </c>
      <c r="C30" s="11">
        <v>2</v>
      </c>
      <c r="D30" s="11">
        <v>5</v>
      </c>
    </row>
    <row r="31" spans="2:4">
      <c r="B31" s="11">
        <v>18</v>
      </c>
      <c r="C31" s="11">
        <v>1</v>
      </c>
      <c r="D31" s="11">
        <v>5</v>
      </c>
    </row>
    <row r="32" spans="2:4">
      <c r="B32" s="11">
        <v>19</v>
      </c>
      <c r="C32" s="11">
        <v>1</v>
      </c>
      <c r="D32" s="11">
        <v>5</v>
      </c>
    </row>
  </sheetData>
  <mergeCells count="2">
    <mergeCell ref="B2:C2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A494-A6AA-4ECA-A02D-1002DD6BDD85}">
  <dimension ref="C3:G16"/>
  <sheetViews>
    <sheetView workbookViewId="0">
      <selection activeCell="F4" sqref="F4"/>
    </sheetView>
  </sheetViews>
  <sheetFormatPr defaultRowHeight="15"/>
  <cols>
    <col min="3" max="3" width="20.28515625" customWidth="1"/>
    <col min="4" max="4" width="14.28515625" customWidth="1"/>
    <col min="5" max="5" width="22.42578125" customWidth="1"/>
    <col min="6" max="6" width="23.28515625" customWidth="1"/>
    <col min="7" max="7" width="69.85546875" customWidth="1"/>
  </cols>
  <sheetData>
    <row r="3" spans="3:7">
      <c r="C3" s="42" t="s">
        <v>31</v>
      </c>
      <c r="D3" s="42"/>
      <c r="E3" s="35" t="s">
        <v>18</v>
      </c>
      <c r="F3" s="35" t="s">
        <v>32</v>
      </c>
      <c r="G3" s="35" t="s">
        <v>20</v>
      </c>
    </row>
    <row r="4" spans="3:7" ht="60">
      <c r="C4" s="36">
        <v>1</v>
      </c>
      <c r="D4" s="17" t="s">
        <v>21</v>
      </c>
      <c r="E4" s="36">
        <v>1</v>
      </c>
      <c r="F4" s="18">
        <v>2</v>
      </c>
      <c r="G4" s="19" t="s">
        <v>33</v>
      </c>
    </row>
    <row r="5" spans="3:7" ht="36">
      <c r="C5" s="36">
        <v>2</v>
      </c>
      <c r="D5" s="17" t="s">
        <v>23</v>
      </c>
      <c r="E5" s="36">
        <v>2</v>
      </c>
      <c r="F5" s="18">
        <v>0</v>
      </c>
      <c r="G5" s="19" t="s">
        <v>34</v>
      </c>
    </row>
    <row r="6" spans="3:7" ht="84">
      <c r="C6" s="36">
        <v>3</v>
      </c>
      <c r="D6" s="17" t="s">
        <v>25</v>
      </c>
      <c r="E6" s="36">
        <v>3</v>
      </c>
      <c r="F6" s="18">
        <v>3</v>
      </c>
      <c r="G6" s="19" t="s">
        <v>35</v>
      </c>
    </row>
    <row r="7" spans="3:7">
      <c r="C7" s="43" t="s">
        <v>36</v>
      </c>
      <c r="D7" s="43"/>
      <c r="E7" s="43"/>
      <c r="F7" s="20" cm="1">
        <f t="array" ref="F7">SUM(E4:E6*F4:F6)</f>
        <v>11</v>
      </c>
      <c r="G7" s="20"/>
    </row>
    <row r="11" spans="3:7">
      <c r="C11" s="21" t="s">
        <v>37</v>
      </c>
      <c r="D11" s="21" t="s">
        <v>38</v>
      </c>
    </row>
    <row r="12" spans="3:7">
      <c r="C12" s="6" t="s">
        <v>39</v>
      </c>
      <c r="D12" s="6" t="s">
        <v>25</v>
      </c>
    </row>
    <row r="13" spans="3:7">
      <c r="C13" s="6" t="s">
        <v>40</v>
      </c>
      <c r="D13" s="6" t="s">
        <v>25</v>
      </c>
    </row>
    <row r="14" spans="3:7">
      <c r="C14" s="6" t="s">
        <v>41</v>
      </c>
      <c r="D14" s="6" t="s">
        <v>25</v>
      </c>
    </row>
    <row r="15" spans="3:7">
      <c r="C15" s="6" t="s">
        <v>42</v>
      </c>
      <c r="D15" s="6" t="s">
        <v>21</v>
      </c>
    </row>
    <row r="16" spans="3:7">
      <c r="C16" s="6" t="s">
        <v>43</v>
      </c>
      <c r="D16" s="6" t="s">
        <v>21</v>
      </c>
    </row>
  </sheetData>
  <mergeCells count="2">
    <mergeCell ref="C3:D3"/>
    <mergeCell ref="C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EC27-2572-47B4-9C10-56A80B7B65A2}">
  <dimension ref="C3:F22"/>
  <sheetViews>
    <sheetView workbookViewId="0">
      <selection activeCell="F23" sqref="F23"/>
    </sheetView>
  </sheetViews>
  <sheetFormatPr defaultRowHeight="15"/>
  <cols>
    <col min="3" max="3" width="21.28515625" customWidth="1"/>
    <col min="5" max="5" width="40.85546875" customWidth="1"/>
    <col min="6" max="6" width="44.140625" customWidth="1"/>
  </cols>
  <sheetData>
    <row r="3" spans="3:6">
      <c r="C3" s="46" t="s">
        <v>44</v>
      </c>
      <c r="D3" s="46"/>
      <c r="E3" s="46"/>
      <c r="F3" s="46"/>
    </row>
    <row r="4" spans="3:6">
      <c r="C4" s="45" t="s">
        <v>45</v>
      </c>
      <c r="D4" s="45"/>
      <c r="E4" s="9" t="s">
        <v>46</v>
      </c>
      <c r="F4" s="28">
        <f>'Factores Técnicos'!D16</f>
        <v>3.85</v>
      </c>
    </row>
    <row r="5" spans="3:6">
      <c r="C5" s="45" t="s">
        <v>47</v>
      </c>
      <c r="D5" s="45"/>
      <c r="E5" s="9" t="s">
        <v>48</v>
      </c>
      <c r="F5" s="10">
        <f>'Factores Medioambientales'!E11</f>
        <v>7.1</v>
      </c>
    </row>
    <row r="6" spans="3:6">
      <c r="C6" s="45" t="s">
        <v>49</v>
      </c>
      <c r="D6" s="45"/>
      <c r="E6" s="9" t="s">
        <v>50</v>
      </c>
      <c r="F6" s="9">
        <f>'Casos de Uso'!E6</f>
        <v>110</v>
      </c>
    </row>
    <row r="7" spans="3:6">
      <c r="C7" s="45" t="s">
        <v>51</v>
      </c>
      <c r="D7" s="45"/>
      <c r="E7" s="9" t="s">
        <v>52</v>
      </c>
      <c r="F7" s="9">
        <f>Actores!F7</f>
        <v>11</v>
      </c>
    </row>
    <row r="8" spans="3:6">
      <c r="C8" s="44" t="s">
        <v>53</v>
      </c>
      <c r="D8" s="44"/>
      <c r="E8" s="44"/>
      <c r="F8" s="44"/>
    </row>
    <row r="9" spans="3:6">
      <c r="C9" s="45" t="s">
        <v>54</v>
      </c>
      <c r="D9" s="45"/>
      <c r="E9" s="9" t="s">
        <v>55</v>
      </c>
      <c r="F9" s="9">
        <f>((F6+F7)*F4*F5)</f>
        <v>3307.5349999999999</v>
      </c>
    </row>
    <row r="10" spans="3:6">
      <c r="C10" s="44" t="s">
        <v>56</v>
      </c>
      <c r="D10" s="44"/>
      <c r="E10" s="44"/>
      <c r="F10" s="44"/>
    </row>
    <row r="11" spans="3:6">
      <c r="C11" s="45" t="s">
        <v>57</v>
      </c>
      <c r="D11" s="45"/>
      <c r="E11" s="9" t="s">
        <v>58</v>
      </c>
      <c r="F11" s="9">
        <v>20</v>
      </c>
    </row>
    <row r="12" spans="3:6">
      <c r="C12" s="9"/>
      <c r="D12" s="29"/>
      <c r="E12" s="29"/>
      <c r="F12" s="29"/>
    </row>
    <row r="13" spans="3:6">
      <c r="C13" s="46" t="s">
        <v>59</v>
      </c>
      <c r="D13" s="46"/>
      <c r="E13" s="46"/>
      <c r="F13" s="30">
        <f>F9*F11</f>
        <v>66150.7</v>
      </c>
    </row>
    <row r="20" spans="5:6">
      <c r="E20" s="32" t="s">
        <v>60</v>
      </c>
      <c r="F20" s="31">
        <v>188</v>
      </c>
    </row>
    <row r="21" spans="5:6">
      <c r="E21" s="32" t="s">
        <v>61</v>
      </c>
      <c r="F21" s="31">
        <f>F13</f>
        <v>66150.7</v>
      </c>
    </row>
    <row r="22" spans="5:6">
      <c r="E22" s="32" t="s">
        <v>62</v>
      </c>
      <c r="F22" s="33">
        <f>F21/F20</f>
        <v>351.86542553191487</v>
      </c>
    </row>
  </sheetData>
  <mergeCells count="10">
    <mergeCell ref="C3:F3"/>
    <mergeCell ref="C4:D4"/>
    <mergeCell ref="C5:D5"/>
    <mergeCell ref="C6:D6"/>
    <mergeCell ref="C7:D7"/>
    <mergeCell ref="C8:F8"/>
    <mergeCell ref="C9:D9"/>
    <mergeCell ref="C10:F10"/>
    <mergeCell ref="C11:D11"/>
    <mergeCell ref="C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6FDE-3DE3-4EB0-A212-4C9C81A52178}">
  <dimension ref="B2:D16"/>
  <sheetViews>
    <sheetView workbookViewId="0">
      <selection activeCell="D15" sqref="D15"/>
    </sheetView>
  </sheetViews>
  <sheetFormatPr defaultRowHeight="15"/>
  <cols>
    <col min="3" max="3" width="51.85546875" customWidth="1"/>
    <col min="4" max="4" width="14" style="8" bestFit="1" customWidth="1"/>
  </cols>
  <sheetData>
    <row r="2" spans="2:4">
      <c r="B2" s="47" t="s">
        <v>63</v>
      </c>
      <c r="C2" s="47"/>
      <c r="D2" s="24" t="s">
        <v>64</v>
      </c>
    </row>
    <row r="3" spans="2:4">
      <c r="B3" s="22">
        <v>1</v>
      </c>
      <c r="C3" s="22" t="s">
        <v>65</v>
      </c>
      <c r="D3" s="23">
        <v>3</v>
      </c>
    </row>
    <row r="4" spans="2:4">
      <c r="B4" s="22">
        <v>2</v>
      </c>
      <c r="C4" s="22" t="s">
        <v>66</v>
      </c>
      <c r="D4" s="23">
        <v>3</v>
      </c>
    </row>
    <row r="5" spans="2:4">
      <c r="B5" s="22">
        <v>3</v>
      </c>
      <c r="C5" s="22" t="s">
        <v>67</v>
      </c>
      <c r="D5" s="23">
        <v>0</v>
      </c>
    </row>
    <row r="6" spans="2:4">
      <c r="B6" s="22">
        <v>4</v>
      </c>
      <c r="C6" s="22" t="s">
        <v>68</v>
      </c>
      <c r="D6" s="23">
        <v>0.5</v>
      </c>
    </row>
    <row r="7" spans="2:4">
      <c r="B7" s="22">
        <v>5</v>
      </c>
      <c r="C7" s="22" t="s">
        <v>69</v>
      </c>
      <c r="D7" s="23">
        <v>0</v>
      </c>
    </row>
    <row r="8" spans="2:4">
      <c r="B8" s="22">
        <v>6</v>
      </c>
      <c r="C8" s="22" t="s">
        <v>70</v>
      </c>
      <c r="D8" s="23">
        <v>2</v>
      </c>
    </row>
    <row r="9" spans="2:4">
      <c r="B9" s="22">
        <v>7</v>
      </c>
      <c r="C9" s="22" t="s">
        <v>71</v>
      </c>
      <c r="D9" s="23">
        <v>5</v>
      </c>
    </row>
    <row r="10" spans="2:4">
      <c r="B10" s="22">
        <v>8</v>
      </c>
      <c r="C10" s="22" t="s">
        <v>72</v>
      </c>
      <c r="D10" s="23">
        <v>4</v>
      </c>
    </row>
    <row r="11" spans="2:4">
      <c r="B11" s="22">
        <v>9</v>
      </c>
      <c r="C11" s="22" t="s">
        <v>73</v>
      </c>
      <c r="D11" s="23">
        <v>4</v>
      </c>
    </row>
    <row r="12" spans="2:4">
      <c r="B12" s="22">
        <v>10</v>
      </c>
      <c r="C12" s="22" t="s">
        <v>74</v>
      </c>
      <c r="D12" s="23">
        <v>4</v>
      </c>
    </row>
    <row r="13" spans="2:4">
      <c r="B13" s="22">
        <v>11</v>
      </c>
      <c r="C13" s="22" t="s">
        <v>75</v>
      </c>
      <c r="D13" s="23">
        <v>3</v>
      </c>
    </row>
    <row r="14" spans="2:4">
      <c r="B14" s="22">
        <v>12</v>
      </c>
      <c r="C14" s="22" t="s">
        <v>76</v>
      </c>
      <c r="D14" s="23">
        <v>3</v>
      </c>
    </row>
    <row r="15" spans="2:4">
      <c r="B15" s="22">
        <v>13</v>
      </c>
      <c r="C15" s="22" t="s">
        <v>77</v>
      </c>
      <c r="D15" s="23">
        <v>1</v>
      </c>
    </row>
    <row r="16" spans="2:4">
      <c r="B16" s="48" t="s">
        <v>78</v>
      </c>
      <c r="C16" s="48"/>
      <c r="D16" s="25">
        <f>0.6+(0.1*(SUM(D3:D15)))</f>
        <v>3.85</v>
      </c>
    </row>
  </sheetData>
  <mergeCells count="2">
    <mergeCell ref="B2:C2"/>
    <mergeCell ref="B16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AA97-6760-4638-AE27-B610556FF8B2}">
  <dimension ref="C2:E11"/>
  <sheetViews>
    <sheetView workbookViewId="0">
      <selection activeCell="D17" sqref="D17"/>
    </sheetView>
  </sheetViews>
  <sheetFormatPr defaultRowHeight="15"/>
  <cols>
    <col min="4" max="4" width="57.140625" customWidth="1"/>
    <col min="5" max="5" width="17.140625" customWidth="1"/>
  </cols>
  <sheetData>
    <row r="2" spans="3:5" ht="15.75" customHeight="1">
      <c r="C2" s="49" t="s">
        <v>48</v>
      </c>
      <c r="D2" s="49"/>
      <c r="E2" s="27" t="s">
        <v>64</v>
      </c>
    </row>
    <row r="3" spans="3:5">
      <c r="C3" s="9">
        <v>1</v>
      </c>
      <c r="D3" s="9" t="s">
        <v>79</v>
      </c>
      <c r="E3" s="26">
        <v>1</v>
      </c>
    </row>
    <row r="4" spans="3:5">
      <c r="C4" s="9">
        <v>2</v>
      </c>
      <c r="D4" s="9" t="s">
        <v>80</v>
      </c>
      <c r="E4" s="26">
        <v>5</v>
      </c>
    </row>
    <row r="5" spans="3:5">
      <c r="C5" s="9">
        <v>3</v>
      </c>
      <c r="D5" s="9" t="s">
        <v>81</v>
      </c>
      <c r="E5" s="26">
        <v>3</v>
      </c>
    </row>
    <row r="6" spans="3:5">
      <c r="C6" s="9">
        <v>4</v>
      </c>
      <c r="D6" s="9" t="s">
        <v>82</v>
      </c>
      <c r="E6" s="26">
        <v>3</v>
      </c>
    </row>
    <row r="7" spans="3:5">
      <c r="C7" s="9">
        <v>5</v>
      </c>
      <c r="D7" s="9" t="s">
        <v>83</v>
      </c>
      <c r="E7" s="26">
        <v>3</v>
      </c>
    </row>
    <row r="8" spans="3:5">
      <c r="C8" s="9">
        <v>6</v>
      </c>
      <c r="D8" s="9" t="s">
        <v>84</v>
      </c>
      <c r="E8" s="26">
        <v>1</v>
      </c>
    </row>
    <row r="9" spans="3:5">
      <c r="C9" s="9">
        <v>7</v>
      </c>
      <c r="D9" s="9" t="s">
        <v>85</v>
      </c>
      <c r="E9" s="26">
        <v>2</v>
      </c>
    </row>
    <row r="10" spans="3:5">
      <c r="C10" s="9">
        <v>8</v>
      </c>
      <c r="D10" s="9" t="s">
        <v>86</v>
      </c>
      <c r="E10" s="26">
        <v>1</v>
      </c>
    </row>
    <row r="11" spans="3:5">
      <c r="C11" s="46" t="s">
        <v>87</v>
      </c>
      <c r="D11" s="46"/>
      <c r="E11" s="37">
        <f>1.4+(0.3*SUM(E3:E10))</f>
        <v>7.1</v>
      </c>
    </row>
  </sheetData>
  <mergeCells count="2">
    <mergeCell ref="C2:D2"/>
    <mergeCell ref="C11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1CF5B3C487F45935B29771A3F7984" ma:contentTypeVersion="6" ma:contentTypeDescription="Create a new document." ma:contentTypeScope="" ma:versionID="ad837223304f6b10eb982905c8ea687a">
  <xsd:schema xmlns:xsd="http://www.w3.org/2001/XMLSchema" xmlns:xs="http://www.w3.org/2001/XMLSchema" xmlns:p="http://schemas.microsoft.com/office/2006/metadata/properties" xmlns:ns2="a03cf6cc-a91a-4b56-8556-3f542d6c4a90" targetNamespace="http://schemas.microsoft.com/office/2006/metadata/properties" ma:root="true" ma:fieldsID="fc50743606b58ef322d96204f720417e" ns2:_="">
    <xsd:import namespace="a03cf6cc-a91a-4b56-8556-3f542d6c4a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cf6cc-a91a-4b56-8556-3f542d6c4a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CE6E1A-7573-4C77-99EB-C71AE8D9E5A2}"/>
</file>

<file path=customXml/itemProps2.xml><?xml version="1.0" encoding="utf-8"?>
<ds:datastoreItem xmlns:ds="http://schemas.openxmlformats.org/officeDocument/2006/customXml" ds:itemID="{404DDEEE-A976-46B8-B701-7A2DBCB3B6DE}"/>
</file>

<file path=customXml/itemProps3.xml><?xml version="1.0" encoding="utf-8"?>
<ds:datastoreItem xmlns:ds="http://schemas.openxmlformats.org/officeDocument/2006/customXml" ds:itemID="{8C7EEF51-4F7B-47BA-BE12-EBAFEF3C0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Natalia Leon Cardozo</cp:lastModifiedBy>
  <cp:revision/>
  <dcterms:created xsi:type="dcterms:W3CDTF">2020-08-18T01:55:50Z</dcterms:created>
  <dcterms:modified xsi:type="dcterms:W3CDTF">2020-08-23T21:04:33Z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0x0101003921CF5B3C487F45935B29771A3F7984</vt:lpwstr>
  </property>
</Properties>
</file>