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C:\Users\javbecsa\Documents\DocsJavierBecerra\AES\2sem\Ingenieria de software\Proyecto\"/>
    </mc:Choice>
  </mc:AlternateContent>
  <xr:revisionPtr revIDLastSave="56" documentId="11_838E8173774768779FA35AC4A0BCF3CBF21446C5" xr6:coauthVersionLast="45" xr6:coauthVersionMax="45" xr10:uidLastSave="{D5BD498C-55BB-4909-B920-6305B45EED52}"/>
  <bookViews>
    <workbookView xWindow="0" yWindow="0" windowWidth="20460" windowHeight="7680" activeTab="1" xr2:uid="{00000000-000D-0000-FFFF-FFFF00000000}"/>
  </bookViews>
  <sheets>
    <sheet name="Costos_SiMed" sheetId="2" r:id="rId1"/>
    <sheet name="Costos_SiMed (2)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B27" i="3"/>
  <c r="D27" i="3" s="1"/>
  <c r="E26" i="3"/>
  <c r="E28" i="3" s="1"/>
  <c r="D21" i="3"/>
  <c r="D20" i="3"/>
  <c r="B19" i="3"/>
  <c r="D19" i="3" s="1"/>
  <c r="E22" i="3"/>
  <c r="E29" i="3" s="1"/>
  <c r="E30" i="3" l="1"/>
  <c r="D16" i="3"/>
  <c r="C84" i="2"/>
  <c r="D76" i="2"/>
  <c r="D75" i="2"/>
  <c r="E71" i="2"/>
  <c r="C57" i="2"/>
  <c r="D63" i="2"/>
  <c r="D62" i="2"/>
  <c r="D61" i="2"/>
  <c r="D60" i="2"/>
  <c r="D59" i="2"/>
  <c r="D58" i="2"/>
  <c r="C50" i="2"/>
  <c r="C43" i="2"/>
  <c r="C36" i="2"/>
  <c r="C29" i="2"/>
  <c r="C22" i="2"/>
  <c r="C15" i="2"/>
  <c r="C8" i="2"/>
  <c r="D11" i="2"/>
  <c r="D10" i="2"/>
  <c r="D9" i="2"/>
  <c r="E57" i="2" l="1"/>
  <c r="B84" i="2"/>
  <c r="B74" i="2"/>
  <c r="D74" i="2" s="1"/>
  <c r="D70" i="2"/>
  <c r="D69" i="2"/>
  <c r="D68" i="2"/>
  <c r="D67" i="2"/>
  <c r="D66" i="2"/>
  <c r="D65" i="2"/>
  <c r="D56" i="2"/>
  <c r="D55" i="2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3" i="2"/>
  <c r="D34" i="2"/>
  <c r="D26" i="2"/>
  <c r="D27" i="2"/>
  <c r="D19" i="2"/>
  <c r="D20" i="2"/>
  <c r="D13" i="2"/>
  <c r="D35" i="2"/>
  <c r="D32" i="2"/>
  <c r="D31" i="2"/>
  <c r="D30" i="2"/>
  <c r="D28" i="2"/>
  <c r="D25" i="2"/>
  <c r="D24" i="2"/>
  <c r="D23" i="2"/>
  <c r="D21" i="2"/>
  <c r="D18" i="2"/>
  <c r="D17" i="2"/>
  <c r="D16" i="2"/>
  <c r="D14" i="2"/>
  <c r="D84" i="2" l="1"/>
  <c r="E83" i="2" s="1"/>
  <c r="E87" i="2" s="1"/>
  <c r="E64" i="2"/>
  <c r="E50" i="2"/>
  <c r="E15" i="2"/>
  <c r="E43" i="2"/>
  <c r="E36" i="2"/>
  <c r="E29" i="2"/>
  <c r="E73" i="2"/>
  <c r="E22" i="2"/>
  <c r="D12" i="2"/>
  <c r="E8" i="2" s="1"/>
  <c r="E79" i="2" l="1"/>
  <c r="E88" i="2" s="1"/>
  <c r="E89" i="2" l="1"/>
  <c r="D71" i="2"/>
</calcChain>
</file>

<file path=xl/sharedStrings.xml><?xml version="1.0" encoding="utf-8"?>
<sst xmlns="http://schemas.openxmlformats.org/spreadsheetml/2006/main" count="127" uniqueCount="35">
  <si>
    <t>PIVOTE*UH*4HORAS</t>
  </si>
  <si>
    <t>Nombre Proyecto:
SiMed</t>
  </si>
  <si>
    <t>Sigla: SiMed</t>
  </si>
  <si>
    <t>Tarifa Hora</t>
  </si>
  <si>
    <t>Cantidad Horas</t>
  </si>
  <si>
    <t>SubTotal</t>
  </si>
  <si>
    <t>Total</t>
  </si>
  <si>
    <t>ÉPICAS</t>
  </si>
  <si>
    <t>1. Registro de usuarios</t>
  </si>
  <si>
    <t>Gerente de proyecto</t>
  </si>
  <si>
    <t>Líder de Configuración</t>
  </si>
  <si>
    <t>Arquitecto de Software</t>
  </si>
  <si>
    <t>Analista QA</t>
  </si>
  <si>
    <t>Desarrollador Front End</t>
  </si>
  <si>
    <t>Desarrollador Back End</t>
  </si>
  <si>
    <t>2. Autenticación de usuarios</t>
  </si>
  <si>
    <t>3. Lugares de atención</t>
  </si>
  <si>
    <t>4. EPS</t>
  </si>
  <si>
    <t>5.Ubicación de usuario</t>
  </si>
  <si>
    <t>6. Disponibilidad de atención</t>
  </si>
  <si>
    <t>7. Reportes</t>
  </si>
  <si>
    <t>8. Especialidades</t>
  </si>
  <si>
    <t>9. Postmortem</t>
  </si>
  <si>
    <t>6. Reservas</t>
  </si>
  <si>
    <t>Tarifa Mes</t>
  </si>
  <si>
    <t>Cantidad</t>
  </si>
  <si>
    <t>Costos directos</t>
  </si>
  <si>
    <t>Servicios Cloud AWS</t>
  </si>
  <si>
    <t>Licencia Antivirus</t>
  </si>
  <si>
    <t>Computador Portatil</t>
  </si>
  <si>
    <t>Otros Costos</t>
  </si>
  <si>
    <t>2. Costos Indirectos</t>
  </si>
  <si>
    <t>Internet</t>
  </si>
  <si>
    <t>Total Sin IVA</t>
  </si>
  <si>
    <t>Total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</si>
</sst>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#,##0.00\ [$COP]"/>
    <numFmt numFmtId="166" formatCode="m/d/yyyy;@"/>
  </numFmts>
  <fonts count="1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6" xfId="0" applyFont="1" applyBorder="1"/>
    <xf numFmtId="0" fontId="5" fillId="2" borderId="2" xfId="0" applyFont="1" applyFill="1" applyBorder="1"/>
    <xf numFmtId="3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1" fillId="0" borderId="2" xfId="0" applyFont="1" applyBorder="1"/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6" xfId="0" applyNumberFormat="1" applyFont="1" applyBorder="1"/>
    <xf numFmtId="0" fontId="5" fillId="2" borderId="2" xfId="0" applyFont="1" applyFill="1" applyBorder="1" applyAlignment="1">
      <alignment horizontal="left"/>
    </xf>
    <xf numFmtId="0" fontId="1" fillId="3" borderId="2" xfId="0" applyFont="1" applyFill="1" applyBorder="1"/>
    <xf numFmtId="0" fontId="7" fillId="4" borderId="2" xfId="0" applyFont="1" applyFill="1" applyBorder="1"/>
    <xf numFmtId="3" fontId="7" fillId="4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64" fontId="7" fillId="3" borderId="2" xfId="0" applyNumberFormat="1" applyFont="1" applyFill="1" applyBorder="1" applyAlignment="1">
      <alignment horizontal="center" wrapText="1"/>
    </xf>
    <xf numFmtId="0" fontId="7" fillId="3" borderId="3" xfId="0" applyFont="1" applyFill="1" applyBorder="1"/>
    <xf numFmtId="3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7" borderId="2" xfId="0" applyFont="1" applyFill="1" applyBorder="1"/>
    <xf numFmtId="3" fontId="7" fillId="7" borderId="2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3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7" fillId="8" borderId="2" xfId="0" applyFont="1" applyFill="1" applyBorder="1"/>
    <xf numFmtId="0" fontId="1" fillId="8" borderId="2" xfId="0" applyFont="1" applyFill="1" applyBorder="1" applyAlignment="1">
      <alignment horizontal="center"/>
    </xf>
    <xf numFmtId="3" fontId="1" fillId="8" borderId="2" xfId="0" applyNumberFormat="1" applyFont="1" applyFill="1" applyBorder="1"/>
    <xf numFmtId="164" fontId="7" fillId="8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wrapText="1"/>
    </xf>
    <xf numFmtId="164" fontId="8" fillId="8" borderId="2" xfId="0" applyNumberFormat="1" applyFont="1" applyFill="1" applyBorder="1" applyAlignment="1">
      <alignment horizontal="center"/>
    </xf>
    <xf numFmtId="164" fontId="8" fillId="8" borderId="2" xfId="0" applyNumberFormat="1" applyFont="1" applyFill="1" applyBorder="1"/>
    <xf numFmtId="0" fontId="9" fillId="3" borderId="2" xfId="0" applyFont="1" applyFill="1" applyBorder="1"/>
    <xf numFmtId="0" fontId="10" fillId="9" borderId="2" xfId="0" applyFont="1" applyFill="1" applyBorder="1" applyAlignment="1">
      <alignment horizontal="center" vertical="top" wrapText="1"/>
    </xf>
    <xf numFmtId="164" fontId="10" fillId="9" borderId="2" xfId="0" applyNumberFormat="1" applyFont="1" applyFill="1" applyBorder="1" applyAlignment="1">
      <alignment horizontal="center"/>
    </xf>
    <xf numFmtId="0" fontId="1" fillId="0" borderId="7" xfId="0" applyFont="1" applyBorder="1"/>
    <xf numFmtId="164" fontId="1" fillId="0" borderId="0" xfId="0" applyNumberFormat="1" applyFont="1"/>
    <xf numFmtId="166" fontId="1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2" fillId="10" borderId="2" xfId="0" applyFont="1" applyFill="1" applyBorder="1" applyAlignment="1">
      <alignment horizontal="left" wrapText="1"/>
    </xf>
    <xf numFmtId="0" fontId="2" fillId="10" borderId="2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74544</xdr:colOff>
      <xdr:row>3</xdr:row>
      <xdr:rowOff>132521</xdr:rowOff>
    </xdr:from>
    <xdr:to>
      <xdr:col>1</xdr:col>
      <xdr:colOff>571500</xdr:colOff>
      <xdr:row>3</xdr:row>
      <xdr:rowOff>629477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0327" y="728869"/>
          <a:ext cx="496956" cy="496956"/>
        </a:xfrm>
        <a:prstGeom prst="rect">
          <a:avLst/>
        </a:prstGeom>
      </xdr:spPr>
    </xdr:pic>
    <xdr:clientData/>
  </xdr:twoCellAnchor>
  <xdr:oneCellAnchor>
    <xdr:from>
      <xdr:col>0</xdr:col>
      <xdr:colOff>2845432</xdr:colOff>
      <xdr:row>3</xdr:row>
      <xdr:rowOff>189654</xdr:rowOff>
    </xdr:from>
    <xdr:ext cx="1701720" cy="417807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845432" y="786002"/>
          <a:ext cx="1701720" cy="4178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8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pitchFamily="34" charset="0"/>
            </a:rPr>
            <a:t>SiMed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74544</xdr:colOff>
      <xdr:row>2</xdr:row>
      <xdr:rowOff>132521</xdr:rowOff>
    </xdr:from>
    <xdr:to>
      <xdr:col>1</xdr:col>
      <xdr:colOff>571500</xdr:colOff>
      <xdr:row>2</xdr:row>
      <xdr:rowOff>629477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7C8364-FF5F-472C-A502-119F7FEF8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1569" y="770696"/>
          <a:ext cx="496956" cy="496956"/>
        </a:xfrm>
        <a:prstGeom prst="rect">
          <a:avLst/>
        </a:prstGeom>
      </xdr:spPr>
    </xdr:pic>
    <xdr:clientData/>
  </xdr:twoCellAnchor>
  <xdr:oneCellAnchor>
    <xdr:from>
      <xdr:col>0</xdr:col>
      <xdr:colOff>2845432</xdr:colOff>
      <xdr:row>2</xdr:row>
      <xdr:rowOff>189654</xdr:rowOff>
    </xdr:from>
    <xdr:ext cx="1701720" cy="417807"/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0A3A6816-7C14-462D-A7B9-AD3F68ECA998}"/>
            </a:ext>
            <a:ext uri="{147F2762-F138-4A5C-976F-8EAC2B608ADB}">
              <a16:predDERef xmlns:a16="http://schemas.microsoft.com/office/drawing/2014/main" pred="{507C8364-FF5F-472C-A502-119F7FEF8769}"/>
            </a:ext>
          </a:extLst>
        </xdr:cNvPr>
        <xdr:cNvSpPr/>
      </xdr:nvSpPr>
      <xdr:spPr>
        <a:xfrm>
          <a:off x="2845432" y="827829"/>
          <a:ext cx="1701720" cy="4178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8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pitchFamily="34" charset="0"/>
            </a:rPr>
            <a:t>SiMed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zoomScaleNormal="100" workbookViewId="0">
      <selection activeCell="E79" sqref="E79"/>
    </sheetView>
  </sheetViews>
  <sheetFormatPr defaultColWidth="28.7109375" defaultRowHeight="15"/>
  <cols>
    <col min="1" max="1" width="43" style="2" customWidth="1"/>
    <col min="2" max="2" width="15.42578125" style="2" customWidth="1"/>
    <col min="3" max="3" width="12.5703125" style="2" customWidth="1"/>
    <col min="4" max="4" width="16.42578125" style="2" customWidth="1"/>
    <col min="5" max="5" width="30.28515625" style="2" customWidth="1"/>
    <col min="6" max="16384" width="28.7109375" style="2"/>
  </cols>
  <sheetData>
    <row r="1" spans="1:7" ht="15.75">
      <c r="A1" s="1"/>
      <c r="B1" s="1"/>
      <c r="C1" s="1"/>
      <c r="D1" s="1"/>
      <c r="E1" s="1"/>
      <c r="F1" s="1"/>
      <c r="G1" s="1"/>
    </row>
    <row r="2" spans="1:7" ht="18.75">
      <c r="A2" s="61" t="s">
        <v>0</v>
      </c>
      <c r="B2" s="61"/>
      <c r="C2" s="61"/>
      <c r="D2" s="61"/>
      <c r="E2" s="61"/>
      <c r="F2" s="1"/>
      <c r="G2" s="1"/>
    </row>
    <row r="3" spans="1:7" ht="15.75">
      <c r="A3" s="3"/>
      <c r="B3" s="3"/>
      <c r="C3" s="3"/>
      <c r="D3" s="3"/>
      <c r="E3" s="3"/>
      <c r="F3" s="1"/>
      <c r="G3" s="1"/>
    </row>
    <row r="4" spans="1:7" ht="54.75" customHeight="1">
      <c r="A4" s="58" t="s">
        <v>1</v>
      </c>
      <c r="B4" s="63"/>
      <c r="C4" s="64"/>
      <c r="D4" s="64"/>
      <c r="E4" s="65"/>
      <c r="F4" s="4"/>
      <c r="G4" s="1"/>
    </row>
    <row r="5" spans="1:7" ht="18.75">
      <c r="A5" s="59" t="s">
        <v>2</v>
      </c>
      <c r="B5" s="60"/>
      <c r="C5" s="60"/>
      <c r="D5" s="60"/>
      <c r="E5" s="60"/>
      <c r="F5" s="4"/>
      <c r="G5" s="1"/>
    </row>
    <row r="6" spans="1:7" ht="37.5">
      <c r="A6" s="61"/>
      <c r="B6" s="61" t="s">
        <v>3</v>
      </c>
      <c r="C6" s="62" t="s">
        <v>4</v>
      </c>
      <c r="D6" s="61" t="s">
        <v>5</v>
      </c>
      <c r="E6" s="61" t="s">
        <v>6</v>
      </c>
      <c r="F6" s="4"/>
      <c r="G6" s="1"/>
    </row>
    <row r="7" spans="1:7" ht="18.75">
      <c r="A7" s="59" t="s">
        <v>7</v>
      </c>
      <c r="B7" s="61"/>
      <c r="C7" s="61"/>
      <c r="D7" s="61"/>
      <c r="E7" s="61"/>
      <c r="F7" s="4"/>
      <c r="G7" s="1"/>
    </row>
    <row r="8" spans="1:7" ht="15.75">
      <c r="A8" s="5" t="s">
        <v>8</v>
      </c>
      <c r="B8" s="6"/>
      <c r="C8" s="7">
        <f>SUM(C9:C14)</f>
        <v>36</v>
      </c>
      <c r="D8" s="8"/>
      <c r="E8" s="9">
        <f>SUM(D12:D14)</f>
        <v>450000</v>
      </c>
      <c r="F8" s="4"/>
      <c r="G8" s="1"/>
    </row>
    <row r="9" spans="1:7" ht="15.75">
      <c r="A9" s="10" t="s">
        <v>9</v>
      </c>
      <c r="B9" s="11">
        <v>45000</v>
      </c>
      <c r="C9" s="12">
        <v>2</v>
      </c>
      <c r="D9" s="13">
        <f t="shared" ref="D9:D14" si="0">B9*C9</f>
        <v>90000</v>
      </c>
      <c r="E9" s="13"/>
      <c r="F9" s="14"/>
      <c r="G9" s="1"/>
    </row>
    <row r="10" spans="1:7" ht="15.75">
      <c r="A10" s="10" t="s">
        <v>10</v>
      </c>
      <c r="B10" s="11">
        <v>20000</v>
      </c>
      <c r="C10" s="12">
        <v>6</v>
      </c>
      <c r="D10" s="13">
        <f t="shared" si="0"/>
        <v>120000</v>
      </c>
      <c r="E10" s="13"/>
      <c r="F10" s="14"/>
      <c r="G10" s="1"/>
    </row>
    <row r="11" spans="1:7" ht="15.75">
      <c r="A11" s="10" t="s">
        <v>11</v>
      </c>
      <c r="B11" s="11">
        <v>25000</v>
      </c>
      <c r="C11" s="12">
        <v>4</v>
      </c>
      <c r="D11" s="13">
        <f t="shared" si="0"/>
        <v>100000</v>
      </c>
      <c r="E11" s="13"/>
      <c r="F11" s="14"/>
      <c r="G11" s="1"/>
    </row>
    <row r="12" spans="1:7" ht="15.75">
      <c r="A12" s="10" t="s">
        <v>12</v>
      </c>
      <c r="B12" s="11">
        <v>18750</v>
      </c>
      <c r="C12" s="12">
        <v>6</v>
      </c>
      <c r="D12" s="13">
        <f t="shared" si="0"/>
        <v>112500</v>
      </c>
      <c r="E12" s="13"/>
      <c r="F12" s="14"/>
      <c r="G12" s="1"/>
    </row>
    <row r="13" spans="1:7" ht="15.75">
      <c r="A13" s="10" t="s">
        <v>13</v>
      </c>
      <c r="B13" s="11">
        <v>18750</v>
      </c>
      <c r="C13" s="12">
        <v>9</v>
      </c>
      <c r="D13" s="13">
        <f t="shared" si="0"/>
        <v>168750</v>
      </c>
      <c r="E13" s="13"/>
      <c r="F13" s="14"/>
      <c r="G13" s="1"/>
    </row>
    <row r="14" spans="1:7" ht="15.75">
      <c r="A14" s="10" t="s">
        <v>14</v>
      </c>
      <c r="B14" s="11">
        <v>18750</v>
      </c>
      <c r="C14" s="12">
        <v>9</v>
      </c>
      <c r="D14" s="13">
        <f t="shared" si="0"/>
        <v>168750</v>
      </c>
      <c r="E14" s="13"/>
      <c r="F14" s="14"/>
      <c r="G14" s="1"/>
    </row>
    <row r="15" spans="1:7" ht="15.75">
      <c r="A15" s="5" t="s">
        <v>15</v>
      </c>
      <c r="B15" s="6"/>
      <c r="C15" s="7">
        <f>SUM(C16:C21)</f>
        <v>8</v>
      </c>
      <c r="D15" s="7"/>
      <c r="E15" s="9">
        <f>SUM(D16:D21)</f>
        <v>170625</v>
      </c>
      <c r="F15" s="4"/>
      <c r="G15" s="1"/>
    </row>
    <row r="16" spans="1:7" ht="15.75">
      <c r="A16" s="10" t="s">
        <v>9</v>
      </c>
      <c r="B16" s="11">
        <v>45000</v>
      </c>
      <c r="C16" s="12">
        <v>0.5</v>
      </c>
      <c r="D16" s="13">
        <f t="shared" ref="D16:D21" si="1">B16*C16</f>
        <v>22500</v>
      </c>
      <c r="E16" s="13"/>
      <c r="F16" s="4"/>
      <c r="G16" s="1"/>
    </row>
    <row r="17" spans="1:7" ht="15.75">
      <c r="A17" s="10" t="s">
        <v>10</v>
      </c>
      <c r="B17" s="11">
        <v>20000</v>
      </c>
      <c r="C17" s="12">
        <v>1</v>
      </c>
      <c r="D17" s="13">
        <f t="shared" si="1"/>
        <v>20000</v>
      </c>
      <c r="E17" s="13"/>
      <c r="F17" s="4"/>
      <c r="G17" s="1"/>
    </row>
    <row r="18" spans="1:7" ht="15.75">
      <c r="A18" s="10" t="s">
        <v>11</v>
      </c>
      <c r="B18" s="11">
        <v>25000</v>
      </c>
      <c r="C18" s="12">
        <v>1</v>
      </c>
      <c r="D18" s="13">
        <f t="shared" si="1"/>
        <v>25000</v>
      </c>
      <c r="E18" s="13"/>
      <c r="F18" s="4"/>
      <c r="G18" s="1"/>
    </row>
    <row r="19" spans="1:7" ht="15.75">
      <c r="A19" s="10" t="s">
        <v>12</v>
      </c>
      <c r="B19" s="11">
        <v>18750</v>
      </c>
      <c r="C19" s="12">
        <v>1.5</v>
      </c>
      <c r="D19" s="13">
        <f t="shared" si="1"/>
        <v>28125</v>
      </c>
      <c r="E19" s="13"/>
      <c r="F19" s="4"/>
      <c r="G19" s="1"/>
    </row>
    <row r="20" spans="1:7" ht="15.75">
      <c r="A20" s="10" t="s">
        <v>13</v>
      </c>
      <c r="B20" s="11">
        <v>18750</v>
      </c>
      <c r="C20" s="12">
        <v>2</v>
      </c>
      <c r="D20" s="13">
        <f t="shared" si="1"/>
        <v>37500</v>
      </c>
      <c r="E20" s="13"/>
      <c r="F20" s="4"/>
      <c r="G20" s="1"/>
    </row>
    <row r="21" spans="1:7" ht="15.75">
      <c r="A21" s="10" t="s">
        <v>14</v>
      </c>
      <c r="B21" s="11">
        <v>18750</v>
      </c>
      <c r="C21" s="12">
        <v>2</v>
      </c>
      <c r="D21" s="13">
        <f t="shared" si="1"/>
        <v>37500</v>
      </c>
      <c r="E21" s="13"/>
      <c r="F21" s="4"/>
      <c r="G21" s="1"/>
    </row>
    <row r="22" spans="1:7" ht="15.75">
      <c r="A22" s="15" t="s">
        <v>16</v>
      </c>
      <c r="B22" s="6"/>
      <c r="C22" s="7">
        <f>SUM(C23:C28)</f>
        <v>42</v>
      </c>
      <c r="D22" s="7"/>
      <c r="E22" s="9">
        <f>SUM(D23:D28)</f>
        <v>893750</v>
      </c>
      <c r="F22" s="4"/>
      <c r="G22" s="1"/>
    </row>
    <row r="23" spans="1:7" ht="15.75">
      <c r="A23" s="10" t="s">
        <v>9</v>
      </c>
      <c r="B23" s="11">
        <v>45000</v>
      </c>
      <c r="C23" s="12">
        <v>2.5</v>
      </c>
      <c r="D23" s="13">
        <f t="shared" ref="D23:D28" si="2">B23*C23</f>
        <v>112500</v>
      </c>
      <c r="E23" s="13"/>
      <c r="F23" s="4"/>
      <c r="G23" s="1"/>
    </row>
    <row r="24" spans="1:7" ht="15.75">
      <c r="A24" s="10" t="s">
        <v>10</v>
      </c>
      <c r="B24" s="11">
        <v>20000</v>
      </c>
      <c r="C24" s="12">
        <v>5</v>
      </c>
      <c r="D24" s="13">
        <f t="shared" si="2"/>
        <v>100000</v>
      </c>
      <c r="E24" s="13"/>
      <c r="F24" s="4"/>
      <c r="G24" s="1"/>
    </row>
    <row r="25" spans="1:7" ht="15.75">
      <c r="A25" s="10" t="s">
        <v>11</v>
      </c>
      <c r="B25" s="11">
        <v>25000</v>
      </c>
      <c r="C25" s="12">
        <v>5.5</v>
      </c>
      <c r="D25" s="13">
        <f t="shared" si="2"/>
        <v>137500</v>
      </c>
      <c r="E25" s="13"/>
      <c r="F25" s="4"/>
      <c r="G25" s="1"/>
    </row>
    <row r="26" spans="1:7" ht="15.75">
      <c r="A26" s="10" t="s">
        <v>12</v>
      </c>
      <c r="B26" s="11">
        <v>18750</v>
      </c>
      <c r="C26" s="12">
        <v>6</v>
      </c>
      <c r="D26" s="13">
        <f t="shared" si="2"/>
        <v>112500</v>
      </c>
      <c r="E26" s="13"/>
      <c r="F26" s="4"/>
      <c r="G26" s="1"/>
    </row>
    <row r="27" spans="1:7" ht="15.75">
      <c r="A27" s="10" t="s">
        <v>13</v>
      </c>
      <c r="B27" s="11">
        <v>18750</v>
      </c>
      <c r="C27" s="12">
        <v>14</v>
      </c>
      <c r="D27" s="13">
        <f t="shared" si="2"/>
        <v>262500</v>
      </c>
      <c r="E27" s="13"/>
      <c r="F27" s="4"/>
      <c r="G27" s="1"/>
    </row>
    <row r="28" spans="1:7" ht="15.75">
      <c r="A28" s="10" t="s">
        <v>14</v>
      </c>
      <c r="B28" s="11">
        <v>18750</v>
      </c>
      <c r="C28" s="12">
        <v>9</v>
      </c>
      <c r="D28" s="13">
        <f t="shared" si="2"/>
        <v>168750</v>
      </c>
      <c r="E28" s="13"/>
      <c r="F28" s="4"/>
      <c r="G28" s="1"/>
    </row>
    <row r="29" spans="1:7" ht="15.75">
      <c r="A29" s="5" t="s">
        <v>17</v>
      </c>
      <c r="B29" s="6"/>
      <c r="C29" s="7">
        <f>SUM(C31:C35)</f>
        <v>32</v>
      </c>
      <c r="D29" s="8"/>
      <c r="E29" s="8">
        <f>SUM(D30:D35)</f>
        <v>726250</v>
      </c>
      <c r="F29" s="4"/>
      <c r="G29" s="1"/>
    </row>
    <row r="30" spans="1:7" ht="15.75">
      <c r="A30" s="10" t="s">
        <v>9</v>
      </c>
      <c r="B30" s="11">
        <v>45000</v>
      </c>
      <c r="C30" s="12">
        <v>2</v>
      </c>
      <c r="D30" s="13">
        <f t="shared" ref="D30:D35" si="3">B30*C30</f>
        <v>90000</v>
      </c>
      <c r="E30" s="13"/>
      <c r="F30" s="4"/>
      <c r="G30" s="1"/>
    </row>
    <row r="31" spans="1:7" ht="15.75">
      <c r="A31" s="10" t="s">
        <v>10</v>
      </c>
      <c r="B31" s="11">
        <v>20000</v>
      </c>
      <c r="C31" s="12">
        <v>4</v>
      </c>
      <c r="D31" s="13">
        <f t="shared" si="3"/>
        <v>80000</v>
      </c>
      <c r="E31" s="13"/>
      <c r="F31" s="4"/>
      <c r="G31" s="1"/>
    </row>
    <row r="32" spans="1:7" ht="15.75">
      <c r="A32" s="10" t="s">
        <v>11</v>
      </c>
      <c r="B32" s="11">
        <v>25000</v>
      </c>
      <c r="C32" s="12">
        <v>5</v>
      </c>
      <c r="D32" s="13">
        <f t="shared" si="3"/>
        <v>125000</v>
      </c>
      <c r="E32" s="13"/>
      <c r="F32" s="4"/>
      <c r="G32" s="1"/>
    </row>
    <row r="33" spans="1:7" ht="15.75">
      <c r="A33" s="10" t="s">
        <v>12</v>
      </c>
      <c r="B33" s="11">
        <v>18750</v>
      </c>
      <c r="C33" s="12">
        <v>5</v>
      </c>
      <c r="D33" s="13">
        <f t="shared" si="3"/>
        <v>93750</v>
      </c>
      <c r="E33" s="13"/>
      <c r="F33" s="4"/>
      <c r="G33" s="1"/>
    </row>
    <row r="34" spans="1:7" ht="15.75">
      <c r="A34" s="10" t="s">
        <v>13</v>
      </c>
      <c r="B34" s="11">
        <v>18750</v>
      </c>
      <c r="C34" s="12">
        <v>9</v>
      </c>
      <c r="D34" s="13">
        <f t="shared" si="3"/>
        <v>168750</v>
      </c>
      <c r="E34" s="13"/>
      <c r="F34" s="4"/>
      <c r="G34" s="1"/>
    </row>
    <row r="35" spans="1:7" ht="15.75">
      <c r="A35" s="10" t="s">
        <v>14</v>
      </c>
      <c r="B35" s="11">
        <v>18750</v>
      </c>
      <c r="C35" s="12">
        <v>9</v>
      </c>
      <c r="D35" s="13">
        <f t="shared" si="3"/>
        <v>168750</v>
      </c>
      <c r="E35" s="13"/>
      <c r="F35" s="4"/>
      <c r="G35" s="1"/>
    </row>
    <row r="36" spans="1:7" ht="15.75">
      <c r="A36" s="5" t="s">
        <v>18</v>
      </c>
      <c r="B36" s="6"/>
      <c r="C36" s="7">
        <f>SUM(C37:C42)</f>
        <v>9</v>
      </c>
      <c r="D36" s="8"/>
      <c r="E36" s="8">
        <f>SUM(D37:D42)</f>
        <v>173125</v>
      </c>
      <c r="F36" s="4"/>
      <c r="G36" s="1"/>
    </row>
    <row r="37" spans="1:7" ht="15.75">
      <c r="A37" s="10" t="s">
        <v>9</v>
      </c>
      <c r="B37" s="11">
        <v>45000</v>
      </c>
      <c r="C37" s="12">
        <v>0</v>
      </c>
      <c r="D37" s="13">
        <f t="shared" ref="D37:D42" si="4">B37*C37</f>
        <v>0</v>
      </c>
      <c r="E37" s="13"/>
      <c r="F37" s="4"/>
      <c r="G37" s="1"/>
    </row>
    <row r="38" spans="1:7" ht="15.75">
      <c r="A38" s="10" t="s">
        <v>10</v>
      </c>
      <c r="B38" s="11">
        <v>20000</v>
      </c>
      <c r="C38" s="12">
        <v>1</v>
      </c>
      <c r="D38" s="13">
        <f t="shared" si="4"/>
        <v>20000</v>
      </c>
      <c r="E38" s="13"/>
      <c r="F38" s="4"/>
      <c r="G38" s="1"/>
    </row>
    <row r="39" spans="1:7" ht="15.75">
      <c r="A39" s="10" t="s">
        <v>11</v>
      </c>
      <c r="B39" s="11">
        <v>25000</v>
      </c>
      <c r="C39" s="12">
        <v>0.5</v>
      </c>
      <c r="D39" s="13">
        <f t="shared" si="4"/>
        <v>12500</v>
      </c>
      <c r="E39" s="13"/>
      <c r="F39" s="4"/>
      <c r="G39" s="1"/>
    </row>
    <row r="40" spans="1:7" ht="15.75">
      <c r="A40" s="10" t="s">
        <v>12</v>
      </c>
      <c r="B40" s="11">
        <v>18750</v>
      </c>
      <c r="C40" s="12">
        <v>1.5</v>
      </c>
      <c r="D40" s="13">
        <f t="shared" si="4"/>
        <v>28125</v>
      </c>
      <c r="E40" s="13"/>
      <c r="F40" s="4"/>
      <c r="G40" s="1"/>
    </row>
    <row r="41" spans="1:7" ht="15.75">
      <c r="A41" s="10" t="s">
        <v>13</v>
      </c>
      <c r="B41" s="11">
        <v>18750</v>
      </c>
      <c r="C41" s="12">
        <v>3</v>
      </c>
      <c r="D41" s="13">
        <f t="shared" si="4"/>
        <v>56250</v>
      </c>
      <c r="E41" s="13"/>
      <c r="F41" s="4"/>
      <c r="G41" s="1"/>
    </row>
    <row r="42" spans="1:7" ht="15.75">
      <c r="A42" s="10" t="s">
        <v>14</v>
      </c>
      <c r="B42" s="11">
        <v>18750</v>
      </c>
      <c r="C42" s="12">
        <v>3</v>
      </c>
      <c r="D42" s="13">
        <f t="shared" si="4"/>
        <v>56250</v>
      </c>
      <c r="E42" s="13"/>
      <c r="F42" s="4"/>
      <c r="G42" s="1"/>
    </row>
    <row r="43" spans="1:7" ht="15.75">
      <c r="A43" s="5" t="s">
        <v>19</v>
      </c>
      <c r="B43" s="6"/>
      <c r="C43" s="7">
        <f>SUM(C44:C49)</f>
        <v>42</v>
      </c>
      <c r="D43" s="8"/>
      <c r="E43" s="8">
        <f>SUM(D44:D49)</f>
        <v>870000</v>
      </c>
      <c r="F43" s="4"/>
      <c r="G43" s="1"/>
    </row>
    <row r="44" spans="1:7" ht="15.75">
      <c r="A44" s="10" t="s">
        <v>9</v>
      </c>
      <c r="B44" s="11">
        <v>45000</v>
      </c>
      <c r="C44" s="12">
        <v>2</v>
      </c>
      <c r="D44" s="13">
        <f t="shared" ref="D44:D49" si="5">B44*C44</f>
        <v>90000</v>
      </c>
      <c r="E44" s="13"/>
      <c r="F44" s="4"/>
      <c r="G44" s="1"/>
    </row>
    <row r="45" spans="1:7" ht="15.75">
      <c r="A45" s="10" t="s">
        <v>10</v>
      </c>
      <c r="B45" s="11">
        <v>20000</v>
      </c>
      <c r="C45" s="12">
        <v>4</v>
      </c>
      <c r="D45" s="13">
        <f t="shared" si="5"/>
        <v>80000</v>
      </c>
      <c r="E45" s="13"/>
      <c r="F45" s="4"/>
      <c r="G45" s="1"/>
    </row>
    <row r="46" spans="1:7" ht="15.75">
      <c r="A46" s="10" t="s">
        <v>11</v>
      </c>
      <c r="B46" s="11">
        <v>25000</v>
      </c>
      <c r="C46" s="12">
        <v>4</v>
      </c>
      <c r="D46" s="13">
        <f t="shared" si="5"/>
        <v>100000</v>
      </c>
      <c r="E46" s="13"/>
      <c r="F46" s="4"/>
      <c r="G46" s="1"/>
    </row>
    <row r="47" spans="1:7" ht="15.75">
      <c r="A47" s="10" t="s">
        <v>12</v>
      </c>
      <c r="B47" s="11">
        <v>18750</v>
      </c>
      <c r="C47" s="12">
        <v>8</v>
      </c>
      <c r="D47" s="13">
        <f t="shared" si="5"/>
        <v>150000</v>
      </c>
      <c r="E47" s="13"/>
      <c r="F47" s="4"/>
      <c r="G47" s="1"/>
    </row>
    <row r="48" spans="1:7" ht="15.75">
      <c r="A48" s="10" t="s">
        <v>13</v>
      </c>
      <c r="B48" s="11">
        <v>18750</v>
      </c>
      <c r="C48" s="12">
        <v>14</v>
      </c>
      <c r="D48" s="13">
        <f t="shared" si="5"/>
        <v>262500</v>
      </c>
      <c r="E48" s="13"/>
      <c r="F48" s="4"/>
      <c r="G48" s="1"/>
    </row>
    <row r="49" spans="1:7" ht="15.75">
      <c r="A49" s="10" t="s">
        <v>14</v>
      </c>
      <c r="B49" s="11">
        <v>18750</v>
      </c>
      <c r="C49" s="12">
        <v>10</v>
      </c>
      <c r="D49" s="13">
        <f t="shared" si="5"/>
        <v>187500</v>
      </c>
      <c r="E49" s="13"/>
      <c r="F49" s="4"/>
      <c r="G49" s="1"/>
    </row>
    <row r="50" spans="1:7" ht="15.75">
      <c r="A50" s="5" t="s">
        <v>20</v>
      </c>
      <c r="B50" s="6"/>
      <c r="C50" s="7">
        <f>SUM(C51:C56)</f>
        <v>40</v>
      </c>
      <c r="D50" s="8"/>
      <c r="E50" s="8">
        <f>SUM(D51:D56)</f>
        <v>895000</v>
      </c>
      <c r="F50" s="4"/>
      <c r="G50" s="1"/>
    </row>
    <row r="51" spans="1:7" ht="15.75">
      <c r="A51" s="10" t="s">
        <v>9</v>
      </c>
      <c r="B51" s="11">
        <v>45000</v>
      </c>
      <c r="C51" s="12">
        <v>4</v>
      </c>
      <c r="D51" s="13">
        <f t="shared" ref="D51:D56" si="6">B51*C51</f>
        <v>180000</v>
      </c>
      <c r="E51" s="13"/>
      <c r="F51" s="4"/>
      <c r="G51" s="1"/>
    </row>
    <row r="52" spans="1:7" ht="15.75">
      <c r="A52" s="10" t="s">
        <v>10</v>
      </c>
      <c r="B52" s="11">
        <v>20000</v>
      </c>
      <c r="C52" s="12">
        <v>2</v>
      </c>
      <c r="D52" s="13">
        <f t="shared" si="6"/>
        <v>40000</v>
      </c>
      <c r="E52" s="13"/>
      <c r="F52" s="4"/>
      <c r="G52" s="1"/>
    </row>
    <row r="53" spans="1:7" ht="15.75">
      <c r="A53" s="10" t="s">
        <v>11</v>
      </c>
      <c r="B53" s="11">
        <v>25000</v>
      </c>
      <c r="C53" s="12">
        <v>6</v>
      </c>
      <c r="D53" s="13">
        <f t="shared" si="6"/>
        <v>150000</v>
      </c>
      <c r="E53" s="13"/>
      <c r="F53" s="4"/>
      <c r="G53" s="1"/>
    </row>
    <row r="54" spans="1:7" ht="15.75">
      <c r="A54" s="10" t="s">
        <v>12</v>
      </c>
      <c r="B54" s="11">
        <v>18750</v>
      </c>
      <c r="C54" s="12">
        <v>4.5</v>
      </c>
      <c r="D54" s="13">
        <f t="shared" si="6"/>
        <v>84375</v>
      </c>
      <c r="E54" s="13"/>
      <c r="F54" s="4"/>
      <c r="G54" s="1"/>
    </row>
    <row r="55" spans="1:7" ht="15.75">
      <c r="A55" s="10" t="s">
        <v>13</v>
      </c>
      <c r="B55" s="11">
        <v>18750</v>
      </c>
      <c r="C55" s="12">
        <v>10.5</v>
      </c>
      <c r="D55" s="13">
        <f t="shared" si="6"/>
        <v>196875</v>
      </c>
      <c r="E55" s="13"/>
      <c r="F55" s="4"/>
      <c r="G55" s="1"/>
    </row>
    <row r="56" spans="1:7" ht="15.75">
      <c r="A56" s="10" t="s">
        <v>14</v>
      </c>
      <c r="B56" s="11">
        <v>18750</v>
      </c>
      <c r="C56" s="12">
        <v>13</v>
      </c>
      <c r="D56" s="13">
        <f t="shared" si="6"/>
        <v>243750</v>
      </c>
      <c r="E56" s="13"/>
      <c r="F56" s="4"/>
      <c r="G56" s="1"/>
    </row>
    <row r="57" spans="1:7" ht="15.75">
      <c r="A57" s="5" t="s">
        <v>21</v>
      </c>
      <c r="B57" s="6"/>
      <c r="C57" s="7">
        <f>SUM(C58:C63)</f>
        <v>37</v>
      </c>
      <c r="D57" s="8"/>
      <c r="E57" s="9">
        <f>SUM(D58:D63)</f>
        <v>788750</v>
      </c>
      <c r="F57" s="4"/>
      <c r="G57" s="1"/>
    </row>
    <row r="58" spans="1:7" ht="15.75">
      <c r="A58" s="10" t="s">
        <v>9</v>
      </c>
      <c r="B58" s="11">
        <v>45000</v>
      </c>
      <c r="C58" s="12">
        <v>2</v>
      </c>
      <c r="D58" s="13">
        <f t="shared" ref="D58:D63" si="7">B58*C58</f>
        <v>90000</v>
      </c>
      <c r="E58" s="13"/>
      <c r="F58" s="4"/>
      <c r="G58" s="1"/>
    </row>
    <row r="59" spans="1:7" ht="15.75">
      <c r="A59" s="10" t="s">
        <v>10</v>
      </c>
      <c r="B59" s="11">
        <v>20000</v>
      </c>
      <c r="C59" s="12">
        <v>4</v>
      </c>
      <c r="D59" s="13">
        <f t="shared" si="7"/>
        <v>80000</v>
      </c>
      <c r="E59" s="13"/>
      <c r="F59" s="1"/>
      <c r="G59" s="1"/>
    </row>
    <row r="60" spans="1:7" ht="15.75">
      <c r="A60" s="10" t="s">
        <v>11</v>
      </c>
      <c r="B60" s="11">
        <v>25000</v>
      </c>
      <c r="C60" s="12">
        <v>6</v>
      </c>
      <c r="D60" s="13">
        <f t="shared" si="7"/>
        <v>150000</v>
      </c>
      <c r="E60" s="13"/>
      <c r="F60" s="1"/>
      <c r="G60" s="1"/>
    </row>
    <row r="61" spans="1:7" ht="15.75">
      <c r="A61" s="10" t="s">
        <v>12</v>
      </c>
      <c r="B61" s="11">
        <v>18750</v>
      </c>
      <c r="C61" s="12">
        <v>5</v>
      </c>
      <c r="D61" s="13">
        <f t="shared" si="7"/>
        <v>93750</v>
      </c>
      <c r="E61" s="13"/>
      <c r="F61" s="1"/>
      <c r="G61" s="1"/>
    </row>
    <row r="62" spans="1:7" ht="15.75">
      <c r="A62" s="10" t="s">
        <v>13</v>
      </c>
      <c r="B62" s="11">
        <v>18750</v>
      </c>
      <c r="C62" s="12">
        <v>10</v>
      </c>
      <c r="D62" s="13">
        <f t="shared" si="7"/>
        <v>187500</v>
      </c>
      <c r="E62" s="13"/>
      <c r="F62" s="1"/>
      <c r="G62" s="1"/>
    </row>
    <row r="63" spans="1:7" ht="15.75">
      <c r="A63" s="10" t="s">
        <v>14</v>
      </c>
      <c r="B63" s="11">
        <v>18750</v>
      </c>
      <c r="C63" s="12">
        <v>10</v>
      </c>
      <c r="D63" s="13">
        <f t="shared" si="7"/>
        <v>187500</v>
      </c>
      <c r="E63" s="13"/>
      <c r="F63" s="1"/>
      <c r="G63" s="1"/>
    </row>
    <row r="64" spans="1:7" ht="15.75">
      <c r="A64" s="5" t="s">
        <v>22</v>
      </c>
      <c r="B64" s="6"/>
      <c r="C64" s="7"/>
      <c r="D64" s="8"/>
      <c r="E64" s="9">
        <f>SUM(D65:D70)</f>
        <v>472500</v>
      </c>
      <c r="F64" s="1"/>
      <c r="G64" s="1"/>
    </row>
    <row r="65" spans="1:7" ht="15.75">
      <c r="A65" s="10" t="s">
        <v>9</v>
      </c>
      <c r="B65" s="11">
        <v>45000</v>
      </c>
      <c r="C65" s="12">
        <v>4</v>
      </c>
      <c r="D65" s="13">
        <f t="shared" ref="D65:D70" si="8">B65*C65</f>
        <v>180000</v>
      </c>
      <c r="E65" s="13"/>
      <c r="F65" s="1"/>
      <c r="G65" s="1"/>
    </row>
    <row r="66" spans="1:7" ht="15.75">
      <c r="A66" s="10" t="s">
        <v>10</v>
      </c>
      <c r="B66" s="11">
        <v>20000</v>
      </c>
      <c r="C66" s="12">
        <v>4</v>
      </c>
      <c r="D66" s="13">
        <f t="shared" si="8"/>
        <v>80000</v>
      </c>
      <c r="E66" s="13"/>
      <c r="F66" s="55"/>
      <c r="G66" s="1"/>
    </row>
    <row r="67" spans="1:7" ht="15.75">
      <c r="A67" s="10" t="s">
        <v>11</v>
      </c>
      <c r="B67" s="11">
        <v>25000</v>
      </c>
      <c r="C67" s="12">
        <v>4</v>
      </c>
      <c r="D67" s="13">
        <f t="shared" si="8"/>
        <v>100000</v>
      </c>
      <c r="E67" s="13"/>
      <c r="F67" s="1"/>
      <c r="G67" s="55"/>
    </row>
    <row r="68" spans="1:7" ht="15.75">
      <c r="A68" s="10" t="s">
        <v>12</v>
      </c>
      <c r="B68" s="11">
        <v>18750</v>
      </c>
      <c r="C68" s="12">
        <v>2</v>
      </c>
      <c r="D68" s="13">
        <f t="shared" si="8"/>
        <v>37500</v>
      </c>
      <c r="E68" s="13"/>
      <c r="F68" s="1"/>
      <c r="G68" s="1"/>
    </row>
    <row r="69" spans="1:7" ht="15.75">
      <c r="A69" s="10" t="s">
        <v>13</v>
      </c>
      <c r="B69" s="11">
        <v>18750</v>
      </c>
      <c r="C69" s="12">
        <v>2</v>
      </c>
      <c r="D69" s="13">
        <f t="shared" si="8"/>
        <v>37500</v>
      </c>
      <c r="E69" s="13"/>
      <c r="F69" s="1"/>
      <c r="G69" s="1"/>
    </row>
    <row r="70" spans="1:7" ht="15.75">
      <c r="A70" s="10" t="s">
        <v>14</v>
      </c>
      <c r="B70" s="11">
        <v>18750</v>
      </c>
      <c r="C70" s="12">
        <v>2</v>
      </c>
      <c r="D70" s="13">
        <f t="shared" si="8"/>
        <v>37500</v>
      </c>
      <c r="E70" s="13"/>
      <c r="F70" s="1"/>
      <c r="G70" s="1"/>
    </row>
    <row r="71" spans="1:7" ht="15.75">
      <c r="A71" s="5" t="s">
        <v>23</v>
      </c>
      <c r="B71" s="6"/>
      <c r="C71" s="7"/>
      <c r="D71" s="8">
        <f>E88*0.1</f>
        <v>3586142.5</v>
      </c>
      <c r="E71" s="9">
        <f>1100000</f>
        <v>1100000</v>
      </c>
      <c r="F71" s="1"/>
      <c r="G71" s="1"/>
    </row>
    <row r="72" spans="1:7" ht="15.75">
      <c r="A72" s="17"/>
      <c r="B72" s="18" t="s">
        <v>24</v>
      </c>
      <c r="C72" s="19" t="s">
        <v>25</v>
      </c>
      <c r="D72" s="20" t="s">
        <v>5</v>
      </c>
      <c r="E72" s="20" t="s">
        <v>6</v>
      </c>
      <c r="F72" s="1"/>
      <c r="G72" s="1"/>
    </row>
    <row r="73" spans="1:7" ht="15.75">
      <c r="A73" s="5" t="s">
        <v>26</v>
      </c>
      <c r="B73" s="21"/>
      <c r="C73" s="22"/>
      <c r="D73" s="8"/>
      <c r="E73" s="9">
        <f>SUM(D74:D78)</f>
        <v>30248300</v>
      </c>
      <c r="F73" s="1"/>
      <c r="G73" s="1"/>
    </row>
    <row r="74" spans="1:7" ht="15.75">
      <c r="A74" s="23" t="s">
        <v>27</v>
      </c>
      <c r="B74" s="24">
        <f>2*3800</f>
        <v>7600</v>
      </c>
      <c r="C74" s="25">
        <v>8</v>
      </c>
      <c r="D74" s="24">
        <f>(B74*C74)</f>
        <v>60800</v>
      </c>
      <c r="E74" s="26"/>
      <c r="F74" s="1"/>
      <c r="G74" s="1"/>
    </row>
    <row r="75" spans="1:7" ht="15.75">
      <c r="A75" s="23" t="s">
        <v>28</v>
      </c>
      <c r="B75" s="24">
        <v>12500</v>
      </c>
      <c r="C75" s="25">
        <v>5</v>
      </c>
      <c r="D75" s="24">
        <f>B75*C75*3</f>
        <v>187500</v>
      </c>
      <c r="E75" s="26"/>
      <c r="F75" s="1"/>
      <c r="G75" s="1"/>
    </row>
    <row r="76" spans="1:7" ht="15.75">
      <c r="A76" s="23" t="s">
        <v>29</v>
      </c>
      <c r="B76" s="24">
        <v>2000000</v>
      </c>
      <c r="C76" s="25">
        <v>5</v>
      </c>
      <c r="D76" s="24">
        <f>B76*C76*3</f>
        <v>30000000</v>
      </c>
      <c r="E76" s="26"/>
      <c r="F76" s="1"/>
      <c r="G76" s="1"/>
    </row>
    <row r="77" spans="1:7" ht="15.75">
      <c r="A77" s="23"/>
      <c r="B77" s="24"/>
      <c r="C77" s="25"/>
      <c r="D77" s="24"/>
      <c r="E77" s="26"/>
      <c r="F77" s="1"/>
      <c r="G77" s="1"/>
    </row>
    <row r="78" spans="1:7" ht="15.75">
      <c r="A78" s="23"/>
      <c r="B78" s="24"/>
      <c r="C78" s="25"/>
      <c r="D78" s="24"/>
      <c r="E78" s="26"/>
      <c r="F78" s="1"/>
      <c r="G78" s="1"/>
    </row>
    <row r="79" spans="1:7" ht="23.25">
      <c r="A79" s="27"/>
      <c r="B79" s="28"/>
      <c r="C79" s="29"/>
      <c r="D79" s="30" t="s">
        <v>6</v>
      </c>
      <c r="E79" s="30">
        <f>SUM(E8,E15,E22,E29,E64,E71,E73)</f>
        <v>34061425</v>
      </c>
      <c r="F79" s="1"/>
      <c r="G79" s="1"/>
    </row>
    <row r="80" spans="1:7" ht="15.75">
      <c r="A80" s="31"/>
      <c r="B80" s="32"/>
      <c r="C80" s="32"/>
      <c r="D80" s="32"/>
      <c r="E80" s="33"/>
      <c r="F80" s="1"/>
      <c r="G80" s="1"/>
    </row>
    <row r="81" spans="1:7" ht="15.75">
      <c r="A81" s="34"/>
      <c r="B81" s="35" t="s">
        <v>24</v>
      </c>
      <c r="C81" s="36" t="s">
        <v>25</v>
      </c>
      <c r="D81" s="37" t="s">
        <v>5</v>
      </c>
      <c r="E81" s="37" t="s">
        <v>6</v>
      </c>
      <c r="F81" s="1"/>
      <c r="G81" s="1"/>
    </row>
    <row r="82" spans="1:7" ht="15.75">
      <c r="A82" s="34" t="s">
        <v>30</v>
      </c>
      <c r="B82" s="38"/>
      <c r="C82" s="39"/>
      <c r="D82" s="40"/>
      <c r="E82" s="40"/>
      <c r="F82" s="1"/>
      <c r="G82" s="1"/>
    </row>
    <row r="83" spans="1:7" ht="15.75">
      <c r="A83" s="41" t="s">
        <v>31</v>
      </c>
      <c r="B83" s="42"/>
      <c r="C83" s="42"/>
      <c r="D83" s="43"/>
      <c r="E83" s="44">
        <f>SUM(D84:D86)</f>
        <v>1800000</v>
      </c>
      <c r="F83" s="1"/>
      <c r="G83" s="1"/>
    </row>
    <row r="84" spans="1:7" ht="15.75">
      <c r="A84" s="16" t="s">
        <v>32</v>
      </c>
      <c r="B84" s="45">
        <f>120000</f>
        <v>120000</v>
      </c>
      <c r="C84" s="46">
        <f>5*3</f>
        <v>15</v>
      </c>
      <c r="D84" s="45">
        <f>B84*C84</f>
        <v>1800000</v>
      </c>
      <c r="E84" s="16"/>
      <c r="F84" s="1"/>
      <c r="G84" s="1"/>
    </row>
    <row r="85" spans="1:7" ht="15.75">
      <c r="A85" s="47"/>
      <c r="B85" s="45"/>
      <c r="C85" s="46"/>
      <c r="D85" s="45"/>
      <c r="E85" s="16"/>
      <c r="F85" s="1"/>
      <c r="G85" s="1"/>
    </row>
    <row r="86" spans="1:7" ht="15.75">
      <c r="A86" s="47"/>
      <c r="B86" s="45"/>
      <c r="C86" s="46"/>
      <c r="D86" s="45"/>
      <c r="E86" s="16"/>
      <c r="F86" s="1"/>
      <c r="G86" s="1"/>
    </row>
    <row r="87" spans="1:7" ht="23.25">
      <c r="A87" s="47"/>
      <c r="B87" s="45"/>
      <c r="C87" s="46"/>
      <c r="D87" s="48" t="s">
        <v>6</v>
      </c>
      <c r="E87" s="49">
        <f>E83</f>
        <v>1800000</v>
      </c>
      <c r="F87" s="1"/>
      <c r="G87" s="1"/>
    </row>
    <row r="88" spans="1:7" ht="52.5">
      <c r="A88" s="10"/>
      <c r="B88" s="10"/>
      <c r="C88" s="50"/>
      <c r="D88" s="51" t="s">
        <v>33</v>
      </c>
      <c r="E88" s="52">
        <f>SUM(E79,E87)</f>
        <v>35861425</v>
      </c>
      <c r="F88" s="1"/>
      <c r="G88" s="1"/>
    </row>
    <row r="89" spans="1:7" ht="52.5">
      <c r="A89" s="10"/>
      <c r="B89" s="10"/>
      <c r="C89" s="50"/>
      <c r="D89" s="51" t="s">
        <v>34</v>
      </c>
      <c r="E89" s="52">
        <f>E88+(E88*0.16)</f>
        <v>41599253</v>
      </c>
      <c r="F89" s="1"/>
      <c r="G89" s="1"/>
    </row>
    <row r="90" spans="1:7" ht="15.75">
      <c r="A90" s="53"/>
      <c r="B90" s="53"/>
      <c r="C90" s="53"/>
      <c r="D90" s="53"/>
      <c r="E90" s="53"/>
      <c r="F90" s="1"/>
      <c r="G90" s="1"/>
    </row>
    <row r="91" spans="1:7" ht="15.75">
      <c r="A91" s="1"/>
      <c r="B91" s="1"/>
      <c r="C91" s="1"/>
      <c r="D91" s="1"/>
      <c r="E91" s="1"/>
      <c r="F91" s="1"/>
      <c r="G91" s="1"/>
    </row>
    <row r="92" spans="1:7" ht="15.75">
      <c r="A92" s="1"/>
      <c r="B92" s="1"/>
      <c r="C92" s="1"/>
      <c r="D92" s="54"/>
      <c r="E92" s="1"/>
      <c r="F92" s="1"/>
      <c r="G92" s="1"/>
    </row>
    <row r="93" spans="1:7" ht="15.75">
      <c r="A93" s="1"/>
      <c r="B93" s="1"/>
      <c r="C93" s="1"/>
      <c r="D93" s="54"/>
      <c r="E93" s="1"/>
      <c r="F93" s="1"/>
      <c r="G93" s="1"/>
    </row>
    <row r="94" spans="1:7" ht="15.75">
      <c r="A94" s="1"/>
      <c r="B94" s="1"/>
      <c r="C94" s="1"/>
      <c r="D94" s="54"/>
      <c r="E94" s="54"/>
      <c r="F94" s="1"/>
      <c r="G94" s="1"/>
    </row>
    <row r="95" spans="1:7" ht="15.75">
      <c r="A95" s="1"/>
      <c r="B95" s="1"/>
      <c r="C95" s="1"/>
      <c r="D95" s="54"/>
      <c r="E95" s="54"/>
      <c r="F95" s="1"/>
      <c r="G95" s="1"/>
    </row>
    <row r="96" spans="1:7" ht="15.75">
      <c r="A96" s="1"/>
      <c r="B96" s="1"/>
      <c r="C96" s="1"/>
      <c r="D96" s="54"/>
      <c r="E96" s="54"/>
      <c r="F96" s="1"/>
      <c r="G96" s="1"/>
    </row>
    <row r="97" spans="1:7" ht="15.75">
      <c r="A97" s="56"/>
      <c r="B97" s="56"/>
      <c r="C97" s="56"/>
      <c r="D97" s="57"/>
      <c r="E97" s="1"/>
      <c r="F97" s="1"/>
      <c r="G97" s="1"/>
    </row>
    <row r="98" spans="1:7" ht="15.75">
      <c r="A98" s="1"/>
      <c r="B98" s="1"/>
      <c r="C98" s="1"/>
      <c r="D98" s="1"/>
      <c r="E98" s="1"/>
      <c r="F98" s="1"/>
      <c r="G98" s="1"/>
    </row>
    <row r="99" spans="1:7" ht="15.75">
      <c r="A99" s="1"/>
      <c r="B99" s="1"/>
      <c r="C99" s="1"/>
      <c r="D99" s="1"/>
      <c r="E99" s="1"/>
      <c r="F99" s="1"/>
      <c r="G99" s="1"/>
    </row>
    <row r="100" spans="1:7" ht="15.75">
      <c r="A100" s="1"/>
      <c r="B100" s="55"/>
      <c r="C100" s="54"/>
      <c r="D100" s="54"/>
      <c r="E100" s="55"/>
      <c r="F100" s="1"/>
      <c r="G100" s="1"/>
    </row>
    <row r="101" spans="1:7" ht="15.75">
      <c r="A101" s="1"/>
      <c r="B101" s="55"/>
      <c r="C101" s="54"/>
      <c r="D101" s="54"/>
      <c r="E101" s="1"/>
      <c r="F101" s="1"/>
      <c r="G101" s="1"/>
    </row>
    <row r="102" spans="1:7" ht="15.75">
      <c r="A102" s="1"/>
      <c r="B102" s="55"/>
      <c r="C102" s="54"/>
      <c r="D102" s="54"/>
      <c r="E102" s="1"/>
      <c r="F102" s="1"/>
      <c r="G102" s="1"/>
    </row>
    <row r="103" spans="1:7" ht="15.75">
      <c r="A103" s="1"/>
      <c r="B103" s="55"/>
      <c r="C103" s="54"/>
      <c r="D103" s="54"/>
      <c r="E103" s="1"/>
      <c r="F103" s="1"/>
      <c r="G103" s="1"/>
    </row>
    <row r="104" spans="1:7" ht="15.75">
      <c r="A104" s="1"/>
      <c r="B104" s="55"/>
      <c r="C104" s="54"/>
      <c r="D104" s="54"/>
      <c r="E104" s="1"/>
      <c r="F104" s="1"/>
      <c r="G104" s="1"/>
    </row>
    <row r="105" spans="1:7" ht="15.75">
      <c r="A105" s="1"/>
      <c r="B105" s="55"/>
      <c r="C105" s="54"/>
      <c r="D105" s="54"/>
      <c r="E105" s="1"/>
      <c r="F105" s="1"/>
      <c r="G105" s="1"/>
    </row>
    <row r="106" spans="1:7" ht="15.75">
      <c r="A106" s="1"/>
      <c r="B106" s="55"/>
      <c r="C106" s="54"/>
      <c r="D106" s="54"/>
      <c r="E106" s="1"/>
      <c r="F106" s="1"/>
      <c r="G106" s="1"/>
    </row>
    <row r="107" spans="1:7" ht="15.75">
      <c r="A107" s="1"/>
      <c r="B107" s="55"/>
      <c r="C107" s="54"/>
      <c r="D107" s="54"/>
      <c r="E107" s="1"/>
      <c r="F107" s="1"/>
      <c r="G107" s="1"/>
    </row>
    <row r="108" spans="1:7" ht="15.75">
      <c r="A108" s="1"/>
      <c r="B108" s="55"/>
      <c r="C108" s="54"/>
      <c r="D108" s="54"/>
      <c r="E108" s="1"/>
      <c r="F108" s="1"/>
      <c r="G108" s="1"/>
    </row>
    <row r="109" spans="1:7" ht="15.75">
      <c r="A109" s="1"/>
      <c r="B109" s="55"/>
      <c r="C109" s="54"/>
      <c r="D109" s="54"/>
      <c r="E109" s="1"/>
      <c r="F109" s="1"/>
      <c r="G109" s="1"/>
    </row>
    <row r="110" spans="1:7" ht="15.75">
      <c r="A110" s="1"/>
      <c r="B110" s="55"/>
      <c r="C110" s="54"/>
      <c r="D110" s="54"/>
      <c r="E110" s="1"/>
      <c r="G110" s="1"/>
    </row>
    <row r="111" spans="1:7" ht="15.75">
      <c r="A111" s="1"/>
      <c r="B111" s="55"/>
      <c r="C111" s="54"/>
      <c r="D111" s="54"/>
      <c r="E111" s="1"/>
    </row>
    <row r="112" spans="1:7" ht="15.75">
      <c r="A112" s="1"/>
      <c r="B112" s="55"/>
      <c r="C112" s="54"/>
      <c r="D112" s="54"/>
      <c r="E112" s="1"/>
    </row>
    <row r="113" spans="1:5" ht="15.75">
      <c r="A113" s="1"/>
      <c r="B113" s="55"/>
      <c r="C113" s="54"/>
      <c r="D113" s="54"/>
      <c r="E113" s="1"/>
    </row>
    <row r="114" spans="1:5" ht="15.75">
      <c r="A114" s="1"/>
      <c r="B114" s="55"/>
      <c r="C114" s="54"/>
      <c r="D114" s="54"/>
      <c r="E114" s="1"/>
    </row>
    <row r="115" spans="1:5" ht="15.75">
      <c r="A115" s="1"/>
      <c r="B115" s="55"/>
      <c r="C115" s="54"/>
      <c r="D115" s="54"/>
      <c r="E115" s="1"/>
    </row>
    <row r="116" spans="1:5" ht="15.75">
      <c r="A116" s="1"/>
      <c r="B116" s="55"/>
      <c r="C116" s="54"/>
      <c r="D116" s="54"/>
      <c r="E116" s="1"/>
    </row>
    <row r="117" spans="1:5" ht="15.75">
      <c r="A117" s="1"/>
      <c r="B117" s="55"/>
      <c r="C117" s="54"/>
      <c r="D117" s="54"/>
      <c r="E117" s="1"/>
    </row>
    <row r="118" spans="1:5" ht="15.75">
      <c r="A118" s="1"/>
      <c r="B118" s="55"/>
      <c r="C118" s="54"/>
      <c r="D118" s="54"/>
      <c r="E118" s="54"/>
    </row>
    <row r="119" spans="1:5" ht="15.75">
      <c r="A119" s="1"/>
      <c r="B119" s="55"/>
      <c r="C119" s="54"/>
      <c r="D119" s="54"/>
      <c r="E119" s="1"/>
    </row>
    <row r="120" spans="1:5" ht="15.75">
      <c r="A120" s="1"/>
      <c r="B120" s="55"/>
      <c r="C120" s="54"/>
      <c r="D120" s="54"/>
      <c r="E120" s="1"/>
    </row>
    <row r="121" spans="1:5" ht="15.75">
      <c r="A121" s="1"/>
      <c r="B121" s="55"/>
      <c r="C121" s="54"/>
      <c r="D121" s="54"/>
      <c r="E121" s="1"/>
    </row>
    <row r="122" spans="1:5" ht="15.75">
      <c r="A122" s="1"/>
      <c r="B122" s="55"/>
      <c r="C122" s="54"/>
      <c r="D122" s="54"/>
      <c r="E122" s="1"/>
    </row>
    <row r="123" spans="1:5" ht="15.75">
      <c r="A123" s="1"/>
      <c r="B123" s="55"/>
      <c r="C123" s="54"/>
      <c r="D123" s="54"/>
      <c r="E123" s="1"/>
    </row>
    <row r="124" spans="1:5" ht="15.75">
      <c r="A124" s="1"/>
      <c r="B124" s="55"/>
      <c r="C124" s="54"/>
      <c r="D124" s="54"/>
      <c r="E124" s="1"/>
    </row>
    <row r="125" spans="1:5" ht="15.75">
      <c r="A125" s="1"/>
      <c r="B125" s="55"/>
      <c r="C125" s="54"/>
      <c r="D125" s="54"/>
      <c r="E125" s="1"/>
    </row>
    <row r="126" spans="1:5" ht="15.75">
      <c r="A126" s="1"/>
      <c r="B126" s="55"/>
      <c r="C126" s="54"/>
      <c r="D126" s="54"/>
      <c r="E126" s="1"/>
    </row>
    <row r="127" spans="1:5" ht="15.75">
      <c r="A127" s="1"/>
      <c r="B127" s="55"/>
      <c r="C127" s="54"/>
      <c r="D127" s="54"/>
      <c r="E127" s="1"/>
    </row>
    <row r="128" spans="1:5" ht="15.75">
      <c r="A128" s="1"/>
      <c r="B128" s="55"/>
      <c r="C128" s="54"/>
      <c r="D128" s="54"/>
      <c r="E128" s="1"/>
    </row>
    <row r="129" spans="1:5" ht="15.75">
      <c r="A129" s="1"/>
      <c r="B129" s="55"/>
      <c r="C129" s="54"/>
      <c r="D129" s="54"/>
      <c r="E129" s="1"/>
    </row>
    <row r="130" spans="1:5" ht="15.75">
      <c r="A130" s="1"/>
      <c r="B130" s="55"/>
      <c r="C130" s="54"/>
      <c r="D130" s="54"/>
      <c r="E130" s="1"/>
    </row>
    <row r="131" spans="1:5" ht="15.75">
      <c r="A131" s="1"/>
      <c r="B131" s="55"/>
      <c r="C131" s="54"/>
      <c r="D131" s="54"/>
      <c r="E131" s="1"/>
    </row>
    <row r="132" spans="1:5" ht="15.75">
      <c r="A132" s="1"/>
      <c r="B132" s="55"/>
      <c r="C132" s="54"/>
      <c r="D132" s="54"/>
      <c r="E132" s="1"/>
    </row>
    <row r="133" spans="1:5" ht="15.75">
      <c r="A133" s="1"/>
      <c r="B133" s="55"/>
      <c r="C133" s="54"/>
      <c r="D133" s="54"/>
      <c r="E133" s="1"/>
    </row>
    <row r="134" spans="1:5" ht="15.75">
      <c r="A134" s="1"/>
      <c r="B134" s="55"/>
      <c r="C134" s="54"/>
      <c r="D134" s="54"/>
      <c r="E134" s="1"/>
    </row>
    <row r="135" spans="1:5" ht="15.75">
      <c r="A135" s="1"/>
      <c r="B135" s="55"/>
      <c r="C135" s="54"/>
      <c r="D135" s="54"/>
      <c r="E135" s="1"/>
    </row>
    <row r="136" spans="1:5" ht="15.75">
      <c r="A136" s="1"/>
      <c r="B136" s="55"/>
      <c r="C136" s="54"/>
      <c r="D136" s="54"/>
      <c r="E136" s="1"/>
    </row>
    <row r="137" spans="1:5" ht="15.75">
      <c r="A137" s="1"/>
      <c r="B137" s="55"/>
      <c r="C137" s="54"/>
      <c r="D137" s="54"/>
      <c r="E137" s="1"/>
    </row>
    <row r="138" spans="1:5" ht="15.75">
      <c r="A138" s="1"/>
      <c r="B138" s="55"/>
      <c r="C138" s="54"/>
      <c r="D138" s="54"/>
      <c r="E138" s="1"/>
    </row>
    <row r="139" spans="1:5" ht="15.75">
      <c r="A139" s="1"/>
      <c r="B139" s="55"/>
      <c r="C139" s="54"/>
      <c r="D139" s="54"/>
      <c r="E139" s="1"/>
    </row>
    <row r="140" spans="1:5" ht="15.75">
      <c r="A140" s="1"/>
      <c r="B140" s="55"/>
      <c r="C140" s="54"/>
      <c r="D140" s="54"/>
      <c r="E140" s="1"/>
    </row>
  </sheetData>
  <mergeCells count="1"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5438-ADCF-4C5E-ABB5-34B285C786CF}">
  <dimension ref="A1:G81"/>
  <sheetViews>
    <sheetView tabSelected="1" topLeftCell="A11" zoomScaleNormal="100" workbookViewId="0">
      <selection activeCell="A28" sqref="A28:XFD29"/>
    </sheetView>
  </sheetViews>
  <sheetFormatPr defaultColWidth="28.7109375" defaultRowHeight="15"/>
  <cols>
    <col min="1" max="1" width="43" style="2" customWidth="1"/>
    <col min="2" max="2" width="15.42578125" style="2" customWidth="1"/>
    <col min="3" max="3" width="12.5703125" style="2" customWidth="1"/>
    <col min="4" max="4" width="16.42578125" style="2" customWidth="1"/>
    <col min="5" max="5" width="30.28515625" style="2" customWidth="1"/>
    <col min="6" max="16384" width="28.7109375" style="2"/>
  </cols>
  <sheetData>
    <row r="1" spans="1:7" ht="15.75">
      <c r="A1" s="1"/>
      <c r="B1" s="1"/>
      <c r="C1" s="1"/>
      <c r="D1" s="1"/>
      <c r="E1" s="1"/>
      <c r="F1" s="1"/>
      <c r="G1" s="1"/>
    </row>
    <row r="2" spans="1:7" ht="15.75">
      <c r="A2" s="3"/>
      <c r="B2" s="3"/>
      <c r="C2" s="3"/>
      <c r="D2" s="3"/>
      <c r="E2" s="3"/>
      <c r="F2" s="1"/>
      <c r="G2" s="1"/>
    </row>
    <row r="3" spans="1:7" ht="54.75" customHeight="1">
      <c r="A3" s="58" t="s">
        <v>1</v>
      </c>
      <c r="B3" s="63"/>
      <c r="C3" s="64"/>
      <c r="D3" s="64"/>
      <c r="E3" s="65"/>
      <c r="F3" s="4"/>
      <c r="G3" s="1"/>
    </row>
    <row r="4" spans="1:7" ht="18.75">
      <c r="A4" s="59" t="s">
        <v>2</v>
      </c>
      <c r="B4" s="60"/>
      <c r="C4" s="60"/>
      <c r="D4" s="60"/>
      <c r="E4" s="60"/>
      <c r="F4" s="4"/>
      <c r="G4" s="1"/>
    </row>
    <row r="5" spans="1:7" ht="37.5">
      <c r="A5" s="61"/>
      <c r="B5" s="61" t="s">
        <v>3</v>
      </c>
      <c r="C5" s="62" t="s">
        <v>4</v>
      </c>
      <c r="D5" s="61" t="s">
        <v>5</v>
      </c>
      <c r="E5" s="61" t="s">
        <v>6</v>
      </c>
      <c r="F5" s="4"/>
      <c r="G5" s="1"/>
    </row>
    <row r="6" spans="1:7" ht="18.75">
      <c r="A6" s="59" t="s">
        <v>7</v>
      </c>
      <c r="B6" s="61"/>
      <c r="C6" s="61"/>
      <c r="D6" s="61"/>
      <c r="E6" s="61"/>
      <c r="F6" s="4"/>
      <c r="G6" s="1"/>
    </row>
    <row r="7" spans="1:7" ht="15.75">
      <c r="A7" s="5" t="s">
        <v>8</v>
      </c>
      <c r="B7" s="6"/>
      <c r="C7" s="7">
        <v>36</v>
      </c>
      <c r="D7" s="8"/>
      <c r="E7" s="8">
        <v>760000</v>
      </c>
      <c r="F7" s="4"/>
      <c r="G7" s="1"/>
    </row>
    <row r="8" spans="1:7" ht="15.75">
      <c r="A8" s="5" t="s">
        <v>15</v>
      </c>
      <c r="B8" s="6"/>
      <c r="C8" s="7">
        <v>8</v>
      </c>
      <c r="D8" s="7"/>
      <c r="E8" s="8">
        <v>170625</v>
      </c>
      <c r="F8" s="4"/>
      <c r="G8" s="1"/>
    </row>
    <row r="9" spans="1:7" ht="15.75">
      <c r="A9" s="15" t="s">
        <v>16</v>
      </c>
      <c r="B9" s="6"/>
      <c r="C9" s="7">
        <v>42</v>
      </c>
      <c r="D9" s="7"/>
      <c r="E9" s="8">
        <v>893750</v>
      </c>
      <c r="F9" s="4"/>
      <c r="G9" s="1"/>
    </row>
    <row r="10" spans="1:7" ht="15.75">
      <c r="A10" s="5" t="s">
        <v>17</v>
      </c>
      <c r="B10" s="6"/>
      <c r="C10" s="7">
        <v>32</v>
      </c>
      <c r="D10" s="8"/>
      <c r="E10" s="8">
        <v>726250</v>
      </c>
      <c r="F10" s="4"/>
      <c r="G10" s="1"/>
    </row>
    <row r="11" spans="1:7" ht="15.75">
      <c r="A11" s="5" t="s">
        <v>18</v>
      </c>
      <c r="B11" s="6"/>
      <c r="C11" s="7">
        <v>9</v>
      </c>
      <c r="D11" s="8"/>
      <c r="E11" s="8">
        <v>173125</v>
      </c>
      <c r="F11" s="4"/>
      <c r="G11" s="1"/>
    </row>
    <row r="12" spans="1:7" ht="15.75">
      <c r="A12" s="5" t="s">
        <v>19</v>
      </c>
      <c r="B12" s="6"/>
      <c r="C12" s="7">
        <v>42</v>
      </c>
      <c r="D12" s="8"/>
      <c r="E12" s="8">
        <v>870000</v>
      </c>
      <c r="F12" s="4"/>
      <c r="G12" s="1"/>
    </row>
    <row r="13" spans="1:7" ht="15.75">
      <c r="A13" s="5" t="s">
        <v>20</v>
      </c>
      <c r="B13" s="6"/>
      <c r="C13" s="7">
        <v>40</v>
      </c>
      <c r="D13" s="8"/>
      <c r="E13" s="8">
        <v>895000</v>
      </c>
      <c r="F13" s="4"/>
      <c r="G13" s="1"/>
    </row>
    <row r="14" spans="1:7" ht="15.75">
      <c r="A14" s="5" t="s">
        <v>21</v>
      </c>
      <c r="B14" s="6"/>
      <c r="C14" s="7">
        <v>37</v>
      </c>
      <c r="D14" s="8"/>
      <c r="E14" s="8">
        <v>788750</v>
      </c>
      <c r="F14" s="4"/>
      <c r="G14" s="1"/>
    </row>
    <row r="15" spans="1:7" ht="15.75">
      <c r="A15" s="5" t="s">
        <v>22</v>
      </c>
      <c r="B15" s="6"/>
      <c r="C15" s="7"/>
      <c r="D15" s="8"/>
      <c r="E15" s="8">
        <v>472500</v>
      </c>
      <c r="F15" s="1"/>
      <c r="G15" s="1"/>
    </row>
    <row r="16" spans="1:7" ht="15.75">
      <c r="A16" s="5" t="s">
        <v>23</v>
      </c>
      <c r="B16" s="6"/>
      <c r="C16" s="7"/>
      <c r="D16" s="8">
        <f>E29*0.1</f>
        <v>3617142.5</v>
      </c>
      <c r="E16" s="8">
        <v>1100000</v>
      </c>
      <c r="F16" s="1"/>
      <c r="G16" s="1"/>
    </row>
    <row r="17" spans="1:7" ht="15.75">
      <c r="A17" s="17"/>
      <c r="B17" s="18" t="s">
        <v>24</v>
      </c>
      <c r="C17" s="19" t="s">
        <v>25</v>
      </c>
      <c r="D17" s="20" t="s">
        <v>5</v>
      </c>
      <c r="E17" s="20" t="s">
        <v>6</v>
      </c>
      <c r="F17" s="1"/>
      <c r="G17" s="1"/>
    </row>
    <row r="18" spans="1:7" ht="15.75">
      <c r="A18" s="5" t="s">
        <v>26</v>
      </c>
      <c r="B18" s="21"/>
      <c r="C18" s="22"/>
      <c r="D18" s="8"/>
      <c r="E18" s="9">
        <v>30248300</v>
      </c>
      <c r="F18" s="1"/>
      <c r="G18" s="1"/>
    </row>
    <row r="19" spans="1:7" ht="15.75">
      <c r="A19" s="23" t="s">
        <v>27</v>
      </c>
      <c r="B19" s="24">
        <f>2*3800</f>
        <v>7600</v>
      </c>
      <c r="C19" s="25">
        <v>8</v>
      </c>
      <c r="D19" s="24">
        <f>(B19*C19)</f>
        <v>60800</v>
      </c>
      <c r="E19" s="26"/>
      <c r="F19" s="1"/>
      <c r="G19" s="1"/>
    </row>
    <row r="20" spans="1:7" ht="15.75">
      <c r="A20" s="23" t="s">
        <v>28</v>
      </c>
      <c r="B20" s="24">
        <v>12500</v>
      </c>
      <c r="C20" s="25">
        <v>5</v>
      </c>
      <c r="D20" s="24">
        <f>B20*C20*3</f>
        <v>187500</v>
      </c>
      <c r="E20" s="26"/>
      <c r="F20" s="1"/>
      <c r="G20" s="1"/>
    </row>
    <row r="21" spans="1:7" ht="15.75">
      <c r="A21" s="23" t="s">
        <v>29</v>
      </c>
      <c r="B21" s="24">
        <v>2000000</v>
      </c>
      <c r="C21" s="25">
        <v>5</v>
      </c>
      <c r="D21" s="24">
        <f>B21*C21*3</f>
        <v>30000000</v>
      </c>
      <c r="E21" s="26"/>
      <c r="F21" s="1"/>
      <c r="G21" s="1"/>
    </row>
    <row r="22" spans="1:7" ht="23.25">
      <c r="A22" s="27"/>
      <c r="B22" s="28"/>
      <c r="C22" s="29"/>
      <c r="D22" s="30" t="s">
        <v>6</v>
      </c>
      <c r="E22" s="30">
        <f>SUM(E7,E8,E9,E10,E15,E16,E18)</f>
        <v>34371425</v>
      </c>
      <c r="F22" s="1"/>
      <c r="G22" s="1"/>
    </row>
    <row r="23" spans="1:7" ht="15.75">
      <c r="A23" s="31"/>
      <c r="B23" s="32"/>
      <c r="C23" s="32"/>
      <c r="D23" s="32"/>
      <c r="E23" s="33"/>
      <c r="F23" s="1"/>
      <c r="G23" s="1"/>
    </row>
    <row r="24" spans="1:7" ht="15.75">
      <c r="A24" s="34"/>
      <c r="B24" s="35" t="s">
        <v>24</v>
      </c>
      <c r="C24" s="36" t="s">
        <v>25</v>
      </c>
      <c r="D24" s="37" t="s">
        <v>5</v>
      </c>
      <c r="E24" s="37" t="s">
        <v>6</v>
      </c>
      <c r="F24" s="1"/>
      <c r="G24" s="1"/>
    </row>
    <row r="25" spans="1:7" ht="15.75">
      <c r="A25" s="34" t="s">
        <v>30</v>
      </c>
      <c r="B25" s="38"/>
      <c r="C25" s="39"/>
      <c r="D25" s="40"/>
      <c r="E25" s="40"/>
      <c r="F25" s="1"/>
      <c r="G25" s="1"/>
    </row>
    <row r="26" spans="1:7" ht="15.75">
      <c r="A26" s="41" t="s">
        <v>31</v>
      </c>
      <c r="B26" s="42"/>
      <c r="C26" s="42"/>
      <c r="D26" s="43"/>
      <c r="E26" s="44">
        <f>SUM(D27:D27)</f>
        <v>1800000</v>
      </c>
      <c r="F26" s="1"/>
      <c r="G26" s="1"/>
    </row>
    <row r="27" spans="1:7" ht="15.75">
      <c r="A27" s="16" t="s">
        <v>32</v>
      </c>
      <c r="B27" s="45">
        <f>120000</f>
        <v>120000</v>
      </c>
      <c r="C27" s="46">
        <f>5*3</f>
        <v>15</v>
      </c>
      <c r="D27" s="45">
        <f>B27*C27</f>
        <v>1800000</v>
      </c>
      <c r="E27" s="16"/>
      <c r="F27" s="1"/>
      <c r="G27" s="1"/>
    </row>
    <row r="28" spans="1:7" ht="23.25">
      <c r="A28" s="47"/>
      <c r="B28" s="45"/>
      <c r="C28" s="46"/>
      <c r="D28" s="48" t="s">
        <v>6</v>
      </c>
      <c r="E28" s="49">
        <f>E26</f>
        <v>1800000</v>
      </c>
      <c r="F28" s="1"/>
      <c r="G28" s="1"/>
    </row>
    <row r="29" spans="1:7" ht="52.5">
      <c r="A29" s="10"/>
      <c r="B29" s="10"/>
      <c r="C29" s="50"/>
      <c r="D29" s="51" t="s">
        <v>33</v>
      </c>
      <c r="E29" s="52">
        <f>SUM(E22,E28)</f>
        <v>36171425</v>
      </c>
      <c r="F29" s="1"/>
      <c r="G29" s="1"/>
    </row>
    <row r="30" spans="1:7" ht="52.5">
      <c r="A30" s="10"/>
      <c r="B30" s="10"/>
      <c r="C30" s="50"/>
      <c r="D30" s="51" t="s">
        <v>34</v>
      </c>
      <c r="E30" s="52">
        <f>E29+(E29*0.16)</f>
        <v>41958853</v>
      </c>
      <c r="F30" s="1"/>
      <c r="G30" s="1"/>
    </row>
    <row r="31" spans="1:7" ht="15.75">
      <c r="A31" s="53"/>
      <c r="B31" s="53"/>
      <c r="C31" s="53"/>
      <c r="D31" s="53"/>
      <c r="E31" s="53"/>
      <c r="F31" s="1"/>
      <c r="G31" s="1"/>
    </row>
    <row r="32" spans="1:7" ht="15.75">
      <c r="A32" s="1"/>
      <c r="B32" s="1"/>
      <c r="C32" s="1"/>
      <c r="D32" s="1"/>
      <c r="E32" s="1"/>
      <c r="F32" s="1"/>
      <c r="G32" s="1"/>
    </row>
    <row r="33" spans="1:7" ht="15.75">
      <c r="A33" s="1"/>
      <c r="B33" s="1"/>
      <c r="C33" s="1"/>
      <c r="D33" s="54"/>
      <c r="E33" s="1"/>
      <c r="F33" s="1"/>
      <c r="G33" s="1"/>
    </row>
    <row r="34" spans="1:7" ht="15.75">
      <c r="A34" s="1"/>
      <c r="B34" s="1"/>
      <c r="C34" s="1"/>
      <c r="D34" s="54"/>
      <c r="E34" s="1"/>
      <c r="F34" s="1"/>
      <c r="G34" s="1"/>
    </row>
    <row r="35" spans="1:7" ht="15.75">
      <c r="A35" s="1"/>
      <c r="B35" s="1"/>
      <c r="C35" s="1"/>
      <c r="D35" s="54"/>
      <c r="E35" s="54"/>
      <c r="F35" s="1"/>
      <c r="G35" s="1"/>
    </row>
    <row r="36" spans="1:7" ht="15.75">
      <c r="A36" s="1"/>
      <c r="B36" s="1"/>
      <c r="C36" s="1"/>
      <c r="D36" s="54"/>
      <c r="E36" s="54"/>
      <c r="F36" s="1"/>
      <c r="G36" s="1"/>
    </row>
    <row r="37" spans="1:7" ht="15.75">
      <c r="A37" s="1"/>
      <c r="B37" s="1"/>
      <c r="C37" s="1"/>
      <c r="D37" s="54"/>
      <c r="E37" s="54"/>
      <c r="F37" s="1"/>
      <c r="G37" s="1"/>
    </row>
    <row r="38" spans="1:7" ht="15.75">
      <c r="A38" s="56"/>
      <c r="B38" s="56"/>
      <c r="C38" s="56"/>
      <c r="D38" s="57"/>
      <c r="E38" s="1"/>
      <c r="F38" s="1"/>
      <c r="G38" s="1"/>
    </row>
    <row r="39" spans="1:7" ht="15.75">
      <c r="A39" s="1"/>
      <c r="B39" s="1"/>
      <c r="C39" s="1"/>
      <c r="D39" s="1"/>
      <c r="E39" s="1"/>
      <c r="F39" s="1"/>
      <c r="G39" s="1"/>
    </row>
    <row r="40" spans="1:7" ht="15.75">
      <c r="A40" s="1"/>
      <c r="B40" s="1"/>
      <c r="C40" s="1"/>
      <c r="D40" s="1"/>
      <c r="E40" s="1"/>
      <c r="F40" s="1"/>
      <c r="G40" s="1"/>
    </row>
    <row r="41" spans="1:7" ht="15.75">
      <c r="A41" s="1"/>
      <c r="B41" s="55"/>
      <c r="C41" s="54"/>
      <c r="D41" s="54"/>
      <c r="E41" s="55"/>
      <c r="F41" s="1"/>
      <c r="G41" s="1"/>
    </row>
    <row r="42" spans="1:7" ht="15.75">
      <c r="A42" s="1"/>
      <c r="B42" s="55"/>
      <c r="C42" s="54"/>
      <c r="D42" s="54"/>
      <c r="E42" s="1"/>
      <c r="F42" s="1"/>
      <c r="G42" s="1"/>
    </row>
    <row r="43" spans="1:7" ht="15.75">
      <c r="A43" s="1"/>
      <c r="B43" s="55"/>
      <c r="C43" s="54"/>
      <c r="D43" s="54"/>
      <c r="E43" s="1"/>
      <c r="F43" s="1"/>
      <c r="G43" s="1"/>
    </row>
    <row r="44" spans="1:7" ht="15.75">
      <c r="A44" s="1"/>
      <c r="B44" s="55"/>
      <c r="C44" s="54"/>
      <c r="D44" s="54"/>
      <c r="E44" s="1"/>
      <c r="F44" s="1"/>
      <c r="G44" s="1"/>
    </row>
    <row r="45" spans="1:7" ht="15.75">
      <c r="A45" s="1"/>
      <c r="B45" s="55"/>
      <c r="C45" s="54"/>
      <c r="D45" s="54"/>
      <c r="E45" s="1"/>
      <c r="F45" s="1"/>
      <c r="G45" s="1"/>
    </row>
    <row r="46" spans="1:7" ht="15.75">
      <c r="A46" s="1"/>
      <c r="B46" s="55"/>
      <c r="C46" s="54"/>
      <c r="D46" s="54"/>
      <c r="E46" s="1"/>
      <c r="F46" s="1"/>
      <c r="G46" s="1"/>
    </row>
    <row r="47" spans="1:7" ht="15.75">
      <c r="A47" s="1"/>
      <c r="B47" s="55"/>
      <c r="C47" s="54"/>
      <c r="D47" s="54"/>
      <c r="E47" s="1"/>
      <c r="F47" s="1"/>
      <c r="G47" s="1"/>
    </row>
    <row r="48" spans="1:7" ht="15.75">
      <c r="A48" s="1"/>
      <c r="B48" s="55"/>
      <c r="C48" s="54"/>
      <c r="D48" s="54"/>
      <c r="E48" s="1"/>
      <c r="F48" s="1"/>
      <c r="G48" s="1"/>
    </row>
    <row r="49" spans="1:7" ht="15.75">
      <c r="A49" s="1"/>
      <c r="B49" s="55"/>
      <c r="C49" s="54"/>
      <c r="D49" s="54"/>
      <c r="E49" s="1"/>
      <c r="F49" s="1"/>
      <c r="G49" s="1"/>
    </row>
    <row r="50" spans="1:7" ht="15.75">
      <c r="A50" s="1"/>
      <c r="B50" s="55"/>
      <c r="C50" s="54"/>
      <c r="D50" s="54"/>
      <c r="E50" s="1"/>
      <c r="F50" s="1"/>
      <c r="G50" s="1"/>
    </row>
    <row r="51" spans="1:7" ht="15.75">
      <c r="A51" s="1"/>
      <c r="B51" s="55"/>
      <c r="C51" s="54"/>
      <c r="D51" s="54"/>
      <c r="E51" s="1"/>
      <c r="G51" s="1"/>
    </row>
    <row r="52" spans="1:7" ht="15.75">
      <c r="A52" s="1"/>
      <c r="B52" s="55"/>
      <c r="C52" s="54"/>
      <c r="D52" s="54"/>
      <c r="E52" s="1"/>
    </row>
    <row r="53" spans="1:7" ht="15.75">
      <c r="A53" s="1"/>
      <c r="B53" s="55"/>
      <c r="C53" s="54"/>
      <c r="D53" s="54"/>
      <c r="E53" s="1"/>
    </row>
    <row r="54" spans="1:7" ht="15.75">
      <c r="A54" s="1"/>
      <c r="B54" s="55"/>
      <c r="C54" s="54"/>
      <c r="D54" s="54"/>
      <c r="E54" s="1"/>
    </row>
    <row r="55" spans="1:7" ht="15.75">
      <c r="A55" s="1"/>
      <c r="B55" s="55"/>
      <c r="C55" s="54"/>
      <c r="D55" s="54"/>
      <c r="E55" s="1"/>
    </row>
    <row r="56" spans="1:7" ht="15.75">
      <c r="A56" s="1"/>
      <c r="B56" s="55"/>
      <c r="C56" s="54"/>
      <c r="D56" s="54"/>
      <c r="E56" s="1"/>
    </row>
    <row r="57" spans="1:7" ht="15.75">
      <c r="A57" s="1"/>
      <c r="B57" s="55"/>
      <c r="C57" s="54"/>
      <c r="D57" s="54"/>
      <c r="E57" s="1"/>
    </row>
    <row r="58" spans="1:7" ht="15.75">
      <c r="A58" s="1"/>
      <c r="B58" s="55"/>
      <c r="C58" s="54"/>
      <c r="D58" s="54"/>
      <c r="E58" s="1"/>
    </row>
    <row r="59" spans="1:7" ht="15.75">
      <c r="A59" s="1"/>
      <c r="B59" s="55"/>
      <c r="C59" s="54"/>
      <c r="D59" s="54"/>
      <c r="E59" s="54"/>
    </row>
    <row r="60" spans="1:7" ht="15.75">
      <c r="A60" s="1"/>
      <c r="B60" s="55"/>
      <c r="C60" s="54"/>
      <c r="D60" s="54"/>
      <c r="E60" s="1"/>
    </row>
    <row r="61" spans="1:7" ht="15.75">
      <c r="A61" s="1"/>
      <c r="B61" s="55"/>
      <c r="C61" s="54"/>
      <c r="D61" s="54"/>
      <c r="E61" s="1"/>
    </row>
    <row r="62" spans="1:7" ht="15.75">
      <c r="A62" s="1"/>
      <c r="B62" s="55"/>
      <c r="C62" s="54"/>
      <c r="D62" s="54"/>
      <c r="E62" s="1"/>
    </row>
    <row r="63" spans="1:7" ht="15.75">
      <c r="A63" s="1"/>
      <c r="B63" s="55"/>
      <c r="C63" s="54"/>
      <c r="D63" s="54"/>
      <c r="E63" s="1"/>
    </row>
    <row r="64" spans="1:7" ht="15.75">
      <c r="A64" s="1"/>
      <c r="B64" s="55"/>
      <c r="C64" s="54"/>
      <c r="D64" s="54"/>
      <c r="E64" s="1"/>
    </row>
    <row r="65" spans="1:5" ht="15.75">
      <c r="A65" s="1"/>
      <c r="B65" s="55"/>
      <c r="C65" s="54"/>
      <c r="D65" s="54"/>
      <c r="E65" s="1"/>
    </row>
    <row r="66" spans="1:5" ht="15.75">
      <c r="A66" s="1"/>
      <c r="B66" s="55"/>
      <c r="C66" s="54"/>
      <c r="D66" s="54"/>
      <c r="E66" s="1"/>
    </row>
    <row r="67" spans="1:5" ht="15.75">
      <c r="A67" s="1"/>
      <c r="B67" s="55"/>
      <c r="C67" s="54"/>
      <c r="D67" s="54"/>
      <c r="E67" s="1"/>
    </row>
    <row r="68" spans="1:5" ht="15.75">
      <c r="A68" s="1"/>
      <c r="B68" s="55"/>
      <c r="C68" s="54"/>
      <c r="D68" s="54"/>
      <c r="E68" s="1"/>
    </row>
    <row r="69" spans="1:5" ht="15.75">
      <c r="A69" s="1"/>
      <c r="B69" s="55"/>
      <c r="C69" s="54"/>
      <c r="D69" s="54"/>
      <c r="E69" s="1"/>
    </row>
    <row r="70" spans="1:5" ht="15.75">
      <c r="A70" s="1"/>
      <c r="B70" s="55"/>
      <c r="C70" s="54"/>
      <c r="D70" s="54"/>
      <c r="E70" s="1"/>
    </row>
    <row r="71" spans="1:5" ht="15.75">
      <c r="A71" s="1"/>
      <c r="B71" s="55"/>
      <c r="C71" s="54"/>
      <c r="D71" s="54"/>
      <c r="E71" s="1"/>
    </row>
    <row r="72" spans="1:5" ht="15.75">
      <c r="A72" s="1"/>
      <c r="B72" s="55"/>
      <c r="C72" s="54"/>
      <c r="D72" s="54"/>
      <c r="E72" s="1"/>
    </row>
    <row r="73" spans="1:5" ht="15.75">
      <c r="A73" s="1"/>
      <c r="B73" s="55"/>
      <c r="C73" s="54"/>
      <c r="D73" s="54"/>
      <c r="E73" s="1"/>
    </row>
    <row r="74" spans="1:5" ht="15.75">
      <c r="A74" s="1"/>
      <c r="B74" s="55"/>
      <c r="C74" s="54"/>
      <c r="D74" s="54"/>
      <c r="E74" s="1"/>
    </row>
    <row r="75" spans="1:5" ht="15.75">
      <c r="A75" s="1"/>
      <c r="B75" s="55"/>
      <c r="C75" s="54"/>
      <c r="D75" s="54"/>
      <c r="E75" s="1"/>
    </row>
    <row r="76" spans="1:5" ht="15.75">
      <c r="A76" s="1"/>
      <c r="B76" s="55"/>
      <c r="C76" s="54"/>
      <c r="D76" s="54"/>
      <c r="E76" s="1"/>
    </row>
    <row r="77" spans="1:5" ht="15.75">
      <c r="A77" s="1"/>
      <c r="B77" s="55"/>
      <c r="C77" s="54"/>
      <c r="D77" s="54"/>
      <c r="E77" s="1"/>
    </row>
    <row r="78" spans="1:5" ht="15.75">
      <c r="A78" s="1"/>
      <c r="B78" s="55"/>
      <c r="C78" s="54"/>
      <c r="D78" s="54"/>
      <c r="E78" s="1"/>
    </row>
    <row r="79" spans="1:5" ht="15.75">
      <c r="A79" s="1"/>
      <c r="B79" s="55"/>
      <c r="C79" s="54"/>
      <c r="D79" s="54"/>
      <c r="E79" s="1"/>
    </row>
    <row r="80" spans="1:5" ht="15.75">
      <c r="A80" s="1"/>
      <c r="B80" s="55"/>
      <c r="C80" s="54"/>
      <c r="D80" s="54"/>
      <c r="E80" s="1"/>
    </row>
    <row r="81" spans="1:5" ht="15.75">
      <c r="A81" s="1"/>
      <c r="B81" s="55"/>
      <c r="C81" s="54"/>
      <c r="D81" s="54"/>
      <c r="E81" s="1"/>
    </row>
  </sheetData>
  <mergeCells count="1">
    <mergeCell ref="B3:E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E0520A6996134B92D95CC1C77B574B" ma:contentTypeVersion="8" ma:contentTypeDescription="Create a new document." ma:contentTypeScope="" ma:versionID="7bc833d1941685443822b712d4bcdc4c">
  <xsd:schema xmlns:xsd="http://www.w3.org/2001/XMLSchema" xmlns:xs="http://www.w3.org/2001/XMLSchema" xmlns:p="http://schemas.microsoft.com/office/2006/metadata/properties" xmlns:ns2="ffb380aa-83d9-4239-a52a-0d9b9cce7e19" targetNamespace="http://schemas.microsoft.com/office/2006/metadata/properties" ma:root="true" ma:fieldsID="e900f407f25fc044c0eed16c45df03da" ns2:_="">
    <xsd:import namespace="ffb380aa-83d9-4239-a52a-0d9b9cce7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380aa-83d9-4239-a52a-0d9b9cce7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1AF29D-6720-438C-922F-95BC9E1CB372}"/>
</file>

<file path=customXml/itemProps2.xml><?xml version="1.0" encoding="utf-8"?>
<ds:datastoreItem xmlns:ds="http://schemas.openxmlformats.org/officeDocument/2006/customXml" ds:itemID="{4832D473-9346-4A72-9FA6-29D3B7505A56}"/>
</file>

<file path=customXml/itemProps3.xml><?xml version="1.0" encoding="utf-8"?>
<ds:datastoreItem xmlns:ds="http://schemas.openxmlformats.org/officeDocument/2006/customXml" ds:itemID="{4BAF5644-E2FE-47DE-9F6F-D9847700D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Becerra Sanchez Javier Alfonso</dc:creator>
  <cp:keywords/>
  <dc:description/>
  <cp:lastModifiedBy>Johan Miguel Céspedes Ortega</cp:lastModifiedBy>
  <cp:revision/>
  <dcterms:created xsi:type="dcterms:W3CDTF">2020-05-07T06:07:22Z</dcterms:created>
  <dcterms:modified xsi:type="dcterms:W3CDTF">2020-08-27T04:50:21Z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0x01010040E0520A6996134B92D95CC1C77B574B</vt:lpwstr>
  </property>
</Properties>
</file>